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8" activeTab="9"/>
  </bookViews>
  <sheets>
    <sheet name="Chart 1" sheetId="109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28" sheetId="64" r:id="rId9"/>
    <sheet name="Chart 47" sheetId="96" r:id="rId10"/>
    <sheet name="Chart 50" sheetId="99" state="hidden" r:id="rId11"/>
    <sheet name=" HD2011" sheetId="116" r:id="rId12"/>
    <sheet name="HD2012A" sheetId="117" r:id="rId13"/>
    <sheet name="HD2012B" sheetId="118" r:id="rId14"/>
    <sheet name="HD2013" sheetId="119" r:id="rId15"/>
    <sheet name="HD2014" sheetId="120" r:id="rId16"/>
    <sheet name="HD2015" sheetId="121" r:id="rId17"/>
  </sheets>
  <definedNames>
    <definedName name="_2">#REF!</definedName>
    <definedName name="_201209_01" localSheetId="0">'Chart 1'!$A$56:$BM$62</definedName>
    <definedName name="_201209_18" localSheetId="1">'Chart 18 Data'!$A$45:$D$63</definedName>
    <definedName name="_201209_19_1" localSheetId="5">'Chart 20'!$A$2:$V$8</definedName>
    <definedName name="Chart_46_3_2011" localSheetId="11">' HD2011'!$A$1:$G$23</definedName>
    <definedName name="Chart_46_3_2013" localSheetId="14">'HD2013'!$A$1:$G$26</definedName>
    <definedName name="Chart_46_3_2014" localSheetId="15">'HD2014'!$A$1:$G$28</definedName>
    <definedName name="Chart_46_3_2015" localSheetId="16">'HD2015'!$A$1:$G$23</definedName>
    <definedName name="Chart_46_3_F2012" localSheetId="13">HD2012B!$A$1:$G$25</definedName>
    <definedName name="Chart_46_3_S2012" localSheetId="12">HD2012A!$A$1:$G$25</definedName>
    <definedName name="Chart_47_3_2011" localSheetId="11">' HD2011'!$A$31:$G$53</definedName>
    <definedName name="Chart_47_3_2013" localSheetId="14">'HD2013'!$A$31:$G$56</definedName>
    <definedName name="Chart_47_3_2014" localSheetId="15">'HD2014'!$A$31:$G$58</definedName>
    <definedName name="Chart_47_3_2015" localSheetId="16">'HD2015'!$A$30:$G$51</definedName>
    <definedName name="Chart_47_3_F2012" localSheetId="13">HD2012B!$A$31:$G$55</definedName>
    <definedName name="Chart_47_3_S2012" localSheetId="12">HD2012A!$A$31:$G$55</definedName>
    <definedName name="Chart_48_3_2011" localSheetId="11">' HD2011'!$A$61:$Q$72</definedName>
    <definedName name="Chart_48_3_2013" localSheetId="14">'HD2013'!$A$61:$Q$72</definedName>
    <definedName name="Chart_48_3_2014" localSheetId="15">'HD2014'!$A$61:$Q$72</definedName>
    <definedName name="Chart_48_3_2015" localSheetId="16">'HD2015'!$A$61:$Q$72</definedName>
    <definedName name="Chart_48_3_F2012" localSheetId="13">HD2012B!$A$61:$Q$72</definedName>
    <definedName name="Chart_48_3_S2012" localSheetId="12">HD2012A!$A$61:$Q$72</definedName>
    <definedName name="Chart_49_3_2011" localSheetId="11">' HD2011'!$A$81:$Q$92</definedName>
    <definedName name="Chart_49_3_2013" localSheetId="14">'HD2013'!$A$81:$Q$92</definedName>
    <definedName name="Chart_49_3_2014" localSheetId="15">'HD2014'!$A$81:$Q$92</definedName>
    <definedName name="Chart_49_3_2015" localSheetId="16">'HD2015'!$A$81:$DP$681</definedName>
    <definedName name="Chart_49_3_F2012" localSheetId="13">HD2012B!$A$81:$Q$92</definedName>
    <definedName name="Chart_49_3_S2012" localSheetId="12">HD2012A!$A$82:$Q$93</definedName>
    <definedName name="chart18" localSheetId="1">'Chart 18 Data'!$A$24</definedName>
    <definedName name="chart19" localSheetId="5">'Chart 20'!$C$1</definedName>
    <definedName name="HD2011DI">' HD2011'!$B$6:$G$22</definedName>
    <definedName name="HD2011DT">' HD2011'!$B$68:$Q$71</definedName>
    <definedName name="HD2011UI">' HD2011'!$B$36:$G$52</definedName>
    <definedName name="HD2011UT">' HD2011'!$B$88:$Q$91</definedName>
    <definedName name="HD2012ADI">HD2012A!$B$6:$G$24</definedName>
    <definedName name="HD2012ADT">HD2012A!$B$68:$Q$70</definedName>
    <definedName name="HD2012AUI">HD2012A!$B$36:$G$54</definedName>
    <definedName name="HD2012AUT">HD2012A!$B$89:$Q$91</definedName>
    <definedName name="HD2012BDI">HD2012B!$B$6:$G$24</definedName>
    <definedName name="HD2012BDT">HD2012B!$B$68:$Q$71</definedName>
    <definedName name="HD2012BUI">HD2012B!$B$36:$G$54</definedName>
    <definedName name="HD2012BUT">HD2012B!$B$88:$Q$91</definedName>
    <definedName name="HD2013DI">'HD2013'!$B$6:$G$25</definedName>
    <definedName name="HD2013DT">'HD2013'!$B$68:$Q$71</definedName>
    <definedName name="HD2013UI">'HD2013'!$B$36:$G$55</definedName>
    <definedName name="HD2013UT">'HD2013'!$B$88:$Q$91</definedName>
    <definedName name="HD2014DI">'HD2014'!$B$6:$G$28</definedName>
    <definedName name="HD2014DT">'HD2014'!$B$68:$Q$71</definedName>
    <definedName name="HD2014UI">'HD2014'!$B$36:$G$57</definedName>
    <definedName name="HD2014UT">'HD2014'!$B$88:$Q$91</definedName>
    <definedName name="HD2015DI">'HD2015'!$B$6:$G$22</definedName>
    <definedName name="HD2015DT">'HD2015'!$B$68:$DV$71</definedName>
    <definedName name="HD2015UI">'HD2015'!$B$35:$G$50</definedName>
    <definedName name="HD2015UT">'HD2015'!$B$88:$DV$91</definedName>
    <definedName name="LEGACY" localSheetId="10">'Chart 50'!$A$1:$C$24</definedName>
    <definedName name="_xlnm.Print_Area" localSheetId="9">'Chart 47'!#REF!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</definedNames>
  <calcPr calcId="152511" concurrentCalc="0"/>
</workbook>
</file>

<file path=xl/calcChain.xml><?xml version="1.0" encoding="utf-8"?>
<calcChain xmlns="http://schemas.openxmlformats.org/spreadsheetml/2006/main">
  <c r="H19" i="96" l="1"/>
  <c r="G19" i="96"/>
  <c r="F19" i="96"/>
  <c r="E19" i="96"/>
  <c r="D19" i="96"/>
  <c r="C19" i="96"/>
  <c r="H18" i="96"/>
  <c r="G18" i="96"/>
  <c r="F18" i="96"/>
  <c r="E18" i="96"/>
  <c r="D18" i="96"/>
  <c r="C18" i="96"/>
  <c r="H17" i="96"/>
  <c r="G17" i="96"/>
  <c r="F17" i="96"/>
  <c r="E17" i="96"/>
  <c r="D17" i="96"/>
  <c r="C17" i="96"/>
  <c r="H16" i="96"/>
  <c r="G16" i="96"/>
  <c r="F16" i="96"/>
  <c r="H15" i="96"/>
  <c r="G15" i="96"/>
  <c r="F15" i="96"/>
  <c r="E15" i="96"/>
  <c r="D15" i="96"/>
  <c r="C15" i="96"/>
  <c r="H14" i="96"/>
  <c r="G14" i="96"/>
  <c r="F14" i="96"/>
  <c r="E14" i="96"/>
  <c r="D14" i="96"/>
  <c r="C14" i="96"/>
  <c r="H13" i="96"/>
  <c r="G13" i="96"/>
  <c r="F13" i="96"/>
  <c r="E13" i="96"/>
  <c r="D13" i="96"/>
  <c r="C13" i="96"/>
  <c r="H12" i="96"/>
  <c r="G12" i="96"/>
  <c r="F12" i="96"/>
  <c r="E12" i="96"/>
  <c r="D12" i="96"/>
  <c r="C12" i="96"/>
  <c r="H11" i="96"/>
  <c r="G11" i="96"/>
  <c r="F11" i="96"/>
  <c r="E11" i="96"/>
  <c r="D11" i="96"/>
  <c r="C11" i="96"/>
  <c r="H10" i="96"/>
  <c r="G10" i="96"/>
  <c r="F10" i="96"/>
  <c r="E10" i="96"/>
  <c r="D10" i="96"/>
  <c r="C10" i="96"/>
  <c r="H9" i="96"/>
  <c r="G9" i="96"/>
  <c r="F9" i="96"/>
  <c r="E9" i="96"/>
  <c r="D9" i="96"/>
  <c r="H8" i="96"/>
  <c r="G8" i="96"/>
  <c r="F8" i="96"/>
  <c r="E8" i="96"/>
  <c r="D8" i="96"/>
  <c r="C8" i="96"/>
  <c r="H7" i="96"/>
  <c r="G7" i="96"/>
  <c r="F7" i="96"/>
  <c r="H6" i="96"/>
  <c r="G6" i="96"/>
  <c r="F6" i="96"/>
  <c r="E6" i="96"/>
  <c r="D6" i="96"/>
  <c r="C6" i="96"/>
  <c r="H5" i="96"/>
  <c r="G5" i="96"/>
  <c r="H4" i="96"/>
  <c r="G4" i="96"/>
  <c r="H78" i="96"/>
  <c r="G78" i="96"/>
  <c r="F78" i="96"/>
  <c r="E78" i="96"/>
  <c r="D78" i="96"/>
  <c r="C78" i="96"/>
  <c r="H77" i="96"/>
  <c r="G77" i="96"/>
  <c r="F77" i="96"/>
  <c r="E77" i="96"/>
  <c r="D77" i="96"/>
  <c r="C77" i="96"/>
  <c r="H76" i="96"/>
  <c r="G76" i="96"/>
  <c r="F76" i="96"/>
  <c r="E76" i="96"/>
  <c r="D76" i="96"/>
  <c r="C76" i="96"/>
  <c r="H75" i="96"/>
  <c r="G75" i="96"/>
  <c r="F75" i="96"/>
  <c r="H74" i="96"/>
  <c r="G74" i="96"/>
  <c r="F74" i="96"/>
  <c r="E74" i="96"/>
  <c r="D74" i="96"/>
  <c r="C74" i="96"/>
  <c r="H73" i="96"/>
  <c r="G73" i="96"/>
  <c r="F73" i="96"/>
  <c r="E73" i="96"/>
  <c r="D73" i="96"/>
  <c r="C73" i="96"/>
  <c r="H72" i="96"/>
  <c r="G72" i="96"/>
  <c r="F72" i="96"/>
  <c r="E72" i="96"/>
  <c r="D72" i="96"/>
  <c r="C72" i="96"/>
  <c r="H71" i="96"/>
  <c r="G71" i="96"/>
  <c r="F71" i="96"/>
  <c r="E71" i="96"/>
  <c r="D71" i="96"/>
  <c r="C71" i="96"/>
  <c r="H70" i="96"/>
  <c r="G70" i="96"/>
  <c r="F70" i="96"/>
  <c r="E70" i="96"/>
  <c r="D70" i="96"/>
  <c r="C70" i="96"/>
  <c r="H69" i="96"/>
  <c r="G69" i="96"/>
  <c r="F69" i="96"/>
  <c r="E69" i="96"/>
  <c r="D69" i="96"/>
  <c r="C69" i="96"/>
  <c r="H68" i="96"/>
  <c r="G68" i="96"/>
  <c r="F68" i="96"/>
  <c r="E68" i="96"/>
  <c r="D68" i="96"/>
  <c r="H67" i="96"/>
  <c r="G67" i="96"/>
  <c r="F67" i="96"/>
  <c r="E67" i="96"/>
  <c r="D67" i="96"/>
  <c r="C67" i="96"/>
  <c r="H66" i="96"/>
  <c r="G66" i="96"/>
  <c r="F66" i="96"/>
  <c r="H65" i="96"/>
  <c r="G65" i="96"/>
  <c r="F65" i="96"/>
  <c r="E65" i="96"/>
  <c r="D65" i="96"/>
  <c r="C65" i="96"/>
  <c r="H64" i="96"/>
  <c r="G64" i="96"/>
  <c r="H63" i="96"/>
  <c r="G63" i="96"/>
  <c r="H172" i="64"/>
  <c r="H171" i="64"/>
  <c r="H170" i="64"/>
  <c r="G172" i="64"/>
  <c r="G171" i="64"/>
  <c r="G170" i="64"/>
  <c r="F172" i="64"/>
  <c r="F171" i="64"/>
  <c r="F170" i="64"/>
  <c r="E172" i="64"/>
  <c r="E171" i="64"/>
  <c r="E170" i="64"/>
  <c r="F78" i="109"/>
  <c r="E78" i="109"/>
  <c r="F77" i="109"/>
  <c r="E77" i="109"/>
  <c r="F76" i="109"/>
  <c r="E76" i="109"/>
  <c r="N19" i="96"/>
  <c r="N18" i="96"/>
  <c r="N17" i="96"/>
  <c r="N16" i="96"/>
  <c r="N15" i="96"/>
  <c r="N14" i="96"/>
  <c r="N13" i="96"/>
  <c r="N12" i="96"/>
  <c r="N11" i="96"/>
  <c r="N10" i="96"/>
  <c r="N9" i="96"/>
  <c r="N8" i="96"/>
  <c r="N7" i="96"/>
  <c r="N6" i="96"/>
  <c r="N5" i="96"/>
  <c r="N4" i="96"/>
  <c r="H20" i="96"/>
  <c r="H150" i="96"/>
  <c r="I125" i="96"/>
  <c r="I117" i="96"/>
  <c r="I69" i="96"/>
  <c r="I76" i="96"/>
  <c r="I74" i="96"/>
  <c r="I73" i="96"/>
  <c r="I72" i="96"/>
  <c r="I71" i="96"/>
  <c r="I70" i="96"/>
  <c r="H148" i="96"/>
  <c r="H147" i="96"/>
  <c r="I67" i="96"/>
  <c r="I65" i="96"/>
  <c r="H62" i="96"/>
  <c r="I115" i="96"/>
  <c r="O78" i="96"/>
  <c r="O77" i="96"/>
  <c r="O76" i="96"/>
  <c r="O75" i="96"/>
  <c r="O74" i="96"/>
  <c r="O73" i="96"/>
  <c r="O72" i="96"/>
  <c r="O71" i="96"/>
  <c r="O70" i="96"/>
  <c r="O69" i="96"/>
  <c r="O68" i="96"/>
  <c r="O67" i="96"/>
  <c r="O66" i="96"/>
  <c r="O65" i="96"/>
  <c r="O64" i="96"/>
  <c r="O63" i="96"/>
  <c r="I124" i="96"/>
  <c r="I123" i="96"/>
  <c r="I122" i="96"/>
  <c r="I121" i="96"/>
  <c r="I120" i="96"/>
  <c r="I119" i="96"/>
  <c r="N3" i="96"/>
  <c r="O62" i="96"/>
  <c r="H143" i="96"/>
  <c r="I68" i="96"/>
  <c r="H149" i="96"/>
  <c r="H79" i="96"/>
  <c r="H151" i="96"/>
  <c r="H152" i="96"/>
  <c r="H145" i="96"/>
  <c r="H153" i="96"/>
  <c r="N45" i="64"/>
  <c r="N31" i="64"/>
  <c r="N24" i="64"/>
  <c r="N17" i="64"/>
  <c r="N10" i="64"/>
  <c r="K45" i="64"/>
  <c r="K31" i="64"/>
  <c r="K24" i="64"/>
  <c r="H72" i="64"/>
  <c r="H92" i="64"/>
  <c r="C4" i="109"/>
  <c r="D4" i="109"/>
  <c r="E4" i="109"/>
  <c r="F4" i="109"/>
  <c r="G4" i="109"/>
  <c r="H4" i="109"/>
  <c r="I4" i="109"/>
  <c r="J4" i="109"/>
  <c r="K4" i="109"/>
  <c r="L4" i="109"/>
  <c r="M4" i="109"/>
  <c r="N4" i="109"/>
  <c r="O4" i="109"/>
  <c r="P4" i="109"/>
  <c r="Q4" i="109"/>
  <c r="R4" i="109"/>
  <c r="S4" i="109"/>
  <c r="T4" i="109"/>
  <c r="U4" i="109"/>
  <c r="V4" i="109"/>
  <c r="W4" i="109"/>
  <c r="X4" i="109"/>
  <c r="Y4" i="109"/>
  <c r="Z4" i="109"/>
  <c r="AA4" i="109"/>
  <c r="AB4" i="109"/>
  <c r="AC4" i="109"/>
  <c r="AD4" i="109"/>
  <c r="AE4" i="109"/>
  <c r="AF4" i="109"/>
  <c r="AG4" i="109"/>
  <c r="AH4" i="109"/>
  <c r="AI4" i="109"/>
  <c r="AJ4" i="109"/>
  <c r="AK4" i="109"/>
  <c r="AL4" i="109"/>
  <c r="AM4" i="109"/>
  <c r="AN4" i="109"/>
  <c r="AO4" i="109"/>
  <c r="AP4" i="109"/>
  <c r="AQ4" i="109"/>
  <c r="AR4" i="109"/>
  <c r="AS4" i="109"/>
  <c r="AT4" i="109"/>
  <c r="AU4" i="109"/>
  <c r="AV4" i="109"/>
  <c r="AW4" i="109"/>
  <c r="AX4" i="109"/>
  <c r="AY4" i="109"/>
  <c r="AZ4" i="109"/>
  <c r="BA4" i="109"/>
  <c r="BB4" i="109"/>
  <c r="BC4" i="109"/>
  <c r="BD4" i="109"/>
  <c r="BE4" i="109"/>
  <c r="BF4" i="109"/>
  <c r="BH4" i="109"/>
  <c r="BL4" i="109"/>
  <c r="C5" i="109"/>
  <c r="D5" i="109"/>
  <c r="G5" i="109"/>
  <c r="H5" i="109"/>
  <c r="K5" i="109"/>
  <c r="L5" i="109"/>
  <c r="O5" i="109"/>
  <c r="P5" i="109"/>
  <c r="S5" i="109"/>
  <c r="T5" i="109"/>
  <c r="W5" i="109"/>
  <c r="X5" i="109"/>
  <c r="AA5" i="109"/>
  <c r="AB5" i="109"/>
  <c r="AE5" i="109"/>
  <c r="AF5" i="109"/>
  <c r="AI5" i="109"/>
  <c r="AJ5" i="109"/>
  <c r="AM5" i="109"/>
  <c r="AN5" i="109"/>
  <c r="AQ5" i="109"/>
  <c r="AR5" i="109"/>
  <c r="AU5" i="109"/>
  <c r="AV5" i="109"/>
  <c r="AY5" i="109"/>
  <c r="AZ5" i="109"/>
  <c r="BC5" i="109"/>
  <c r="BD5" i="109"/>
  <c r="BG5" i="109"/>
  <c r="BH5" i="109"/>
  <c r="BK5" i="109"/>
  <c r="BL5" i="109"/>
  <c r="C6" i="109"/>
  <c r="D6" i="109"/>
  <c r="G6" i="109"/>
  <c r="H6" i="109"/>
  <c r="K6" i="109"/>
  <c r="L6" i="109"/>
  <c r="O6" i="109"/>
  <c r="P6" i="109"/>
  <c r="S6" i="109"/>
  <c r="T6" i="109"/>
  <c r="W6" i="109"/>
  <c r="X6" i="109"/>
  <c r="AA6" i="109"/>
  <c r="AB6" i="109"/>
  <c r="AE6" i="109"/>
  <c r="AF6" i="109"/>
  <c r="AI6" i="109"/>
  <c r="AJ6" i="109"/>
  <c r="AM6" i="109"/>
  <c r="AN6" i="109"/>
  <c r="AQ6" i="109"/>
  <c r="AR6" i="109"/>
  <c r="AU6" i="109"/>
  <c r="AV6" i="109"/>
  <c r="AY6" i="109"/>
  <c r="AZ6" i="109"/>
  <c r="BC6" i="109"/>
  <c r="BD6" i="109"/>
  <c r="BG6" i="109"/>
  <c r="BH6" i="109"/>
  <c r="BK6" i="109"/>
  <c r="BL6" i="109"/>
  <c r="Z39" i="96"/>
  <c r="AA39" i="96"/>
  <c r="B18" i="48"/>
  <c r="B17" i="48"/>
  <c r="E47" i="48"/>
  <c r="E48" i="48"/>
  <c r="M19" i="96"/>
  <c r="L19" i="96"/>
  <c r="K19" i="96"/>
  <c r="J19" i="96"/>
  <c r="I19" i="96"/>
  <c r="M18" i="96"/>
  <c r="L18" i="96"/>
  <c r="K18" i="96"/>
  <c r="J18" i="96"/>
  <c r="I18" i="96"/>
  <c r="M17" i="96"/>
  <c r="L17" i="96"/>
  <c r="K17" i="96"/>
  <c r="J17" i="96"/>
  <c r="I17" i="96"/>
  <c r="M16" i="96"/>
  <c r="L16" i="96"/>
  <c r="K16" i="96"/>
  <c r="J16" i="96"/>
  <c r="I16" i="96"/>
  <c r="M15" i="96"/>
  <c r="L15" i="96"/>
  <c r="K15" i="96"/>
  <c r="J15" i="96"/>
  <c r="I15" i="96"/>
  <c r="M14" i="96"/>
  <c r="L14" i="96"/>
  <c r="K14" i="96"/>
  <c r="J14" i="96"/>
  <c r="I14" i="96"/>
  <c r="M13" i="96"/>
  <c r="L13" i="96"/>
  <c r="K13" i="96"/>
  <c r="J13" i="96"/>
  <c r="I13" i="96"/>
  <c r="M12" i="96"/>
  <c r="L12" i="96"/>
  <c r="K12" i="96"/>
  <c r="J12" i="96"/>
  <c r="I12" i="96"/>
  <c r="M11" i="96"/>
  <c r="L11" i="96"/>
  <c r="K11" i="96"/>
  <c r="J11" i="96"/>
  <c r="I11" i="96"/>
  <c r="M10" i="96"/>
  <c r="L10" i="96"/>
  <c r="K10" i="96"/>
  <c r="J10" i="96"/>
  <c r="I10" i="96"/>
  <c r="M9" i="96"/>
  <c r="L9" i="96"/>
  <c r="K9" i="96"/>
  <c r="J9" i="96"/>
  <c r="I9" i="96"/>
  <c r="M8" i="96"/>
  <c r="L8" i="96"/>
  <c r="K8" i="96"/>
  <c r="J8" i="96"/>
  <c r="I8" i="96"/>
  <c r="M7" i="96"/>
  <c r="L7" i="96"/>
  <c r="K7" i="96"/>
  <c r="J7" i="96"/>
  <c r="I7" i="96"/>
  <c r="M6" i="96"/>
  <c r="L6" i="96"/>
  <c r="K6" i="96"/>
  <c r="J6" i="96"/>
  <c r="I6" i="96"/>
  <c r="M5" i="96"/>
  <c r="M4" i="96"/>
  <c r="L57" i="64"/>
  <c r="L56" i="64"/>
  <c r="K57" i="64"/>
  <c r="K56" i="64"/>
  <c r="K76" i="64"/>
  <c r="K4" i="96"/>
  <c r="J57" i="64"/>
  <c r="J77" i="64"/>
  <c r="J5" i="96"/>
  <c r="J56" i="64"/>
  <c r="I56" i="64"/>
  <c r="I76" i="64"/>
  <c r="I4" i="96"/>
  <c r="I57" i="64"/>
  <c r="I77" i="64"/>
  <c r="I5" i="96"/>
  <c r="G92" i="64"/>
  <c r="L77" i="64"/>
  <c r="L5" i="96"/>
  <c r="M75" i="64"/>
  <c r="L75" i="64"/>
  <c r="K75" i="64"/>
  <c r="J75" i="64"/>
  <c r="I75" i="64"/>
  <c r="L76" i="64"/>
  <c r="K77" i="64"/>
  <c r="K5" i="96"/>
  <c r="E92" i="64"/>
  <c r="C92" i="64"/>
  <c r="F92" i="64"/>
  <c r="L4" i="96"/>
  <c r="G72" i="64"/>
  <c r="F72" i="64"/>
  <c r="E72" i="64"/>
  <c r="C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J76" i="64"/>
  <c r="D92" i="64"/>
  <c r="J4" i="96"/>
  <c r="D72" i="64"/>
  <c r="C79" i="96"/>
  <c r="G153" i="96"/>
  <c r="F153" i="96"/>
  <c r="E153" i="96"/>
  <c r="G152" i="96"/>
  <c r="F152" i="96"/>
  <c r="E152" i="96"/>
  <c r="G151" i="96"/>
  <c r="F151" i="96"/>
  <c r="E151" i="96"/>
  <c r="G150" i="96"/>
  <c r="F150" i="96"/>
  <c r="E150" i="96"/>
  <c r="G149" i="96"/>
  <c r="F149" i="96"/>
  <c r="E149" i="96"/>
  <c r="G148" i="96"/>
  <c r="F148" i="96"/>
  <c r="E148" i="96"/>
  <c r="G147" i="96"/>
  <c r="F147" i="96"/>
  <c r="E147" i="96"/>
  <c r="G145" i="96"/>
  <c r="F145" i="96"/>
  <c r="E145" i="96"/>
  <c r="D153" i="96"/>
  <c r="D152" i="96"/>
  <c r="D151" i="96"/>
  <c r="D150" i="96"/>
  <c r="D149" i="96"/>
  <c r="D148" i="96"/>
  <c r="D147" i="96"/>
  <c r="D145" i="96"/>
  <c r="G79" i="96"/>
  <c r="F79" i="96"/>
  <c r="E79" i="96"/>
  <c r="D79" i="96"/>
  <c r="C20" i="96"/>
  <c r="D20" i="96"/>
  <c r="E20" i="96"/>
  <c r="F20" i="96"/>
  <c r="G20" i="96"/>
  <c r="C154" i="96"/>
  <c r="C153" i="96"/>
  <c r="C152" i="96"/>
  <c r="C151" i="96"/>
  <c r="C150" i="96"/>
  <c r="C149" i="96"/>
  <c r="C148" i="96"/>
  <c r="C147" i="96"/>
  <c r="C146" i="96"/>
  <c r="C145" i="96"/>
  <c r="C126" i="96"/>
  <c r="H125" i="96"/>
  <c r="G125" i="96"/>
  <c r="F125" i="96"/>
  <c r="E125" i="96"/>
  <c r="D125" i="96"/>
  <c r="C125" i="96"/>
  <c r="H124" i="96"/>
  <c r="G124" i="96"/>
  <c r="F124" i="96"/>
  <c r="E124" i="96"/>
  <c r="D124" i="96"/>
  <c r="C124" i="96"/>
  <c r="H123" i="96"/>
  <c r="G123" i="96"/>
  <c r="F123" i="96"/>
  <c r="E123" i="96"/>
  <c r="D123" i="96"/>
  <c r="C123" i="96"/>
  <c r="H122" i="96"/>
  <c r="G122" i="96"/>
  <c r="F122" i="96"/>
  <c r="E122" i="96"/>
  <c r="D122" i="96"/>
  <c r="C122" i="96"/>
  <c r="H121" i="96"/>
  <c r="G121" i="96"/>
  <c r="F121" i="96"/>
  <c r="E121" i="96"/>
  <c r="D121" i="96"/>
  <c r="C121" i="96"/>
  <c r="H120" i="96"/>
  <c r="G120" i="96"/>
  <c r="F120" i="96"/>
  <c r="E120" i="96"/>
  <c r="D120" i="96"/>
  <c r="C120" i="96"/>
  <c r="H119" i="96"/>
  <c r="G119" i="96"/>
  <c r="F119" i="96"/>
  <c r="E119" i="96"/>
  <c r="D119" i="96"/>
  <c r="C119" i="96"/>
  <c r="C118" i="96"/>
  <c r="H117" i="96"/>
  <c r="G117" i="96"/>
  <c r="F117" i="96"/>
  <c r="E117" i="96"/>
  <c r="D117" i="96"/>
  <c r="C117" i="96"/>
  <c r="B16" i="48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/>
  <c r="C38" i="48"/>
  <c r="C17" i="48"/>
  <c r="C37" i="48"/>
  <c r="C16" i="48"/>
  <c r="C36" i="48"/>
  <c r="C15" i="48"/>
  <c r="C35" i="48"/>
  <c r="C14" i="48"/>
  <c r="C34" i="48"/>
  <c r="C13" i="48"/>
  <c r="C33" i="48"/>
  <c r="C12" i="48"/>
  <c r="C32" i="48"/>
  <c r="C11" i="48"/>
  <c r="C31" i="48"/>
  <c r="C10" i="48"/>
  <c r="C30" i="48"/>
  <c r="C9" i="48"/>
  <c r="C29" i="48"/>
  <c r="C8" i="48"/>
  <c r="C28" i="48"/>
  <c r="C7" i="48"/>
  <c r="C27" i="48"/>
  <c r="C6" i="48"/>
  <c r="C26" i="48"/>
  <c r="A44" i="48"/>
  <c r="A43" i="48"/>
  <c r="A42" i="48"/>
  <c r="A41" i="48"/>
  <c r="A40" i="48"/>
  <c r="A39" i="48"/>
  <c r="A18" i="48"/>
  <c r="A38" i="48"/>
  <c r="A17" i="48"/>
  <c r="A37" i="48"/>
  <c r="A16" i="48"/>
  <c r="A36" i="48"/>
  <c r="A15" i="48"/>
  <c r="A35" i="48"/>
  <c r="A14" i="48"/>
  <c r="A34" i="48"/>
  <c r="A13" i="48"/>
  <c r="A33" i="48"/>
  <c r="A12" i="48"/>
  <c r="A32" i="48"/>
  <c r="A11" i="48"/>
  <c r="A31" i="48"/>
  <c r="A10" i="48"/>
  <c r="A30" i="48"/>
  <c r="A9" i="48"/>
  <c r="A29" i="48"/>
  <c r="A8" i="48"/>
  <c r="A28" i="48"/>
  <c r="A7" i="48"/>
  <c r="A27" i="48"/>
  <c r="A6" i="48"/>
  <c r="A26" i="48"/>
  <c r="B5" i="48"/>
  <c r="E67" i="48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/>
  <c r="H54" i="48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/>
  <c r="H47" i="48"/>
  <c r="H48" i="48"/>
  <c r="G143" i="96"/>
  <c r="F143" i="96"/>
  <c r="E143" i="96"/>
  <c r="D143" i="96"/>
  <c r="C144" i="96"/>
  <c r="C116" i="96"/>
  <c r="H115" i="96"/>
  <c r="G115" i="96"/>
  <c r="F115" i="96"/>
  <c r="E115" i="96"/>
  <c r="D115" i="96"/>
  <c r="B23" i="56"/>
  <c r="E23" i="56"/>
  <c r="A23" i="56"/>
  <c r="B22" i="56"/>
  <c r="E22" i="56"/>
  <c r="A22" i="56"/>
  <c r="B21" i="56"/>
  <c r="E21" i="56"/>
  <c r="B20" i="56"/>
  <c r="E20" i="56"/>
  <c r="B19" i="56"/>
  <c r="E19" i="56"/>
  <c r="B18" i="56"/>
  <c r="E18" i="56"/>
  <c r="B17" i="56"/>
  <c r="E17" i="56"/>
  <c r="B16" i="56"/>
  <c r="E16" i="56"/>
  <c r="B15" i="56"/>
  <c r="E15" i="56"/>
  <c r="B14" i="56"/>
  <c r="E14" i="56"/>
  <c r="B13" i="56"/>
  <c r="E13" i="56"/>
  <c r="B12" i="56"/>
  <c r="E12" i="56"/>
  <c r="B11" i="56"/>
  <c r="E11" i="56"/>
  <c r="B10" i="56"/>
  <c r="E10" i="56"/>
  <c r="B9" i="56"/>
  <c r="E9" i="56"/>
  <c r="B8" i="56"/>
  <c r="E8" i="56"/>
  <c r="B7" i="56"/>
  <c r="E7" i="56"/>
  <c r="B6" i="56"/>
  <c r="E6" i="56"/>
  <c r="C5" i="48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/>
  <c r="D17" i="48"/>
  <c r="N20" i="48"/>
  <c r="D18" i="48"/>
  <c r="N21" i="48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  <c r="I79" i="96"/>
</calcChain>
</file>

<file path=xl/comments1.xml><?xml version="1.0" encoding="utf-8"?>
<comments xmlns="http://schemas.openxmlformats.org/spreadsheetml/2006/main">
  <authors>
    <author>Andy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</commentList>
</comments>
</file>

<file path=xl/connections.xml><?xml version="1.0" encoding="utf-8"?>
<connections xmlns="http://schemas.openxmlformats.org/spreadsheetml/2006/main">
  <connection id="1" name="201209-01" type="6" refreshedVersion="6" background="1" saveData="1">
    <textPr prompt="0" codePage="437" sourceFile="C:\Users\Andy\Box Sync\Default Sync Folder\SamKnowsFCC2015\OMS\201209-01.TAB">
      <textFields count="4">
        <textField/>
        <textField/>
        <textField/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46-3-2011" type="6" refreshedVersion="6" background="1" saveData="1">
    <textPr prompt="0" codePage="437" sourceFile="C:\Users\Andy\Box Sync\Default Sync Folder\SamKnowsFCC2015\OMS\Chart 46-3-2011.TAB">
      <textFields>
        <textField/>
      </textFields>
    </textPr>
  </connection>
  <connection id="5" name="Chart 46-3-2013" type="6" refreshedVersion="6" background="1" saveData="1">
    <textPr prompt="0" codePage="437" sourceFile="C:\Users\Andy\Box Sync\Default Sync Folder\SamKnowsFCC2015\OMS\Chart 46-3-2013.TAB">
      <textFields>
        <textField/>
      </textFields>
    </textPr>
  </connection>
  <connection id="6" name="Chart 46-3-2014" type="6" refreshedVersion="6" background="1" saveData="1">
    <textPr prompt="0" codePage="437" sourceFile="C:\Users\Andy\Box Sync\Default Sync Folder\SamKnowsFCC2015\OMS\Chart 46-3-2014.TAB">
      <textFields>
        <textField/>
      </textFields>
    </textPr>
  </connection>
  <connection id="7" name="Chart 46-3-2015" type="6" refreshedVersion="6" background="1" saveData="1">
    <textPr prompt="0" codePage="437" sourceFile="C:\Users\Andy\Box Sync\Default Sync Folder\SamKnowsFCC2015\OMS\Chart 46-3-2015.TAB">
      <textFields>
        <textField/>
      </textFields>
    </textPr>
  </connection>
  <connection id="8" name="Chart 46-3-F2012" type="6" refreshedVersion="6" background="1" saveData="1">
    <textPr prompt="0" codePage="437" sourceFile="C:\Users\Andy\Box Sync\Default Sync Folder\SamKnowsFCC2015\OMS\Chart 46-3-F2012.TAB">
      <textFields>
        <textField/>
      </textFields>
    </textPr>
  </connection>
  <connection id="9" name="Chart 46-3-S2012" type="6" refreshedVersion="6" background="1" saveData="1">
    <textPr prompt="0" codePage="437" sourceFile="C:\Users\Andy\Box Sync\Default Sync Folder\SamKnowsFCC2015\OMS\Chart 46-3-S2012.TAB">
      <textFields>
        <textField/>
      </textFields>
    </textPr>
  </connection>
  <connection id="10" name="Chart 47-3-2011" type="6" refreshedVersion="6" background="1" saveData="1">
    <textPr prompt="0" codePage="437" sourceFile="C:\Users\Andy\Box Sync\Default Sync Folder\SamKnowsFCC2015\OMS\Chart 47-3-2011.TAB">
      <textFields>
        <textField/>
      </textFields>
    </textPr>
  </connection>
  <connection id="11" name="Chart 47-3-2013" type="6" refreshedVersion="6" background="1" saveData="1">
    <textPr prompt="0" codePage="437" sourceFile="C:\Users\Andy\Box Sync\Default Sync Folder\SamKnowsFCC2015\OMS\Chart 47-3-2013.TAB">
      <textFields>
        <textField/>
      </textFields>
    </textPr>
  </connection>
  <connection id="12" name="Chart 47-3-2014" type="6" refreshedVersion="6" background="1" saveData="1">
    <textPr prompt="0" codePage="437" sourceFile="C:\Users\Andy\Box Sync\Default Sync Folder\SamKnowsFCC2015\OMS\Chart 47-3-2014.TAB">
      <textFields>
        <textField/>
      </textFields>
    </textPr>
  </connection>
  <connection id="13" name="Chart 47-3-2015" type="6" refreshedVersion="6" background="1" saveData="1">
    <textPr prompt="0" codePage="437" sourceFile="C:\Users\Andy\Box Sync\Default Sync Folder\SamKnowsFCC2015\OMS\Chart 47-3-2015.TAB">
      <textFields>
        <textField/>
      </textFields>
    </textPr>
  </connection>
  <connection id="14" name="Chart 47-3-F2012" type="6" refreshedVersion="6" background="1" saveData="1">
    <textPr prompt="0" codePage="437" sourceFile="C:\Users\Andy\Box Sync\Default Sync Folder\SamKnowsFCC2015\OMS\Chart 47-3-F2012.TAB">
      <textFields>
        <textField/>
      </textFields>
    </textPr>
  </connection>
  <connection id="15" name="Chart 47-3-S2012" type="6" refreshedVersion="6" background="1" saveData="1">
    <textPr prompt="0" codePage="437" sourceFile="C:\Users\Andy\Box Sync\Default Sync Folder\SamKnowsFCC2015\OMS\Chart 47-3-S2012.TAB">
      <textFields>
        <textField/>
      </textFields>
    </textPr>
  </connection>
  <connection id="16" name="Chart 48-3-2011" type="6" refreshedVersion="6" background="1" saveData="1">
    <textPr prompt="0" codePage="437" sourceFile="C:\Users\Andy\Box Sync\Default Sync Folder\SamKnowsFCC2015\OMS\Chart 48-3-2011.TAB">
      <textFields>
        <textField/>
      </textFields>
    </textPr>
  </connection>
  <connection id="17" name="Chart 48-3-2013" type="6" refreshedVersion="6" background="1" saveData="1">
    <textPr prompt="0" codePage="437" sourceFile="C:\Users\Andy\Box Sync\Default Sync Folder\SamKnowsFCC2015\OMS\Chart 48-3-2013.TAB">
      <textFields>
        <textField/>
      </textFields>
    </textPr>
  </connection>
  <connection id="18" name="Chart 48-3-2014" type="6" refreshedVersion="6" background="1" saveData="1">
    <textPr prompt="0" codePage="437" sourceFile="C:\Users\Andy\Box Sync\Default Sync Folder\SamKnowsFCC2015\OMS\Chart 48-3-2014.TAB">
      <textFields>
        <textField/>
      </textFields>
    </textPr>
  </connection>
  <connection id="19" name="Chart 48-3-2015" type="6" refreshedVersion="6" background="1" saveData="1">
    <textPr prompt="0" codePage="437" sourceFile="C:\Users\Andy\Box Sync\Default Sync Folder\SamKnowsFCC2015\OMS\Chart 48-3-2015.TAB">
      <textFields>
        <textField/>
      </textFields>
    </textPr>
  </connection>
  <connection id="20" name="Chart 48-3-F2012" type="6" refreshedVersion="6" background="1" saveData="1">
    <textPr prompt="0" codePage="437" sourceFile="C:\Users\Andy\Box Sync\Default Sync Folder\SamKnowsFCC2015\OMS\Chart 48-3-F2012.TAB">
      <textFields>
        <textField/>
      </textFields>
    </textPr>
  </connection>
  <connection id="21" name="Chart 48-3-S2012" type="6" refreshedVersion="6" background="1" saveData="1">
    <textPr prompt="0" codePage="437" sourceFile="C:\Users\Andy\Box Sync\Default Sync Folder\SamKnowsFCC2015\OMS\Chart 48-3-S2012.TAB">
      <textFields>
        <textField/>
      </textFields>
    </textPr>
  </connection>
  <connection id="22" name="Chart 49-3-2011" type="6" refreshedVersion="6" background="1" saveData="1">
    <textPr prompt="0" codePage="437" sourceFile="C:\Users\Andy\Box Sync\Default Sync Folder\SamKnowsFCC2015\OMS\Chart 49-3-2011.TAB">
      <textFields count="2">
        <textField/>
        <textField/>
      </textFields>
    </textPr>
  </connection>
  <connection id="23" name="Chart 49-3-2013" type="6" refreshedVersion="6" background="1" saveData="1">
    <textPr prompt="0" codePage="437" sourceFile="C:\Users\Andy\Box Sync\Default Sync Folder\SamKnowsFCC2015\OMS\Chart 49-3-2013.TAB">
      <textFields count="2">
        <textField/>
        <textField/>
      </textFields>
    </textPr>
  </connection>
  <connection id="24" name="Chart 49-3-2014" type="6" refreshedVersion="6" background="1" saveData="1">
    <textPr prompt="0" codePage="437" sourceFile="C:\Users\Andy\Box Sync\Default Sync Folder\SamKnowsFCC2015\OMS\Chart 49-3-2014.TAB">
      <textFields count="2">
        <textField/>
        <textField/>
      </textFields>
    </textPr>
  </connection>
  <connection id="25" name="Chart 49-3-2015" type="6" refreshedVersion="6" background="1" saveData="1">
    <textPr prompt="0" codePage="437" sourceFile="C:\Users\Andy\Box Sync\Default Sync Folder\SamKnowsFCC2015\OMS\Chart 49-3-2015.TAB">
      <textFields count="2">
        <textField/>
        <textField/>
      </textFields>
    </textPr>
  </connection>
  <connection id="26" name="Chart 49-3-F2012" type="6" refreshedVersion="6" background="1" saveData="1">
    <textPr prompt="0" codePage="437" sourceFile="C:\Users\Andy\Box Sync\Default Sync Folder\SamKnowsFCC2015\OMS\Chart 49-3-F2012.TAB">
      <textFields count="2">
        <textField/>
        <textField/>
      </textFields>
    </textPr>
  </connection>
  <connection id="27" name="Chart 49-3-S2012" type="6" refreshedVersion="6" background="1" saveData="1">
    <textPr prompt="0" codePage="437" sourceFile="C:\Users\Andy\Box Sync\Default Sync Folder\SamKnowsFCC2015\OMS\Chart 49-3-S2012.TAB">
      <textFields count="2">
        <textField/>
        <textField/>
      </textFields>
    </textPr>
  </connection>
  <connection id="28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<sst xmlns="http://schemas.openxmlformats.org/spreadsheetml/2006/main" count="3945" uniqueCount="336">
  <si>
    <t>Sustained Download Ratio</t>
  </si>
  <si>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</si>
  <si>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</si>
  <si>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</si>
  <si>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</si>
  <si>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</si>
  <si>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</si>
  <si>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</si>
  <si>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</si>
  <si>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</si>
  <si>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</si>
  <si>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</si>
  <si>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</si>
  <si>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</si>
  <si>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</si>
  <si>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</si>
  <si>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</si>
  <si>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</si>
  <si>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</si>
  <si>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</si>
  <si>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</si>
  <si>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</si>
  <si>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</si>
  <si>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</si>
  <si>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</si>
  <si>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</si>
  <si>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</si>
  <si>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</si>
  <si>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</si>
  <si>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</si>
  <si>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</si>
  <si>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</si>
  <si>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</si>
  <si>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</si>
  <si>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</si>
  <si>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</si>
  <si>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</si>
  <si>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</si>
  <si>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</si>
  <si>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</si>
  <si>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</si>
  <si>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</si>
  <si>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</si>
  <si>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</si>
  <si>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</si>
  <si>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</si>
  <si>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</si>
  <si>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</si>
  <si>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</si>
  <si>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</si>
  <si>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</si>
  <si>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</si>
  <si>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</si>
  <si>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</si>
  <si>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</si>
  <si>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</si>
  <si>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</si>
  <si>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</si>
  <si>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</si>
  <si>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</si>
  <si>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</si>
  <si>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</si>
  <si>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</si>
  <si>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</si>
  <si>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</si>
  <si>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</si>
  <si>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</si>
  <si>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</si>
  <si>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</si>
  <si>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</si>
  <si>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</si>
  <si>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</si>
  <si>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</si>
  <si>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</si>
  <si>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</si>
  <si>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</si>
  <si>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</si>
  <si>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</si>
  <si>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</si>
  <si>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</si>
  <si>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</si>
  <si>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</si>
  <si>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</si>
  <si>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</si>
  <si>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</si>
  <si>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</si>
  <si>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</si>
  <si>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</si>
  <si>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</si>
  <si>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</si>
  <si>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</si>
  <si>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</si>
  <si>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</si>
  <si>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</si>
  <si>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</si>
  <si>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</si>
  <si>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</si>
  <si>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</si>
  <si>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</si>
  <si>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</si>
  <si>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</si>
  <si>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</si>
  <si>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</si>
  <si>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</si>
  <si>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</si>
  <si>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</si>
  <si>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</si>
  <si>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</si>
  <si>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</si>
  <si>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</si>
  <si>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</si>
  <si>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</si>
  <si>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</si>
  <si>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</si>
  <si>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</si>
  <si>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</si>
  <si>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</si>
  <si>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</si>
  <si>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</si>
  <si>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</si>
  <si>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</si>
  <si>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</si>
  <si>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</si>
  <si>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</si>
  <si>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</si>
  <si>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</si>
  <si>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</si>
  <si>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</si>
  <si>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</si>
  <si>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</si>
  <si>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</si>
  <si>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</si>
  <si>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</si>
  <si>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</si>
  <si>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</si>
  <si>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</si>
  <si>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</si>
  <si>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</si>
  <si>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</si>
  <si>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</si>
  <si>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</si>
  <si>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</si>
  <si>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</si>
  <si>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</si>
  <si>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</si>
  <si>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</si>
  <si>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</si>
  <si>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</si>
  <si>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</si>
  <si>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</si>
  <si>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</si>
  <si>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</si>
  <si>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</si>
  <si>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</si>
  <si>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</si>
  <si>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</si>
  <si>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</si>
  <si>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</si>
  <si>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</si>
  <si>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</si>
  <si>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Chart 1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</si>
  <si>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</si>
  <si>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</si>
  <si>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</si>
  <si>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</si>
  <si>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</si>
  <si>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</si>
  <si>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</si>
  <si>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</si>
  <si>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</si>
  <si>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</si>
  <si>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</si>
  <si>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</si>
  <si>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</si>
  <si>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</si>
  <si>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</si>
  <si>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</si>
  <si>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</si>
  <si>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</si>
  <si>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</si>
  <si>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</si>
  <si>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</si>
  <si>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</si>
  <si>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</si>
  <si>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</si>
  <si>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24 Mbps</t>
  </si>
  <si>
    <t>25 Mbps</t>
  </si>
  <si>
    <t>30 Mbps</t>
  </si>
  <si>
    <t>35 Mbps</t>
  </si>
  <si>
    <t>40 Mbps</t>
  </si>
  <si>
    <t>50 Mbps</t>
  </si>
  <si>
    <t>75 Mbps</t>
  </si>
  <si>
    <t>105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</si>
  <si>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</si>
  <si>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</si>
  <si>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</si>
  <si>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</si>
  <si>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</si>
  <si>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</si>
  <si>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</si>
  <si>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</si>
  <si>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101 Mbps</t>
  </si>
  <si>
    <t>Download Data</t>
  </si>
  <si>
    <t>0,102,255</t>
  </si>
  <si>
    <t>255,0,0</t>
  </si>
  <si>
    <t>0,204,0</t>
  </si>
  <si>
    <t>255,128,0</t>
  </si>
  <si>
    <t>2011 Maximum Advertised</t>
  </si>
  <si>
    <t>AT&amp;T (DSL)</t>
  </si>
  <si>
    <t>Cablevision (Cable)</t>
  </si>
  <si>
    <t>CenturyLink (DSL)</t>
  </si>
  <si>
    <t>Charter (Cable)</t>
  </si>
  <si>
    <t>Comcast (Cable)</t>
  </si>
  <si>
    <t>Cox (Cable)</t>
  </si>
  <si>
    <t>Frontier (DSL)</t>
  </si>
  <si>
    <t>Frontier (Fiber)</t>
  </si>
  <si>
    <t>Hughes (Sat)</t>
  </si>
  <si>
    <t>Mediacom (Cable)</t>
  </si>
  <si>
    <t>Verizon (DSL)</t>
  </si>
  <si>
    <t>Verizon (Fiber)</t>
  </si>
  <si>
    <t>ViaSat (Sat)</t>
  </si>
  <si>
    <t>Windstream (DSL)</t>
  </si>
  <si>
    <t>Upload data</t>
  </si>
  <si>
    <t>TWC (Cable)</t>
  </si>
  <si>
    <t>Chart 19: Normalized Average User Traffic - 2014 Test Data</t>
  </si>
  <si>
    <t>Total</t>
  </si>
  <si>
    <t>Unweighted Valid N</t>
  </si>
  <si>
    <t>AT&amp;T - U-Verse</t>
  </si>
  <si>
    <t>AT&amp;T - DSL</t>
  </si>
  <si>
    <t>Verizon DSL (Max of range)</t>
  </si>
  <si>
    <t>% of advertized speed</t>
  </si>
  <si>
    <t>Valid # of Panelists</t>
  </si>
  <si>
    <t>Total %age of advertized speed</t>
  </si>
  <si>
    <t>%change (2012-2015)</t>
  </si>
  <si>
    <t>Valid Number of Panelists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</si>
  <si>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</si>
  <si>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</si>
  <si>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</si>
  <si>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</si>
  <si>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</si>
  <si>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</si>
  <si>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</si>
  <si>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Overall</t>
  </si>
  <si>
    <t>Verizon DSL</t>
  </si>
  <si>
    <t>AT&amp;T U-Verse</t>
  </si>
  <si>
    <t>&lt;</t>
  </si>
  <si>
    <t>Mar 2011</t>
  </si>
  <si>
    <t>Apr 2012</t>
  </si>
  <si>
    <t>Sep 2012</t>
  </si>
  <si>
    <t>Sep 2013</t>
  </si>
  <si>
    <t>Oct 2014</t>
  </si>
  <si>
    <t>Median</t>
  </si>
  <si>
    <t>Standard Error of Mean</t>
  </si>
  <si>
    <t>Standard Deviation</t>
  </si>
  <si>
    <t>24hr Sat-Sun</t>
  </si>
  <si>
    <t>Sep 2014</t>
  </si>
  <si>
    <t>1900-2300 Mon-Fri</t>
  </si>
  <si>
    <t>Tier (Mbps)</t>
  </si>
  <si>
    <t>% Advertised</t>
  </si>
  <si>
    <t>ViaSat</t>
  </si>
  <si>
    <t>Weighted Total</t>
  </si>
  <si>
    <t>Weighted total</t>
  </si>
  <si>
    <t>Average</t>
  </si>
  <si>
    <t>Chart 1: Average peak period and 24-hour sustained download speeds as a percentage of advertised, by provider - 2015 Test Data</t>
  </si>
  <si>
    <t>Chart 20:  Cumulative Distribution of User Traffic, by Technology - 2015 Test Data</t>
  </si>
  <si>
    <t xml:space="preserve">Chart 28 - Maximum advertised Download and upload speeds by provider - 2015 test data </t>
  </si>
  <si>
    <t>255,255,0</t>
  </si>
  <si>
    <t>Unweighted Mean</t>
  </si>
  <si>
    <t>TECHNOLOGY</t>
  </si>
  <si>
    <t>Period</t>
  </si>
  <si>
    <t>Sep 2015</t>
  </si>
  <si>
    <t>2.05 Mbps</t>
  </si>
  <si>
    <t>7 Mbps</t>
  </si>
  <si>
    <t xml:space="preserve"> Mbps</t>
  </si>
  <si>
    <t>Chart 18:  Normalized Average User Traffic - 2015 Test Data</t>
  </si>
  <si>
    <t>1900-2200 Mon-Fri</t>
  </si>
  <si>
    <t>Spring 2012</t>
  </si>
  <si>
    <t>Fall 2012</t>
  </si>
  <si>
    <t>Qwest (CTL)</t>
  </si>
  <si>
    <t>Fall 2013</t>
  </si>
  <si>
    <t>Fall 2014</t>
  </si>
  <si>
    <t>Fall 2011</t>
  </si>
  <si>
    <t>get_sustained_trimmed_mean</t>
  </si>
  <si>
    <t>Clearwire</t>
  </si>
  <si>
    <t>Brighthouse</t>
  </si>
  <si>
    <t>Miscellaneous</t>
  </si>
  <si>
    <t>Fall 2015</t>
  </si>
  <si>
    <t>Weighted Median</t>
  </si>
  <si>
    <t>uploadSustained_Trimmed_Mean</t>
  </si>
  <si>
    <t>Viasat/Exede</t>
  </si>
  <si>
    <t>Upload Median Speed (Mb/s)</t>
  </si>
  <si>
    <t>Download % of advertised - Technology</t>
  </si>
  <si>
    <t>CABLE</t>
  </si>
  <si>
    <t>Download % of advertised - ISP</t>
  </si>
  <si>
    <t>24hr Mon-Sun</t>
  </si>
  <si>
    <t>Upload % of advertised - Technology</t>
  </si>
  <si>
    <t>Upload % of advertised - ISP</t>
  </si>
  <si>
    <t>Min</t>
  </si>
  <si>
    <t>Max</t>
  </si>
  <si>
    <t>R</t>
  </si>
  <si>
    <t>G</t>
  </si>
  <si>
    <t>B</t>
  </si>
  <si>
    <t>Weighted Mean</t>
  </si>
  <si>
    <t>Unweighted Median</t>
  </si>
  <si>
    <t>[0.5 - 1.0] Mbps</t>
  </si>
  <si>
    <t>[1.1 - 3.00] Mbps</t>
  </si>
  <si>
    <t>45 Mbps</t>
  </si>
  <si>
    <t>150 Mbps</t>
  </si>
  <si>
    <t>300 Mbps</t>
  </si>
  <si>
    <t>WindStream</t>
  </si>
  <si>
    <t>Avg Median Speed of all ISPs</t>
  </si>
  <si>
    <t>AT&amp;T - IPBB</t>
  </si>
  <si>
    <t>PERIOD</t>
  </si>
  <si>
    <t>TEMPVARMEAN</t>
  </si>
  <si>
    <t>TEMPVARMEDIAN</t>
  </si>
  <si>
    <t>WEIGHTED_MEAN</t>
  </si>
  <si>
    <t>WEIGHTED_MEDIAN</t>
  </si>
  <si>
    <t>% Advertised Mean</t>
  </si>
  <si>
    <t>% Advertised Median</t>
  </si>
  <si>
    <t>Actual Speed Mean</t>
  </si>
  <si>
    <t>Actual Speed Median</t>
  </si>
  <si>
    <t>NUM_UNITS</t>
  </si>
  <si>
    <t>Optimum</t>
  </si>
  <si>
    <t>Warnings</t>
  </si>
  <si>
    <t>No cases were input to this procedure. Either there are no cases in the working data file or all of them have been filtered out.</t>
  </si>
  <si>
    <t>Execution of this command stops.</t>
  </si>
  <si>
    <t>&gt;Note # 213</t>
  </si>
  <si>
    <t>&gt;Due to an error, INSERT and INCLUDE file processing has been terminated.  All</t>
  </si>
  <si>
    <t>&gt;transformations since the last procedure command have been discarded.</t>
  </si>
  <si>
    <t>&gt;Note # 236</t>
  </si>
  <si>
    <t>&gt;All outstanding macros have been terminated, all INSERT and INCLUDE processing</t>
  </si>
  <si>
    <t>&gt;has been terminated, and all outstanding PRESERVE commands have been undone.</t>
  </si>
  <si>
    <t>ICMP round trip latency under downstream load</t>
  </si>
  <si>
    <t>ICMP round trip latency under upstream load</t>
  </si>
  <si>
    <t>Data Usage</t>
  </si>
  <si>
    <t>Data Usage Byte Count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</si>
</sst>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49" fontId="0" fillId="0" borderId="0" xfId="0" applyNumberFormat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3" fontId="0" fillId="0" borderId="0" xfId="0" applyNumberFormat="1"/>
    <xf numFmtId="0" fontId="0" fillId="0" borderId="0" xfId="0" applyFill="1"/>
    <xf numFmtId="0" fontId="14" fillId="0" borderId="0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5" fillId="0" borderId="15" xfId="0" applyFont="1" applyBorder="1"/>
    <xf numFmtId="2" fontId="16" fillId="0" borderId="3" xfId="0" applyNumberFormat="1" applyFont="1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8" xfId="0" applyFont="1" applyBorder="1"/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6" xfId="0" applyNumberFormat="1" applyFont="1" applyBorder="1" applyAlignment="1">
      <alignment horizontal="center"/>
    </xf>
    <xf numFmtId="0" fontId="15" fillId="0" borderId="19" xfId="0" applyFont="1" applyBorder="1"/>
    <xf numFmtId="0" fontId="16" fillId="0" borderId="8" xfId="0" applyFont="1" applyBorder="1" applyAlignment="1">
      <alignment horizontal="center"/>
    </xf>
    <xf numFmtId="2" fontId="16" fillId="0" borderId="8" xfId="0" applyNumberFormat="1" applyFont="1" applyBorder="1" applyAlignment="1">
      <alignment horizontal="center"/>
    </xf>
    <xf numFmtId="2" fontId="16" fillId="0" borderId="9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16" xfId="0" applyFont="1" applyBorder="1"/>
    <xf numFmtId="0" fontId="16" fillId="0" borderId="1" xfId="0" applyFont="1" applyBorder="1"/>
    <xf numFmtId="0" fontId="16" fillId="0" borderId="8" xfId="0" applyFont="1" applyBorder="1"/>
    <xf numFmtId="0" fontId="14" fillId="0" borderId="10" xfId="0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2" fontId="16" fillId="0" borderId="22" xfId="0" applyNumberFormat="1" applyFont="1" applyBorder="1" applyAlignment="1">
      <alignment horizontal="center"/>
    </xf>
    <xf numFmtId="0" fontId="15" fillId="0" borderId="5" xfId="0" applyFont="1" applyBorder="1"/>
    <xf numFmtId="2" fontId="16" fillId="0" borderId="29" xfId="0" applyNumberFormat="1" applyFont="1" applyBorder="1" applyAlignment="1">
      <alignment horizontal="center"/>
    </xf>
    <xf numFmtId="2" fontId="16" fillId="0" borderId="3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16" fillId="0" borderId="18" xfId="0" applyNumberFormat="1" applyFont="1" applyBorder="1" applyAlignment="1">
      <alignment horizontal="center"/>
    </xf>
    <xf numFmtId="2" fontId="16" fillId="0" borderId="19" xfId="0" applyNumberFormat="1" applyFont="1" applyBorder="1" applyAlignment="1">
      <alignment horizontal="center"/>
    </xf>
    <xf numFmtId="1" fontId="0" fillId="0" borderId="0" xfId="0" applyNumberFormat="1"/>
    <xf numFmtId="17" fontId="14" fillId="0" borderId="3" xfId="0" applyNumberFormat="1" applyFont="1" applyBorder="1" applyAlignment="1">
      <alignment horizontal="center" vertical="center"/>
    </xf>
    <xf numFmtId="17" fontId="14" fillId="0" borderId="3" xfId="0" applyNumberFormat="1" applyFont="1" applyFill="1" applyBorder="1" applyAlignment="1">
      <alignment horizontal="center" vertical="center"/>
    </xf>
    <xf numFmtId="17" fontId="14" fillId="0" borderId="3" xfId="0" applyNumberFormat="1" applyFont="1" applyBorder="1" applyAlignment="1">
      <alignment horizontal="center" vertical="center" wrapText="1"/>
    </xf>
    <xf numFmtId="17" fontId="14" fillId="0" borderId="28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17" fontId="0" fillId="0" borderId="0" xfId="0" applyNumberFormat="1"/>
    <xf numFmtId="0" fontId="0" fillId="0" borderId="0" xfId="0" applyNumberFormat="1" applyAlignment="1"/>
    <xf numFmtId="49" fontId="0" fillId="0" borderId="0" xfId="0" applyNumberFormat="1" applyFill="1" applyAlignment="1"/>
    <xf numFmtId="0" fontId="14" fillId="0" borderId="27" xfId="0" applyFont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  <xf numFmtId="1" fontId="0" fillId="0" borderId="4" xfId="0" applyNumberFormat="1" applyBorder="1"/>
    <xf numFmtId="1" fontId="0" fillId="0" borderId="6" xfId="0" applyNumberFormat="1" applyBorder="1"/>
    <xf numFmtId="1" fontId="0" fillId="0" borderId="9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1" fontId="16" fillId="0" borderId="3" xfId="0" applyNumberFormat="1" applyFont="1" applyBorder="1" applyAlignment="1">
      <alignment horizontal="center"/>
    </xf>
    <xf numFmtId="0" fontId="15" fillId="0" borderId="2" xfId="0" applyFont="1" applyBorder="1"/>
    <xf numFmtId="0" fontId="15" fillId="0" borderId="7" xfId="0" applyFont="1" applyBorder="1"/>
    <xf numFmtId="0" fontId="14" fillId="0" borderId="32" xfId="0" applyFont="1" applyFill="1" applyBorder="1" applyAlignment="1">
      <alignment horizontal="left" vertical="center" wrapText="1"/>
    </xf>
    <xf numFmtId="2" fontId="16" fillId="0" borderId="33" xfId="0" applyNumberFormat="1" applyFont="1" applyBorder="1" applyAlignment="1">
      <alignment horizontal="center" vertical="center"/>
    </xf>
    <xf numFmtId="0" fontId="0" fillId="0" borderId="34" xfId="0" applyBorder="1"/>
    <xf numFmtId="1" fontId="16" fillId="0" borderId="2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2" fontId="16" fillId="0" borderId="32" xfId="0" applyNumberFormat="1" applyFont="1" applyBorder="1" applyAlignment="1">
      <alignment horizontal="center"/>
    </xf>
    <xf numFmtId="2" fontId="16" fillId="0" borderId="33" xfId="0" applyNumberFormat="1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2" fontId="0" fillId="0" borderId="17" xfId="0" applyNumberFormat="1" applyBorder="1"/>
    <xf numFmtId="0" fontId="15" fillId="0" borderId="20" xfId="0" applyFont="1" applyBorder="1"/>
    <xf numFmtId="49" fontId="17" fillId="0" borderId="8" xfId="0" applyNumberFormat="1" applyFont="1" applyBorder="1" applyAlignment="1">
      <alignment horizontal="center" vertical="center"/>
    </xf>
    <xf numFmtId="49" fontId="17" fillId="0" borderId="29" xfId="0" applyNumberFormat="1" applyFont="1" applyFill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/>
    <xf numFmtId="1" fontId="0" fillId="0" borderId="17" xfId="0" applyNumberFormat="1" applyBorder="1"/>
    <xf numFmtId="49" fontId="14" fillId="0" borderId="28" xfId="0" applyNumberFormat="1" applyFont="1" applyBorder="1" applyAlignment="1">
      <alignment horizontal="center" vertical="center"/>
    </xf>
    <xf numFmtId="17" fontId="14" fillId="0" borderId="28" xfId="0" applyNumberFormat="1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49" fontId="0" fillId="0" borderId="24" xfId="0" applyNumberFormat="1" applyBorder="1"/>
    <xf numFmtId="49" fontId="0" fillId="0" borderId="23" xfId="0" applyNumberFormat="1" applyBorder="1"/>
    <xf numFmtId="49" fontId="6" fillId="0" borderId="25" xfId="0" applyNumberFormat="1" applyFont="1" applyBorder="1"/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3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0" xfId="0" applyBorder="1" applyAlignment="1">
      <alignment horizontal="center" vertical="top"/>
    </xf>
    <xf numFmtId="0" fontId="0" fillId="0" borderId="19" xfId="0" applyBorder="1" applyAlignment="1">
      <alignment horizontal="center" vertical="top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D5A986"/>
      <color rgb="FFFDEADA"/>
      <color rgb="FFE9CAB0"/>
      <color rgb="FFC0895B"/>
      <color rgb="FFAC6D31"/>
      <color rgb="FF984807"/>
      <color rgb="FF779AD7"/>
      <color rgb="FF003BB0"/>
      <color rgb="FF285BBD"/>
      <color rgb="FF4F7A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01-4817-9995-3C153DB71705}"/>
              </c:ext>
            </c:extLst>
          </c:dPt>
          <c:dPt>
            <c:idx val="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01-4817-9995-3C153DB71705}"/>
              </c:ext>
            </c:extLst>
          </c:dPt>
          <c:dPt>
            <c:idx val="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01-4817-9995-3C153DB7170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01-4817-9995-3C153DB71705}"/>
              </c:ext>
            </c:extLst>
          </c:dPt>
          <c:dPt>
            <c:idx val="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01-4817-9995-3C153DB71705}"/>
              </c:ext>
            </c:extLst>
          </c:dPt>
          <c:dPt>
            <c:idx val="1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01-4817-9995-3C153DB71705}"/>
              </c:ext>
            </c:extLst>
          </c:dPt>
          <c:dPt>
            <c:idx val="1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E01-4817-9995-3C153DB71705}"/>
              </c:ext>
            </c:extLst>
          </c:dPt>
          <c:dPt>
            <c:idx val="1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E01-4817-9995-3C153DB71705}"/>
              </c:ext>
            </c:extLst>
          </c:dPt>
          <c:dPt>
            <c:idx val="1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E01-4817-9995-3C153DB71705}"/>
              </c:ext>
            </c:extLst>
          </c:dPt>
          <c:dPt>
            <c:idx val="1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E01-4817-9995-3C153DB71705}"/>
              </c:ext>
            </c:extLst>
          </c:dPt>
          <c:dPt>
            <c:idx val="2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E01-4817-9995-3C153DB71705}"/>
              </c:ext>
            </c:extLst>
          </c:dPt>
          <c:dPt>
            <c:idx val="2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E01-4817-9995-3C153DB71705}"/>
              </c:ext>
            </c:extLst>
          </c:dPt>
          <c:dPt>
            <c:idx val="2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E01-4817-9995-3C153DB71705}"/>
              </c:ext>
            </c:extLst>
          </c:dPt>
          <c:dPt>
            <c:idx val="2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E01-4817-9995-3C153DB71705}"/>
              </c:ext>
            </c:extLst>
          </c:dPt>
          <c:dPt>
            <c:idx val="2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E01-4817-9995-3C153DB71705}"/>
              </c:ext>
            </c:extLst>
          </c:dPt>
          <c:dPt>
            <c:idx val="3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E01-4817-9995-3C153DB71705}"/>
              </c:ext>
            </c:extLst>
          </c:dPt>
          <c:dPt>
            <c:idx val="3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E01-4817-9995-3C153DB7170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E01-4817-9995-3C153DB71705}"/>
              </c:ext>
            </c:extLst>
          </c:dPt>
          <c:dPt>
            <c:idx val="3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E01-4817-9995-3C153DB71705}"/>
              </c:ext>
            </c:extLst>
          </c:dPt>
          <c:dPt>
            <c:idx val="3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E01-4817-9995-3C153DB71705}"/>
              </c:ext>
            </c:extLst>
          </c:dPt>
          <c:dPt>
            <c:idx val="4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E01-4817-9995-3C153DB71705}"/>
              </c:ext>
            </c:extLst>
          </c:dPt>
          <c:dPt>
            <c:idx val="4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E01-4817-9995-3C153DB71705}"/>
              </c:ext>
            </c:extLst>
          </c:dPt>
          <c:dPt>
            <c:idx val="45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E01-4817-9995-3C153DB71705}"/>
              </c:ext>
            </c:extLst>
          </c:dPt>
          <c:dPt>
            <c:idx val="4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E01-4817-9995-3C153DB71705}"/>
              </c:ext>
            </c:extLst>
          </c:dPt>
          <c:dPt>
            <c:idx val="49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E01-4817-9995-3C153DB71705}"/>
              </c:ext>
            </c:extLst>
          </c:dPt>
          <c:dPt>
            <c:idx val="5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2E01-4817-9995-3C153DB71705}"/>
              </c:ext>
            </c:extLst>
          </c:dPt>
          <c:dPt>
            <c:idx val="53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2E01-4817-9995-3C153DB71705}"/>
              </c:ext>
            </c:extLst>
          </c:dPt>
          <c:dPt>
            <c:idx val="5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2E01-4817-9995-3C153DB71705}"/>
              </c:ext>
            </c:extLst>
          </c:dPt>
          <c:dPt>
            <c:idx val="57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2E01-4817-9995-3C153DB71705}"/>
              </c:ext>
            </c:extLst>
          </c:dPt>
          <c:dPt>
            <c:idx val="5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2E01-4817-9995-3C153DB71705}"/>
              </c:ext>
            </c:extLst>
          </c:dPt>
          <c:dPt>
            <c:idx val="61"/>
            <c:invertIfNegative val="0"/>
            <c:bubble3D val="0"/>
            <c:spPr>
              <a:solidFill>
                <a:srgbClr val="638AD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2E01-4817-9995-3C153DB71705}"/>
              </c:ext>
            </c:extLst>
          </c:dPt>
          <c:dPt>
            <c:idx val="6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2E01-4817-9995-3C153DB71705}"/>
              </c:ext>
            </c:extLst>
          </c:dPt>
          <c:cat>
            <c:multiLvlStrRef>
              <c:f>'Chart 1'!$B$3:$BM$4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1'!$B$5:$BM$5</c:f>
              <c:numCache>
                <c:formatCode>General</c:formatCode>
                <c:ptCount val="64"/>
                <c:pt idx="0">
                  <c:v>0</c:v>
                </c:pt>
                <c:pt idx="1">
                  <c:v>0.9476</c:v>
                </c:pt>
                <c:pt idx="2">
                  <c:v>0.91180000000000005</c:v>
                </c:pt>
                <c:pt idx="3">
                  <c:v>0</c:v>
                </c:pt>
                <c:pt idx="4">
                  <c:v>0</c:v>
                </c:pt>
                <c:pt idx="5">
                  <c:v>1.2110000000000001</c:v>
                </c:pt>
                <c:pt idx="6">
                  <c:v>1.1354</c:v>
                </c:pt>
                <c:pt idx="7">
                  <c:v>0</c:v>
                </c:pt>
                <c:pt idx="8">
                  <c:v>0</c:v>
                </c:pt>
                <c:pt idx="9">
                  <c:v>0.93940000000000001</c:v>
                </c:pt>
                <c:pt idx="10">
                  <c:v>0.87890000000000001</c:v>
                </c:pt>
                <c:pt idx="11">
                  <c:v>0</c:v>
                </c:pt>
                <c:pt idx="12">
                  <c:v>0</c:v>
                </c:pt>
                <c:pt idx="13">
                  <c:v>0.95569999999999999</c:v>
                </c:pt>
                <c:pt idx="14">
                  <c:v>0.89790000000000003</c:v>
                </c:pt>
                <c:pt idx="15">
                  <c:v>0</c:v>
                </c:pt>
                <c:pt idx="16">
                  <c:v>0</c:v>
                </c:pt>
                <c:pt idx="17">
                  <c:v>0.87890000000000001</c:v>
                </c:pt>
                <c:pt idx="18">
                  <c:v>0.82699999999999996</c:v>
                </c:pt>
                <c:pt idx="19">
                  <c:v>0</c:v>
                </c:pt>
                <c:pt idx="20">
                  <c:v>0</c:v>
                </c:pt>
                <c:pt idx="21">
                  <c:v>0.97060000000000002</c:v>
                </c:pt>
                <c:pt idx="22">
                  <c:v>0.92130000000000001</c:v>
                </c:pt>
                <c:pt idx="23">
                  <c:v>0</c:v>
                </c:pt>
                <c:pt idx="24">
                  <c:v>0</c:v>
                </c:pt>
                <c:pt idx="25">
                  <c:v>1.1459999999999999</c:v>
                </c:pt>
                <c:pt idx="26">
                  <c:v>1.1214</c:v>
                </c:pt>
                <c:pt idx="27">
                  <c:v>0</c:v>
                </c:pt>
                <c:pt idx="28">
                  <c:v>0</c:v>
                </c:pt>
                <c:pt idx="29">
                  <c:v>1.1021000000000001</c:v>
                </c:pt>
                <c:pt idx="30">
                  <c:v>1.0807</c:v>
                </c:pt>
                <c:pt idx="31">
                  <c:v>0</c:v>
                </c:pt>
                <c:pt idx="32">
                  <c:v>0</c:v>
                </c:pt>
                <c:pt idx="33">
                  <c:v>1.1641999999999999</c:v>
                </c:pt>
                <c:pt idx="34">
                  <c:v>1.1214999999999999</c:v>
                </c:pt>
                <c:pt idx="35">
                  <c:v>0</c:v>
                </c:pt>
                <c:pt idx="36">
                  <c:v>0</c:v>
                </c:pt>
                <c:pt idx="37">
                  <c:v>1.0361</c:v>
                </c:pt>
                <c:pt idx="38">
                  <c:v>1.0043</c:v>
                </c:pt>
                <c:pt idx="39">
                  <c:v>0</c:v>
                </c:pt>
                <c:pt idx="40">
                  <c:v>0</c:v>
                </c:pt>
                <c:pt idx="41">
                  <c:v>1.1956</c:v>
                </c:pt>
                <c:pt idx="42">
                  <c:v>1.1402000000000001</c:v>
                </c:pt>
                <c:pt idx="43">
                  <c:v>0</c:v>
                </c:pt>
                <c:pt idx="44">
                  <c:v>0</c:v>
                </c:pt>
                <c:pt idx="45">
                  <c:v>1.1738999999999999</c:v>
                </c:pt>
                <c:pt idx="46">
                  <c:v>1.1294999999999999</c:v>
                </c:pt>
                <c:pt idx="47">
                  <c:v>0</c:v>
                </c:pt>
                <c:pt idx="48">
                  <c:v>0</c:v>
                </c:pt>
                <c:pt idx="49">
                  <c:v>1.0077</c:v>
                </c:pt>
                <c:pt idx="50">
                  <c:v>0.878</c:v>
                </c:pt>
                <c:pt idx="51">
                  <c:v>0</c:v>
                </c:pt>
                <c:pt idx="52">
                  <c:v>0</c:v>
                </c:pt>
                <c:pt idx="53">
                  <c:v>1.1427</c:v>
                </c:pt>
                <c:pt idx="54">
                  <c:v>1.0978000000000001</c:v>
                </c:pt>
                <c:pt idx="55">
                  <c:v>0</c:v>
                </c:pt>
                <c:pt idx="56">
                  <c:v>0</c:v>
                </c:pt>
                <c:pt idx="57">
                  <c:v>2.1724000000000001</c:v>
                </c:pt>
                <c:pt idx="58">
                  <c:v>1.5289999999999999</c:v>
                </c:pt>
                <c:pt idx="59">
                  <c:v>0</c:v>
                </c:pt>
                <c:pt idx="60">
                  <c:v>0</c:v>
                </c:pt>
                <c:pt idx="61">
                  <c:v>0.90390000000000004</c:v>
                </c:pt>
                <c:pt idx="62">
                  <c:v>0.71340000000000003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2E01-4817-9995-3C153DB717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70">
                <a:fgClr>
                  <a:srgbClr val="638AD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2E01-4817-9995-3C153DB71705}"/>
              </c:ext>
            </c:extLst>
          </c:dPt>
          <c:dPt>
            <c:idx val="18"/>
            <c:invertIfNegative val="0"/>
            <c:bubble3D val="0"/>
            <c:spPr>
              <a:pattFill prst="pct70">
                <a:fgClr>
                  <a:srgbClr val="003BB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2E01-4817-9995-3C153DB71705}"/>
              </c:ext>
            </c:extLst>
          </c:dPt>
          <c:cat>
            <c:multiLvlStrRef>
              <c:f>'Chart 1'!$B$3:$BM$4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1'!$B$6:$BM$6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1.5182</c:v>
                </c:pt>
                <c:pt idx="18">
                  <c:v>1.4285000000000001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2E01-4817-9995-3C153DB7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685624"/>
        <c:axId val="722684056"/>
      </c:barChart>
      <c:catAx>
        <c:axId val="72268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84056"/>
        <c:crosses val="autoZero"/>
        <c:auto val="1"/>
        <c:lblAlgn val="ctr"/>
        <c:lblOffset val="100"/>
        <c:noMultiLvlLbl val="0"/>
      </c:catAx>
      <c:valAx>
        <c:axId val="72268405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Weighted Median Download Speed/ Advertised Download Speed (%)</a:t>
                </a:r>
                <a:endParaRPr lang="en-US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856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25840"/>
        <c:axId val="358626232"/>
      </c:barChart>
      <c:catAx>
        <c:axId val="3586258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58626232"/>
        <c:crosses val="autoZero"/>
        <c:auto val="1"/>
        <c:lblAlgn val="ctr"/>
        <c:lblOffset val="100"/>
        <c:noMultiLvlLbl val="0"/>
      </c:catAx>
      <c:valAx>
        <c:axId val="35862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5862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27016"/>
        <c:axId val="358627408"/>
      </c:barChart>
      <c:catAx>
        <c:axId val="3586270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58627408"/>
        <c:crosses val="autoZero"/>
        <c:auto val="1"/>
        <c:lblAlgn val="ctr"/>
        <c:lblOffset val="100"/>
        <c:noMultiLvlLbl val="0"/>
      </c:catAx>
      <c:valAx>
        <c:axId val="35862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5862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28192"/>
        <c:axId val="358628584"/>
      </c:barChart>
      <c:catAx>
        <c:axId val="358628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58628584"/>
        <c:crosses val="autoZero"/>
        <c:auto val="1"/>
        <c:lblAlgn val="ctr"/>
        <c:lblOffset val="100"/>
        <c:noMultiLvlLbl val="0"/>
      </c:catAx>
      <c:valAx>
        <c:axId val="35862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5862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29368"/>
        <c:axId val="358629760"/>
      </c:barChart>
      <c:catAx>
        <c:axId val="3586293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58629760"/>
        <c:crosses val="autoZero"/>
        <c:auto val="1"/>
        <c:lblAlgn val="ctr"/>
        <c:lblOffset val="100"/>
        <c:noMultiLvlLbl val="0"/>
      </c:catAx>
      <c:valAx>
        <c:axId val="35862976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5862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28'!$C$62:$C$67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1D-4CF8-80FA-700221668538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28'!$D$62:$D$67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1D-4CF8-80FA-700221668538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28'!$E$62:$E$67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1D-4CF8-80FA-700221668538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28'!$F$62:$F$67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1D-4CF8-80FA-700221668538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28'!$G$62:$G$67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105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1D-4CF8-80FA-700221668538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28'!$H$62:$H$67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1D-4CF8-80FA-7002216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987856"/>
        <c:axId val="710988248"/>
      </c:barChart>
      <c:catAx>
        <c:axId val="71098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88248"/>
        <c:crosses val="autoZero"/>
        <c:auto val="1"/>
        <c:lblAlgn val="ctr"/>
        <c:lblOffset val="100"/>
        <c:noMultiLvlLbl val="0"/>
      </c:catAx>
      <c:valAx>
        <c:axId val="71098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987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28'!$C$68:$C$69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4E-4723-B530-EAD22200565A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28'!$D$68:$D$69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4E-4723-B530-EAD22200565A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28'!$E$68:$E$69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4E-4723-B530-EAD22200565A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28'!$F$68:$F$69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4E-4723-B530-EAD22200565A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28'!$G$68:$G$69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4E-4723-B530-EAD22200565A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28'!$H$68:$H$69</c:f>
              <c:numCache>
                <c:formatCode>General</c:formatCode>
                <c:ptCount val="2"/>
                <c:pt idx="0">
                  <c:v>30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14E-4723-B530-EAD22200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989032"/>
        <c:axId val="710989424"/>
      </c:barChart>
      <c:catAx>
        <c:axId val="7109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89424"/>
        <c:crosses val="autoZero"/>
        <c:auto val="1"/>
        <c:lblAlgn val="ctr"/>
        <c:lblOffset val="100"/>
        <c:noMultiLvlLbl val="0"/>
      </c:catAx>
      <c:valAx>
        <c:axId val="71098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989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28'!$C$70:$C$71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E-4335-977C-D85C785E4B9B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28'!$D$70:$D$71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E-4335-977C-D85C785E4B9B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28'!$E$70:$E$71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BE-4335-977C-D85C785E4B9B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28'!$F$70:$F$71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BE-4335-977C-D85C785E4B9B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28'!$G$70:$G$71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BE-4335-977C-D85C785E4B9B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28'!$H$70:$H$71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BE-4335-977C-D85C785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830408"/>
        <c:axId val="730830800"/>
      </c:barChart>
      <c:catAx>
        <c:axId val="73083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830800"/>
        <c:crosses val="autoZero"/>
        <c:auto val="1"/>
        <c:lblAlgn val="ctr"/>
        <c:lblOffset val="100"/>
        <c:noMultiLvlLbl val="0"/>
      </c:catAx>
      <c:valAx>
        <c:axId val="73083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830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28'!$C$82:$C$87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42-4856-A384-541C4D948790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28'!$D$82:$D$87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42-4856-A384-541C4D948790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28'!$E$82:$E$87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42-4856-A384-541C4D948790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28'!$F$82:$F$87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42-4856-A384-541C4D948790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28'!$G$82:$G$87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42-4856-A384-541C4D948790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28'!$H$82:$H$87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42-4856-A384-541C4D9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831584"/>
        <c:axId val="730831976"/>
      </c:barChart>
      <c:catAx>
        <c:axId val="7308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831976"/>
        <c:crosses val="autoZero"/>
        <c:auto val="1"/>
        <c:lblAlgn val="ctr"/>
        <c:lblOffset val="100"/>
        <c:noMultiLvlLbl val="0"/>
      </c:catAx>
      <c:valAx>
        <c:axId val="73083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831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28'!$C$88:$C$89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3-4D72-8199-EACCDD65A0E7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28'!$D$88:$D$89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3-4D72-8199-EACCDD65A0E7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28'!$E$88:$E$89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B3-4D72-8199-EACCDD65A0E7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28'!$F$88:$F$89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B3-4D72-8199-EACCDD65A0E7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28'!$G$88:$G$89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B3-4D72-8199-EACCDD65A0E7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28'!$H$88:$H$89</c:f>
              <c:numCache>
                <c:formatCode>General</c:formatCode>
                <c:ptCount val="2"/>
                <c:pt idx="0">
                  <c:v>10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B3-4D72-8199-EACCDD6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832760"/>
        <c:axId val="730833152"/>
      </c:barChart>
      <c:catAx>
        <c:axId val="73083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833152"/>
        <c:crosses val="autoZero"/>
        <c:auto val="1"/>
        <c:lblAlgn val="ctr"/>
        <c:lblOffset val="100"/>
        <c:noMultiLvlLbl val="0"/>
      </c:catAx>
      <c:valAx>
        <c:axId val="7308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832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28'!$C$90:$C$91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D4-4E87-A35A-34C7FAB1CF1A}"/>
            </c:ext>
          </c:extLst>
        </c:ser>
        <c:ser>
          <c:idx val="6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28'!$D$90:$D$91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4-4E87-A35A-34C7FAB1CF1A}"/>
            </c:ext>
          </c:extLst>
        </c:ser>
        <c:ser>
          <c:idx val="7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28'!$E$90:$E$91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D4-4E87-A35A-34C7FAB1CF1A}"/>
            </c:ext>
          </c:extLst>
        </c:ser>
        <c:ser>
          <c:idx val="8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28'!$F$90:$F$91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4-4E87-A35A-34C7FAB1CF1A}"/>
            </c:ext>
          </c:extLst>
        </c:ser>
        <c:ser>
          <c:idx val="9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28'!$G$90:$G$91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D4-4E87-A35A-34C7FAB1CF1A}"/>
            </c:ext>
          </c:extLst>
        </c:ser>
        <c:ser>
          <c:idx val="0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28'!$H$90:$H$91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4-4E87-A35A-34C7FAB1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833936"/>
        <c:axId val="730834328"/>
      </c:barChart>
      <c:catAx>
        <c:axId val="73083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834328"/>
        <c:crosses val="autoZero"/>
        <c:auto val="1"/>
        <c:lblAlgn val="ctr"/>
        <c:lblOffset val="100"/>
        <c:noMultiLvlLbl val="0"/>
      </c:catAx>
      <c:valAx>
        <c:axId val="73083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833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032609560168595E-2"/>
          <c:y val="0.85987191601049873"/>
          <c:w val="0.83585381372782952"/>
          <c:h val="6.16967114404817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5.3214265834686325E-3</c:v>
                </c:pt>
                <c:pt idx="1">
                  <c:v>8.8396050183912854E-3</c:v>
                </c:pt>
                <c:pt idx="2">
                  <c:v>1.7412025900345605E-2</c:v>
                </c:pt>
                <c:pt idx="3">
                  <c:v>1.9316798004117289E-4</c:v>
                </c:pt>
                <c:pt idx="4">
                  <c:v>2.1674360728795528E-2</c:v>
                </c:pt>
                <c:pt idx="5">
                  <c:v>0</c:v>
                </c:pt>
                <c:pt idx="6">
                  <c:v>1.7848947486700701E-2</c:v>
                </c:pt>
                <c:pt idx="7">
                  <c:v>3.6192558984111903E-2</c:v>
                </c:pt>
                <c:pt idx="8">
                  <c:v>0.15658165212436453</c:v>
                </c:pt>
                <c:pt idx="9">
                  <c:v>3.2899351824452604E-2</c:v>
                </c:pt>
                <c:pt idx="10">
                  <c:v>3.5514395947992605E-2</c:v>
                </c:pt>
                <c:pt idx="11">
                  <c:v>0.3045849874701696</c:v>
                </c:pt>
                <c:pt idx="12">
                  <c:v>2.9133366049001533E-2</c:v>
                </c:pt>
                <c:pt idx="13">
                  <c:v>0.33380415390216428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635856"/>
        <c:axId val="364636248"/>
      </c:barChart>
      <c:catAx>
        <c:axId val="36463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636248"/>
        <c:crosses val="autoZero"/>
        <c:auto val="1"/>
        <c:lblAlgn val="ctr"/>
        <c:lblOffset val="100"/>
        <c:noMultiLvlLbl val="0"/>
      </c:catAx>
      <c:valAx>
        <c:axId val="3646362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64635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37381036009477E-2"/>
          <c:y val="0.10005101807356952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v>3+'Chart 28'!$L$3</c:v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3A-45EA-970D-A20A2DB00345}"/>
              </c:ext>
            </c:extLst>
          </c:dPt>
          <c:dPt>
            <c:idx val="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DC39-4408-9BF7-C5E8623B738E}"/>
              </c:ext>
            </c:extLst>
          </c:dPt>
          <c:dPt>
            <c:idx val="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3A-45EA-970D-A20A2DB00345}"/>
              </c:ext>
            </c:extLst>
          </c:dPt>
          <c:dPt>
            <c:idx val="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3A-45EA-970D-A20A2DB00345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3A-45EA-970D-A20A2DB0034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3A-45EA-970D-A20A2DB00345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3A-45EA-970D-A20A2DB00345}"/>
              </c:ext>
            </c:extLst>
          </c:dPt>
          <c:dPt>
            <c:idx val="12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3A-45EA-970D-A20A2DB0034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93A-45EA-970D-A20A2DB00345}"/>
              </c:ext>
            </c:extLst>
          </c:dPt>
          <c:dPt>
            <c:idx val="1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93A-45EA-970D-A20A2DB00345}"/>
              </c:ext>
            </c:extLst>
          </c:dPt>
          <c:dPt>
            <c:idx val="1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93A-45EA-970D-A20A2DB00345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93A-45EA-970D-A20A2DB00345}"/>
              </c:ext>
            </c:extLst>
          </c:dPt>
          <c:dPt>
            <c:idx val="1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93A-45EA-970D-A20A2DB00345}"/>
              </c:ext>
            </c:extLst>
          </c:dPt>
          <c:dPt>
            <c:idx val="1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93A-45EA-970D-A20A2DB0034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93A-45EA-970D-A20A2DB00345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93A-45EA-970D-A20A2DB00345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93A-45EA-970D-A20A2DB00345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93A-45EA-970D-A20A2DB00345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93A-45EA-970D-A20A2DB00345}"/>
              </c:ext>
            </c:extLst>
          </c:dPt>
          <c:dPt>
            <c:idx val="26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93A-45EA-970D-A20A2DB00345}"/>
              </c:ext>
            </c:extLst>
          </c:dPt>
          <c:dPt>
            <c:idx val="27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93A-45EA-970D-A20A2DB00345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93A-45EA-970D-A20A2DB00345}"/>
              </c:ext>
            </c:extLst>
          </c:dPt>
          <c:dPt>
            <c:idx val="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93A-45EA-970D-A20A2DB00345}"/>
              </c:ext>
            </c:extLst>
          </c:dPt>
          <c:dPt>
            <c:idx val="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C39-4408-9BF7-C5E8623B738E}"/>
              </c:ext>
            </c:extLst>
          </c:dPt>
          <c:dPt>
            <c:idx val="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93A-45EA-970D-A20A2DB00345}"/>
              </c:ext>
            </c:extLst>
          </c:dPt>
          <c:dPt>
            <c:idx val="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93A-45EA-970D-A20A2DB00345}"/>
              </c:ext>
            </c:extLst>
          </c:dPt>
          <c:dPt>
            <c:idx val="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93A-45EA-970D-A20A2DB0034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793A-45EA-970D-A20A2DB00345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793A-45EA-970D-A20A2DB00345}"/>
              </c:ext>
            </c:extLst>
          </c:dPt>
          <c:dPt>
            <c:idx val="36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793A-45EA-970D-A20A2DB00345}"/>
              </c:ext>
            </c:extLst>
          </c:dPt>
          <c:dPt>
            <c:idx val="37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DC39-4408-9BF7-C5E8623B738E}"/>
              </c:ext>
            </c:extLst>
          </c:dPt>
          <c:dPt>
            <c:idx val="38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793A-45EA-970D-A20A2DB00345}"/>
              </c:ext>
            </c:extLst>
          </c:dPt>
          <c:dPt>
            <c:idx val="39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793A-45EA-970D-A20A2DB00345}"/>
              </c:ext>
            </c:extLst>
          </c:dPt>
          <c:dPt>
            <c:idx val="40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793A-45EA-970D-A20A2DB0034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28'!$K$4:$K$45</c:f>
              <c:numCache>
                <c:formatCode>General</c:formatCode>
                <c:ptCount val="42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45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40</c:v>
                </c:pt>
                <c:pt idx="20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1.5</c:v>
                </c:pt>
                <c:pt idx="34">
                  <c:v>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793A-45EA-970D-A20A2DB00345}"/>
            </c:ext>
          </c:extLst>
        </c:ser>
        <c:ser>
          <c:idx val="2"/>
          <c:order val="1"/>
          <c:tx>
            <c:strRef>
              <c:f>'Chart 28'!$L$3</c:f>
              <c:strCache>
                <c:ptCount val="1"/>
              </c:strCache>
            </c:strRef>
          </c:tx>
          <c:spPr>
            <a:pattFill prst="pct50">
              <a:fgClr>
                <a:srgbClr val="003BB0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793A-45EA-970D-A20A2DB00345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28'!$L$4:$L$45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793A-45EA-970D-A20A2DB0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0835112"/>
        <c:axId val="730835504"/>
      </c:barChart>
      <c:catAx>
        <c:axId val="73083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835504"/>
        <c:crosses val="autoZero"/>
        <c:auto val="1"/>
        <c:lblAlgn val="ctr"/>
        <c:lblOffset val="100"/>
        <c:noMultiLvlLbl val="0"/>
      </c:catAx>
      <c:valAx>
        <c:axId val="73083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0835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2990041877521E-2"/>
          <c:y val="0.10276655794594713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'Chart 28'!$N$3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C4-45B5-A0EC-26C4CC19F2AF}"/>
              </c:ext>
            </c:extLst>
          </c:dPt>
          <c:dPt>
            <c:idx val="2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73EF-455E-8B1E-E0C44A899D76}"/>
              </c:ext>
            </c:extLst>
          </c:dPt>
          <c:dPt>
            <c:idx val="3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C4-45B5-A0EC-26C4CC19F2AF}"/>
              </c:ext>
            </c:extLst>
          </c:dPt>
          <c:dPt>
            <c:idx val="4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C4-45B5-A0EC-26C4CC19F2AF}"/>
              </c:ext>
            </c:extLst>
          </c:dPt>
          <c:dPt>
            <c:idx val="5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9C4-45B5-A0EC-26C4CC19F2AF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9C4-45B5-A0EC-26C4CC19F2AF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9C4-45B5-A0EC-26C4CC19F2AF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9C4-45B5-A0EC-26C4CC19F2AF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9C4-45B5-A0EC-26C4CC19F2AF}"/>
              </c:ext>
            </c:extLst>
          </c:dPt>
          <c:dPt>
            <c:idx val="15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9C4-45B5-A0EC-26C4CC19F2AF}"/>
              </c:ext>
            </c:extLst>
          </c:dPt>
          <c:dPt>
            <c:idx val="16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39C4-45B5-A0EC-26C4CC19F2AF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9C4-45B5-A0EC-26C4CC19F2AF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9C4-45B5-A0EC-26C4CC19F2AF}"/>
              </c:ext>
            </c:extLst>
          </c:dPt>
          <c:dPt>
            <c:idx val="19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9C4-45B5-A0EC-26C4CC19F2AF}"/>
              </c:ext>
            </c:extLst>
          </c:dPt>
          <c:dPt>
            <c:idx val="20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9C4-45B5-A0EC-26C4CC19F2AF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39C4-45B5-A0EC-26C4CC19F2AF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39C4-45B5-A0EC-26C4CC19F2AF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39C4-45B5-A0EC-26C4CC19F2AF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39C4-45B5-A0EC-26C4CC19F2AF}"/>
              </c:ext>
            </c:extLst>
          </c:dPt>
          <c:dPt>
            <c:idx val="2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39C4-45B5-A0EC-26C4CC19F2AF}"/>
              </c:ext>
            </c:extLst>
          </c:dPt>
          <c:dPt>
            <c:idx val="2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39C4-45B5-A0EC-26C4CC19F2AF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39C4-45B5-A0EC-26C4CC19F2AF}"/>
              </c:ext>
            </c:extLst>
          </c:dPt>
          <c:dPt>
            <c:idx val="29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9C4-45B5-A0EC-26C4CC19F2AF}"/>
              </c:ext>
            </c:extLst>
          </c:dPt>
          <c:dPt>
            <c:idx val="30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EF-455E-8B1E-E0C44A899D76}"/>
              </c:ext>
            </c:extLst>
          </c:dPt>
          <c:dPt>
            <c:idx val="31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39C4-45B5-A0EC-26C4CC19F2AF}"/>
              </c:ext>
            </c:extLst>
          </c:dPt>
          <c:dPt>
            <c:idx val="32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39C4-45B5-A0EC-26C4CC19F2AF}"/>
              </c:ext>
            </c:extLst>
          </c:dPt>
          <c:dPt>
            <c:idx val="33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9C4-45B5-A0EC-26C4CC19F2AF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39C4-45B5-A0EC-26C4CC19F2AF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39C4-45B5-A0EC-26C4CC19F2AF}"/>
              </c:ext>
            </c:extLst>
          </c:dPt>
          <c:dPt>
            <c:idx val="3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39C4-45B5-A0EC-26C4CC19F2AF}"/>
              </c:ext>
            </c:extLst>
          </c:dPt>
          <c:dPt>
            <c:idx val="3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73EF-455E-8B1E-E0C44A899D76}"/>
              </c:ext>
            </c:extLst>
          </c:dPt>
          <c:dPt>
            <c:idx val="3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39C4-45B5-A0EC-26C4CC19F2AF}"/>
              </c:ext>
            </c:extLst>
          </c:dPt>
          <c:dPt>
            <c:idx val="39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39C4-45B5-A0EC-26C4CC19F2AF}"/>
              </c:ext>
            </c:extLst>
          </c:dPt>
          <c:dPt>
            <c:idx val="4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39C4-45B5-A0EC-26C4CC19F2AF}"/>
              </c:ext>
            </c:extLst>
          </c:dPt>
          <c:dPt>
            <c:idx val="4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28'!$N$4:$N$45</c:f>
              <c:numCache>
                <c:formatCode>General</c:formatCode>
                <c:ptCount val="4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0.51200000000000001</c:v>
                </c:pt>
                <c:pt idx="6">
                  <c:v>0.76800000000000002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0.89600000000000002</c:v>
                </c:pt>
                <c:pt idx="18">
                  <c:v>0.76800000000000002</c:v>
                </c:pt>
                <c:pt idx="19">
                  <c:v>5</c:v>
                </c:pt>
                <c:pt idx="20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0.77</c:v>
                </c:pt>
                <c:pt idx="27">
                  <c:v>0.76800000000000002</c:v>
                </c:pt>
                <c:pt idx="29">
                  <c:v>0.76800000000000002</c:v>
                </c:pt>
                <c:pt idx="30">
                  <c:v>0.76800000000000002</c:v>
                </c:pt>
                <c:pt idx="31">
                  <c:v>0.76800000000000002</c:v>
                </c:pt>
                <c:pt idx="32">
                  <c:v>0.76800000000000002</c:v>
                </c:pt>
                <c:pt idx="33">
                  <c:v>0.38400000000000001</c:v>
                </c:pt>
                <c:pt idx="34">
                  <c:v>0.38400000000000001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0.76800000000000002</c:v>
                </c:pt>
                <c:pt idx="39">
                  <c:v>0.76800000000000002</c:v>
                </c:pt>
                <c:pt idx="40">
                  <c:v>0.38400000000000001</c:v>
                </c:pt>
                <c:pt idx="41">
                  <c:v>0.76800000000000002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39C4-45B5-A0EC-26C4CC19F2AF}"/>
            </c:ext>
          </c:extLst>
        </c:ser>
        <c:ser>
          <c:idx val="2"/>
          <c:order val="1"/>
          <c:tx>
            <c:strRef>
              <c:f>'Chart 28'!$O$3</c:f>
              <c:strCache>
                <c:ptCount val="1"/>
              </c:strCache>
            </c:strRef>
          </c:tx>
          <c:spPr>
            <a:pattFill prst="pct50">
              <a:fgClr>
                <a:srgbClr val="984807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39C4-45B5-A0EC-26C4CC19F2AF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28'!$O$4:$O$45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39C4-45B5-A0EC-26C4CC19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0836288"/>
        <c:axId val="730836680"/>
      </c:barChart>
      <c:catAx>
        <c:axId val="73083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836680"/>
        <c:crosses val="autoZero"/>
        <c:auto val="1"/>
        <c:lblAlgn val="ctr"/>
        <c:lblOffset val="100"/>
        <c:noMultiLvlLbl val="0"/>
      </c:catAx>
      <c:valAx>
        <c:axId val="73083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0836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38399846036947E-2"/>
          <c:y val="0.10276658947043384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28'!$C$56:$C$72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25</c:v>
                </c:pt>
                <c:pt idx="10">
                  <c:v>12</c:v>
                </c:pt>
                <c:pt idx="11">
                  <c:v>15</c:v>
                </c:pt>
                <c:pt idx="13">
                  <c:v>35</c:v>
                </c:pt>
                <c:pt idx="16">
                  <c:v>20.116955973802185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69-4074-8DC8-D00177116066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28'!$D$56:$D$72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25</c:v>
                </c:pt>
                <c:pt idx="13">
                  <c:v>35</c:v>
                </c:pt>
                <c:pt idx="16">
                  <c:v>25.512472517780434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69-4074-8DC8-D00177116066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28'!$E$56:$E$72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50</c:v>
                </c:pt>
                <c:pt idx="9">
                  <c:v>25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36.758273731783589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69-4074-8DC8-D00177116066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28'!$F$56:$F$72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37.22106503531537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69-4074-8DC8-D00177116066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28'!$G$56:$G$72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40</c:v>
                </c:pt>
                <c:pt idx="3">
                  <c:v>6</c:v>
                </c:pt>
                <c:pt idx="4">
                  <c:v>1.1000000000000001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105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25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71.98674939951961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69-4074-8DC8-D00177116066}"/>
            </c:ext>
          </c:extLst>
        </c:ser>
        <c:ser>
          <c:idx val="5"/>
          <c:order val="5"/>
          <c:tx>
            <c:strRef>
              <c:f>'Chart 28'!$N$75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val>
            <c:numRef>
              <c:f>'Chart 28'!$H$56:$H$72</c:f>
              <c:numCache>
                <c:formatCode>General</c:formatCode>
                <c:ptCount val="17"/>
                <c:pt idx="0">
                  <c:v>6</c:v>
                </c:pt>
                <c:pt idx="1">
                  <c:v>45</c:v>
                </c:pt>
                <c:pt idx="2">
                  <c:v>40</c:v>
                </c:pt>
                <c:pt idx="3">
                  <c:v>6</c:v>
                </c:pt>
                <c:pt idx="4">
                  <c:v>2.0499999999999998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300</c:v>
                </c:pt>
                <c:pt idx="12">
                  <c:v>30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104.69334622383985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71-4E09-BB4B-612D1C72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837464"/>
        <c:axId val="363500664"/>
      </c:barChart>
      <c:catAx>
        <c:axId val="73083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500664"/>
        <c:crosses val="autoZero"/>
        <c:auto val="1"/>
        <c:lblAlgn val="ctr"/>
        <c:lblOffset val="100"/>
        <c:noMultiLvlLbl val="0"/>
      </c:catAx>
      <c:valAx>
        <c:axId val="363500664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Advertised Download Speed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837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28'!$C$76:$C$92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3">
                  <c:v>35</c:v>
                </c:pt>
                <c:pt idx="16">
                  <c:v>6.0405634709495759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1-460A-BBF7-A5EC0ECC1544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28'!$D$76:$D$92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6">
                  <c:v>8.4146968719382507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1-460A-BBF7-A5EC0ECC1544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28'!$E$76:$E$92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9.1093564748580107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1-460A-BBF7-A5EC0ECC1544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28'!$F$76:$F$92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9.135031887902203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1-460A-BBF7-A5EC0ECC1544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28'!$G$76:$G$92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5</c:v>
                </c:pt>
                <c:pt idx="3">
                  <c:v>0.77</c:v>
                </c:pt>
                <c:pt idx="4">
                  <c:v>0.57999999999999996</c:v>
                </c:pt>
                <c:pt idx="5">
                  <c:v>0.38400000000000001</c:v>
                </c:pt>
                <c:pt idx="6">
                  <c:v>35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25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15.408492478226444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D1-460A-BBF7-A5EC0ECC1544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val>
            <c:numRef>
              <c:f>'Chart 28'!$H$76:$H$92</c:f>
              <c:numCache>
                <c:formatCode>General</c:formatCode>
                <c:ptCount val="17"/>
                <c:pt idx="0">
                  <c:v>0.76800000000000002</c:v>
                </c:pt>
                <c:pt idx="1">
                  <c:v>6</c:v>
                </c:pt>
                <c:pt idx="2">
                  <c:v>5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35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10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15.574089214066555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E8-4E20-BFEF-9B3758F2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501448"/>
        <c:axId val="363501840"/>
      </c:barChart>
      <c:catAx>
        <c:axId val="36350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501840"/>
        <c:crosses val="autoZero"/>
        <c:auto val="1"/>
        <c:lblAlgn val="ctr"/>
        <c:lblOffset val="100"/>
        <c:noMultiLvlLbl val="0"/>
      </c:catAx>
      <c:valAx>
        <c:axId val="36350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Maximum Advertised Upload Speed (Mbps)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501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4535757050386E-2"/>
          <c:y val="2.4663216255271465E-2"/>
          <c:w val="0.92851400664158013"/>
          <c:h val="0.6987658143855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47'!$C$3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47'!$C$4:$C$20</c:f>
              <c:numCache>
                <c:formatCode>General</c:formatCode>
                <c:ptCount val="17"/>
                <c:pt idx="2">
                  <c:v>0.59236</c:v>
                </c:pt>
                <c:pt idx="4">
                  <c:v>0.59477999999999998</c:v>
                </c:pt>
                <c:pt idx="6">
                  <c:v>2.8048000000000002</c:v>
                </c:pt>
                <c:pt idx="7">
                  <c:v>1.6251500000000001</c:v>
                </c:pt>
                <c:pt idx="8">
                  <c:v>2.69428</c:v>
                </c:pt>
                <c:pt idx="9">
                  <c:v>2.35059</c:v>
                </c:pt>
                <c:pt idx="10">
                  <c:v>1.1124499999999999</c:v>
                </c:pt>
                <c:pt idx="11">
                  <c:v>0.97472999999999999</c:v>
                </c:pt>
                <c:pt idx="13">
                  <c:v>20.749479999999998</c:v>
                </c:pt>
                <c:pt idx="14">
                  <c:v>0</c:v>
                </c:pt>
                <c:pt idx="15">
                  <c:v>0</c:v>
                </c:pt>
                <c:pt idx="16" formatCode="0.00">
                  <c:v>2.8757704823625918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14-4FAD-8CEB-CEAFB1E3FD59}"/>
            </c:ext>
          </c:extLst>
        </c:ser>
        <c:ser>
          <c:idx val="1"/>
          <c:order val="1"/>
          <c:tx>
            <c:strRef>
              <c:f>'Chart 47'!$D$3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47'!$D$4:$D$20</c:f>
              <c:numCache>
                <c:formatCode>General</c:formatCode>
                <c:ptCount val="17"/>
                <c:pt idx="2">
                  <c:v>0.61385999999999996</c:v>
                </c:pt>
                <c:pt idx="4">
                  <c:v>0.69633</c:v>
                </c:pt>
                <c:pt idx="5">
                  <c:v>0.67993000000000003</c:v>
                </c:pt>
                <c:pt idx="6">
                  <c:v>4.3483999999999998</c:v>
                </c:pt>
                <c:pt idx="7">
                  <c:v>3.5084200000000001</c:v>
                </c:pt>
                <c:pt idx="8">
                  <c:v>3.3500999999999999</c:v>
                </c:pt>
                <c:pt idx="9">
                  <c:v>2.84775</c:v>
                </c:pt>
                <c:pt idx="10">
                  <c:v>1.5383500000000001</c:v>
                </c:pt>
                <c:pt idx="11">
                  <c:v>1.62076</c:v>
                </c:pt>
                <c:pt idx="13">
                  <c:v>24.771239999999999</c:v>
                </c:pt>
                <c:pt idx="14">
                  <c:v>0</c:v>
                </c:pt>
                <c:pt idx="15">
                  <c:v>0</c:v>
                </c:pt>
                <c:pt idx="16" formatCode="0.00">
                  <c:v>4.1491223933933927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14-4FAD-8CEB-CEAFB1E3FD59}"/>
            </c:ext>
          </c:extLst>
        </c:ser>
        <c:ser>
          <c:idx val="2"/>
          <c:order val="2"/>
          <c:tx>
            <c:strRef>
              <c:f>'Chart 47'!$E$3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47'!$E$4:$E$20</c:f>
              <c:numCache>
                <c:formatCode>General</c:formatCode>
                <c:ptCount val="17"/>
                <c:pt idx="2">
                  <c:v>0.61648999999999998</c:v>
                </c:pt>
                <c:pt idx="4">
                  <c:v>0.62966</c:v>
                </c:pt>
                <c:pt idx="5">
                  <c:v>0.63254999999999995</c:v>
                </c:pt>
                <c:pt idx="6">
                  <c:v>4.2439299999999998</c:v>
                </c:pt>
                <c:pt idx="7">
                  <c:v>3.64039</c:v>
                </c:pt>
                <c:pt idx="8">
                  <c:v>3.7071200000000002</c:v>
                </c:pt>
                <c:pt idx="9">
                  <c:v>2.8019699999999998</c:v>
                </c:pt>
                <c:pt idx="10">
                  <c:v>1.5376799999999999</c:v>
                </c:pt>
                <c:pt idx="11">
                  <c:v>1.65465</c:v>
                </c:pt>
                <c:pt idx="13">
                  <c:v>26.32245</c:v>
                </c:pt>
                <c:pt idx="14">
                  <c:v>0</c:v>
                </c:pt>
                <c:pt idx="15">
                  <c:v>4.9314600000000004</c:v>
                </c:pt>
                <c:pt idx="16" formatCode="0.00">
                  <c:v>4.3843202488614184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14-4FAD-8CEB-CEAFB1E3FD59}"/>
            </c:ext>
          </c:extLst>
        </c:ser>
        <c:ser>
          <c:idx val="3"/>
          <c:order val="3"/>
          <c:tx>
            <c:strRef>
              <c:f>'Chart 47'!$F$3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47'!$F$4:$F$20</c:f>
              <c:numCache>
                <c:formatCode>General</c:formatCode>
                <c:ptCount val="17"/>
                <c:pt idx="2">
                  <c:v>0.58592</c:v>
                </c:pt>
                <c:pt idx="3" formatCode="0.00">
                  <c:v>0.52105999999999997</c:v>
                </c:pt>
                <c:pt idx="4" formatCode="0.00">
                  <c:v>0.60033000000000003</c:v>
                </c:pt>
                <c:pt idx="5" formatCode="0.00">
                  <c:v>0.62434999999999996</c:v>
                </c:pt>
                <c:pt idx="6" formatCode="0.00">
                  <c:v>5.1875900000000001</c:v>
                </c:pt>
                <c:pt idx="7" formatCode="0.00">
                  <c:v>4.0087700000000002</c:v>
                </c:pt>
                <c:pt idx="8" formatCode="0.00">
                  <c:v>7.5321499999999997</c:v>
                </c:pt>
                <c:pt idx="9" formatCode="0.00">
                  <c:v>4.77393</c:v>
                </c:pt>
                <c:pt idx="10" formatCode="0.00">
                  <c:v>2.2098900000000001</c:v>
                </c:pt>
                <c:pt idx="11" formatCode="0.00">
                  <c:v>1.7727999999999999</c:v>
                </c:pt>
                <c:pt idx="12" formatCode="0.00">
                  <c:v>16.606280000000002</c:v>
                </c:pt>
                <c:pt idx="13" formatCode="0.00">
                  <c:v>31.18197</c:v>
                </c:pt>
                <c:pt idx="14" formatCode="0.00">
                  <c:v>0</c:v>
                </c:pt>
                <c:pt idx="15" formatCode="0.00">
                  <c:v>5.0161100000000003</c:v>
                </c:pt>
                <c:pt idx="16" formatCode="0.00">
                  <c:v>6.8317774853678932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14-4FAD-8CEB-CEAFB1E3FD59}"/>
            </c:ext>
          </c:extLst>
        </c:ser>
        <c:ser>
          <c:idx val="4"/>
          <c:order val="4"/>
          <c:tx>
            <c:strRef>
              <c:f>'Chart 47'!$G$3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47'!$G$4:$G$20</c:f>
              <c:numCache>
                <c:formatCode>General</c:formatCode>
                <c:ptCount val="17"/>
                <c:pt idx="0">
                  <c:v>0.45274999999999999</c:v>
                </c:pt>
                <c:pt idx="1">
                  <c:v>2.18268</c:v>
                </c:pt>
                <c:pt idx="2">
                  <c:v>1.5311600000000001</c:v>
                </c:pt>
                <c:pt idx="3" formatCode="0.00">
                  <c:v>0.54447999999999996</c:v>
                </c:pt>
                <c:pt idx="4" formatCode="0.00">
                  <c:v>0.60889000000000004</c:v>
                </c:pt>
                <c:pt idx="5" formatCode="0.00">
                  <c:v>0.66757999999999995</c:v>
                </c:pt>
                <c:pt idx="6" formatCode="0.00">
                  <c:v>25.03633</c:v>
                </c:pt>
                <c:pt idx="7" formatCode="0.00">
                  <c:v>4.0601500000000001</c:v>
                </c:pt>
                <c:pt idx="8" formatCode="0.00">
                  <c:v>7.0225900000000001</c:v>
                </c:pt>
                <c:pt idx="9" formatCode="0.00">
                  <c:v>6.19794</c:v>
                </c:pt>
                <c:pt idx="10" formatCode="0.00">
                  <c:v>3.95852</c:v>
                </c:pt>
                <c:pt idx="11" formatCode="0.00">
                  <c:v>2.6682999999999999</c:v>
                </c:pt>
                <c:pt idx="12" formatCode="0.00">
                  <c:v>16.66602</c:v>
                </c:pt>
                <c:pt idx="13" formatCode="0.00">
                  <c:v>52.721789999999999</c:v>
                </c:pt>
                <c:pt idx="14" formatCode="0.00">
                  <c:v>1.6536500000000001</c:v>
                </c:pt>
                <c:pt idx="15" formatCode="0.00">
                  <c:v>5.2847799999999996</c:v>
                </c:pt>
                <c:pt idx="16" formatCode="0.00">
                  <c:v>9.4896229592240697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F14-4FAD-8CEB-CEAFB1E3FD59}"/>
            </c:ext>
          </c:extLst>
        </c:ser>
        <c:ser>
          <c:idx val="5"/>
          <c:order val="5"/>
          <c:tx>
            <c:strRef>
              <c:f>'Chart 47'!$H$3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47'!$H$4:$H$20</c:f>
              <c:numCache>
                <c:formatCode>General</c:formatCode>
                <c:ptCount val="17"/>
                <c:pt idx="0">
                  <c:v>0.38466</c:v>
                </c:pt>
                <c:pt idx="1">
                  <c:v>2.01233</c:v>
                </c:pt>
                <c:pt idx="2">
                  <c:v>1.0329999999999999</c:v>
                </c:pt>
                <c:pt idx="3" formatCode="0.00">
                  <c:v>0.58338000000000001</c:v>
                </c:pt>
                <c:pt idx="4" formatCode="0.00">
                  <c:v>0.63361000000000001</c:v>
                </c:pt>
                <c:pt idx="5" formatCode="0.00">
                  <c:v>0.61778</c:v>
                </c:pt>
                <c:pt idx="6" formatCode="0.00">
                  <c:v>16.73488</c:v>
                </c:pt>
                <c:pt idx="7" formatCode="0.00">
                  <c:v>4.2179599999999997</c:v>
                </c:pt>
                <c:pt idx="8" formatCode="0.00">
                  <c:v>7.4232399999999998</c:v>
                </c:pt>
                <c:pt idx="9" formatCode="0.00">
                  <c:v>5.32402</c:v>
                </c:pt>
                <c:pt idx="10" formatCode="0.00">
                  <c:v>3.85276</c:v>
                </c:pt>
                <c:pt idx="11" formatCode="0.00">
                  <c:v>4.4261400000000002</c:v>
                </c:pt>
                <c:pt idx="12" formatCode="0.00">
                  <c:v>6.1706399999999997</c:v>
                </c:pt>
                <c:pt idx="13" formatCode="0.00">
                  <c:v>54.747079999999997</c:v>
                </c:pt>
                <c:pt idx="14" formatCode="0.00">
                  <c:v>1.9370099999999999</c:v>
                </c:pt>
                <c:pt idx="15" formatCode="0.00">
                  <c:v>4.9320199999999996</c:v>
                </c:pt>
                <c:pt idx="16" formatCode="0.00">
                  <c:v>8.9508739961941011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F14-4FAD-8CEB-CEAFB1E3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42192"/>
        <c:axId val="408242584"/>
      </c:barChart>
      <c:catAx>
        <c:axId val="40824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242584"/>
        <c:crosses val="autoZero"/>
        <c:auto val="1"/>
        <c:lblAlgn val="ctr"/>
        <c:lblOffset val="100"/>
        <c:noMultiLvlLbl val="0"/>
      </c:catAx>
      <c:valAx>
        <c:axId val="40824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Sustained Upload Speed (Mbps)</a:t>
                </a:r>
              </a:p>
            </c:rich>
          </c:tx>
          <c:layout>
            <c:manualLayout>
              <c:xMode val="edge"/>
              <c:yMode val="edge"/>
              <c:x val="6.248426619733417E-3"/>
              <c:y val="0.16161623757704444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crossAx val="408242192"/>
        <c:crosses val="autoZero"/>
        <c:crossBetween val="between"/>
        <c:minorUnit val="1"/>
      </c:valAx>
    </c:plotArea>
    <c:legend>
      <c:legendPos val="t"/>
      <c:layout>
        <c:manualLayout>
          <c:xMode val="edge"/>
          <c:yMode val="edge"/>
          <c:x val="0.12808232582269999"/>
          <c:y val="5.6354065292400238E-2"/>
          <c:w val="0.57633108798463129"/>
          <c:h val="4.57940147715424E-2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increase in upload speeds over 2011</a:t>
            </a:r>
            <a:endParaRPr lang="en-US"/>
          </a:p>
        </c:rich>
      </c:tx>
      <c:layout>
        <c:manualLayout>
          <c:xMode val="edge"/>
          <c:yMode val="edge"/>
          <c:x val="0.4502116722589164"/>
          <c:y val="1.925390851816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47'!$E$115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47'!$E$117:$E$126</c:f>
              <c:numCache>
                <c:formatCode>General</c:formatCode>
                <c:ptCount val="10"/>
                <c:pt idx="0">
                  <c:v>3.6295495982172944E-2</c:v>
                </c:pt>
                <c:pt idx="2">
                  <c:v>0</c:v>
                </c:pt>
                <c:pt idx="3">
                  <c:v>0.55034227039361083</c:v>
                </c:pt>
                <c:pt idx="4">
                  <c:v>1.158828415838538</c:v>
                </c:pt>
                <c:pt idx="5">
                  <c:v>0.24341196906037971</c:v>
                </c:pt>
                <c:pt idx="6">
                  <c:v>0.21150434571745819</c:v>
                </c:pt>
                <c:pt idx="7">
                  <c:v>0.38284866735583639</c:v>
                </c:pt>
                <c:pt idx="8">
                  <c:v>0.66277841043160668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B7-4DC3-89DB-0AB18849C883}"/>
            </c:ext>
          </c:extLst>
        </c:ser>
        <c:ser>
          <c:idx val="1"/>
          <c:order val="1"/>
          <c:tx>
            <c:strRef>
              <c:f>'Chart 47'!$F$115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47'!$F$117:$F$126</c:f>
              <c:numCache>
                <c:formatCode>General</c:formatCode>
                <c:ptCount val="10"/>
                <c:pt idx="0">
                  <c:v>4.0735363630224841E-2</c:v>
                </c:pt>
                <c:pt idx="2">
                  <c:v>0</c:v>
                </c:pt>
                <c:pt idx="3">
                  <c:v>0.51309540787221886</c:v>
                </c:pt>
                <c:pt idx="4">
                  <c:v>1.2400332277020583</c:v>
                </c:pt>
                <c:pt idx="5">
                  <c:v>0.37592232433154688</c:v>
                </c:pt>
                <c:pt idx="6">
                  <c:v>0.19202838436307476</c:v>
                </c:pt>
                <c:pt idx="7">
                  <c:v>0.38224639309631897</c:v>
                </c:pt>
                <c:pt idx="8">
                  <c:v>0.6975470130189898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B7-4DC3-89DB-0AB18849C883}"/>
            </c:ext>
          </c:extLst>
        </c:ser>
        <c:ser>
          <c:idx val="2"/>
          <c:order val="2"/>
          <c:tx>
            <c:strRef>
              <c:f>'Chart 47'!$G$115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47'!$G$117:$G$126</c:f>
              <c:numCache>
                <c:formatCode>General</c:formatCode>
                <c:ptCount val="10"/>
                <c:pt idx="0">
                  <c:v>-1.0871767168613683E-2</c:v>
                </c:pt>
                <c:pt idx="2">
                  <c:v>0</c:v>
                </c:pt>
                <c:pt idx="3">
                  <c:v>0.84954007415858523</c:v>
                </c:pt>
                <c:pt idx="4">
                  <c:v>1.4667076885210595</c:v>
                </c:pt>
                <c:pt idx="5">
                  <c:v>1.7956077319358046</c:v>
                </c:pt>
                <c:pt idx="6">
                  <c:v>1.030949676464207</c:v>
                </c:pt>
                <c:pt idx="7">
                  <c:v>0.98650725875320266</c:v>
                </c:pt>
                <c:pt idx="8">
                  <c:v>0.81876006689031833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B7-4DC3-89DB-0AB18849C883}"/>
            </c:ext>
          </c:extLst>
        </c:ser>
        <c:ser>
          <c:idx val="3"/>
          <c:order val="3"/>
          <c:tx>
            <c:strRef>
              <c:f>'Chart 47'!$H$115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47'!$H$117:$H$126</c:f>
              <c:numCache>
                <c:formatCode>General</c:formatCode>
                <c:ptCount val="10"/>
                <c:pt idx="0">
                  <c:v>1.5848470524680938</c:v>
                </c:pt>
                <c:pt idx="2">
                  <c:v>0</c:v>
                </c:pt>
                <c:pt idx="3">
                  <c:v>7.9262442954934391</c:v>
                </c:pt>
                <c:pt idx="4">
                  <c:v>1.498323231701689</c:v>
                </c:pt>
                <c:pt idx="5">
                  <c:v>1.6064811378178958</c:v>
                </c:pt>
                <c:pt idx="6">
                  <c:v>1.6367592817122509</c:v>
                </c:pt>
                <c:pt idx="7">
                  <c:v>2.5583801519169405</c:v>
                </c:pt>
                <c:pt idx="8">
                  <c:v>1.7374760190001333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B7-4DC3-89DB-0AB18849C883}"/>
            </c:ext>
          </c:extLst>
        </c:ser>
        <c:ser>
          <c:idx val="4"/>
          <c:order val="4"/>
          <c:tx>
            <c:strRef>
              <c:f>'Chart 47'!$I$115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47'!$I$117:$I$126</c:f>
              <c:numCache>
                <c:formatCode>General</c:formatCode>
                <c:ptCount val="10"/>
                <c:pt idx="0">
                  <c:v>0.74387196974812597</c:v>
                </c:pt>
                <c:pt idx="2">
                  <c:v>0</c:v>
                </c:pt>
                <c:pt idx="3">
                  <c:v>4.9665145464917284</c:v>
                </c:pt>
                <c:pt idx="4">
                  <c:v>1.5954281143279079</c:v>
                </c:pt>
                <c:pt idx="5">
                  <c:v>1.7551850587169855</c:v>
                </c:pt>
                <c:pt idx="6">
                  <c:v>1.2649717730442145</c:v>
                </c:pt>
                <c:pt idx="7">
                  <c:v>2.4633107105937349</c:v>
                </c:pt>
                <c:pt idx="8">
                  <c:v>3.5408882459758089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B7-4DC3-89DB-0AB18849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55760"/>
        <c:axId val="524156152"/>
      </c:barChart>
      <c:catAx>
        <c:axId val="5241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6152"/>
        <c:crosses val="autoZero"/>
        <c:auto val="1"/>
        <c:lblAlgn val="ctr"/>
        <c:lblOffset val="100"/>
        <c:noMultiLvlLbl val="0"/>
      </c:catAx>
      <c:valAx>
        <c:axId val="5241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increase over 2011 of Actual upload speeds as a percentage of advertised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47'!$D$143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47'!$D$145:$D$154</c:f>
              <c:numCache>
                <c:formatCode>General</c:formatCode>
                <c:ptCount val="10"/>
                <c:pt idx="0">
                  <c:v>-4.0446497610879531E-3</c:v>
                </c:pt>
                <c:pt idx="2">
                  <c:v>0</c:v>
                </c:pt>
                <c:pt idx="3">
                  <c:v>-1.2418570597180106E-2</c:v>
                </c:pt>
                <c:pt idx="4">
                  <c:v>3.1378050131048094E-3</c:v>
                </c:pt>
                <c:pt idx="5">
                  <c:v>0.10384797131394365</c:v>
                </c:pt>
                <c:pt idx="6">
                  <c:v>-7.3550051515864426E-2</c:v>
                </c:pt>
                <c:pt idx="7">
                  <c:v>0.24520532432905437</c:v>
                </c:pt>
                <c:pt idx="8">
                  <c:v>0.12412446189555905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EC-4EA6-A429-4DA81A252B77}"/>
            </c:ext>
          </c:extLst>
        </c:ser>
        <c:ser>
          <c:idx val="1"/>
          <c:order val="1"/>
          <c:tx>
            <c:strRef>
              <c:f>'Chart 47'!$E$143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47'!$E$145:$E$154</c:f>
              <c:numCache>
                <c:formatCode>General</c:formatCode>
                <c:ptCount val="10"/>
                <c:pt idx="0">
                  <c:v>-2.5279061006800531E-2</c:v>
                </c:pt>
                <c:pt idx="2">
                  <c:v>0</c:v>
                </c:pt>
                <c:pt idx="3">
                  <c:v>-3.397976232939678E-3</c:v>
                </c:pt>
                <c:pt idx="4">
                  <c:v>1.4304699324448487E-3</c:v>
                </c:pt>
                <c:pt idx="5">
                  <c:v>7.627377764600142E-2</c:v>
                </c:pt>
                <c:pt idx="6">
                  <c:v>-9.0813950658348352E-2</c:v>
                </c:pt>
                <c:pt idx="7">
                  <c:v>0.21695714388659548</c:v>
                </c:pt>
                <c:pt idx="8">
                  <c:v>1.9714306164810746E-2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EC-4EA6-A429-4DA81A252B77}"/>
            </c:ext>
          </c:extLst>
        </c:ser>
        <c:ser>
          <c:idx val="2"/>
          <c:order val="2"/>
          <c:tx>
            <c:strRef>
              <c:f>'Chart 47'!$F$143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47'!$F$145:$F$154</c:f>
              <c:numCache>
                <c:formatCode>General</c:formatCode>
                <c:ptCount val="10"/>
                <c:pt idx="0">
                  <c:v>-7.567856930428056E-2</c:v>
                </c:pt>
                <c:pt idx="2">
                  <c:v>0</c:v>
                </c:pt>
                <c:pt idx="3">
                  <c:v>-2.6113728950381998E-2</c:v>
                </c:pt>
                <c:pt idx="4">
                  <c:v>-5.2604378160877457E-3</c:v>
                </c:pt>
                <c:pt idx="5">
                  <c:v>7.0065877861888157E-2</c:v>
                </c:pt>
                <c:pt idx="6">
                  <c:v>-0.11487632136164133</c:v>
                </c:pt>
                <c:pt idx="7">
                  <c:v>0.24060367102811428</c:v>
                </c:pt>
                <c:pt idx="8">
                  <c:v>0.10737548186549695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EC-4EA6-A429-4DA81A252B77}"/>
            </c:ext>
          </c:extLst>
        </c:ser>
        <c:ser>
          <c:idx val="3"/>
          <c:order val="3"/>
          <c:tx>
            <c:strRef>
              <c:f>'Chart 47'!$G$143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47'!$G$145:$G$154</c:f>
              <c:numCache>
                <c:formatCode>General</c:formatCode>
                <c:ptCount val="10"/>
                <c:pt idx="0">
                  <c:v>-0.13712155758669231</c:v>
                </c:pt>
                <c:pt idx="2">
                  <c:v>0</c:v>
                </c:pt>
                <c:pt idx="3">
                  <c:v>2.7211969887547705E-2</c:v>
                </c:pt>
                <c:pt idx="4">
                  <c:v>-2.6735944479309093E-2</c:v>
                </c:pt>
                <c:pt idx="5">
                  <c:v>9.1598951142902105E-2</c:v>
                </c:pt>
                <c:pt idx="6">
                  <c:v>-0.15163512165045465</c:v>
                </c:pt>
                <c:pt idx="7">
                  <c:v>0.60249745210471606</c:v>
                </c:pt>
                <c:pt idx="8">
                  <c:v>8.8233790402568568E-2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EC-4EA6-A429-4DA81A252B77}"/>
            </c:ext>
          </c:extLst>
        </c:ser>
        <c:ser>
          <c:idx val="4"/>
          <c:order val="4"/>
          <c:tx>
            <c:strRef>
              <c:f>'Chart 47'!$H$143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47'!$H$145:$H$154</c:f>
              <c:numCache>
                <c:formatCode>General</c:formatCode>
                <c:ptCount val="10"/>
                <c:pt idx="0">
                  <c:v>-0.14810555742807857</c:v>
                </c:pt>
                <c:pt idx="2">
                  <c:v>0</c:v>
                </c:pt>
                <c:pt idx="3">
                  <c:v>3.9330166895077045E-3</c:v>
                </c:pt>
                <c:pt idx="4">
                  <c:v>-2.6828232862047462E-2</c:v>
                </c:pt>
                <c:pt idx="5">
                  <c:v>9.5573860109147923E-2</c:v>
                </c:pt>
                <c:pt idx="6">
                  <c:v>-0.15032897138638507</c:v>
                </c:pt>
                <c:pt idx="7">
                  <c:v>0.58887779367710191</c:v>
                </c:pt>
                <c:pt idx="8">
                  <c:v>0.18681554648915619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EC-4EA6-A429-4DA81A25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56936"/>
        <c:axId val="524157328"/>
      </c:barChart>
      <c:catAx>
        <c:axId val="52415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7328"/>
        <c:crosses val="autoZero"/>
        <c:auto val="1"/>
        <c:lblAlgn val="ctr"/>
        <c:lblOffset val="100"/>
        <c:noMultiLvlLbl val="0"/>
      </c:catAx>
      <c:valAx>
        <c:axId val="5241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30723538100249E-2"/>
          <c:y val="3.2932942939464034E-2"/>
          <c:w val="0.90507305513936265"/>
          <c:h val="0.69065941560504196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rgbClr val="C0895B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FDCC-414C-8C42-DF0384DED914}"/>
              </c:ext>
            </c:extLst>
          </c:dPt>
          <c:dPt>
            <c:idx val="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FDCC-414C-8C42-DF0384DED914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0-FDCC-414C-8C42-DF0384DED914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0-FDCC-414C-8C42-DF0384DED914}"/>
              </c:ext>
            </c:extLst>
          </c:dPt>
          <c:dPt>
            <c:idx val="1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DCC-414C-8C42-DF0384DED914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8-FDCC-414C-8C42-DF0384DED914}"/>
              </c:ext>
            </c:extLst>
          </c:dPt>
          <c:dPt>
            <c:idx val="1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4-FDCC-414C-8C42-DF0384DED914}"/>
              </c:ext>
            </c:extLst>
          </c:dPt>
          <c:dPt>
            <c:idx val="2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FDCC-414C-8C42-DF0384DED914}"/>
              </c:ext>
            </c:extLst>
          </c:dPt>
          <c:dPt>
            <c:idx val="2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FDCC-414C-8C42-DF0384DED914}"/>
              </c:ext>
            </c:extLst>
          </c:dPt>
          <c:dPt>
            <c:idx val="28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E-FDCC-414C-8C42-DF0384DED914}"/>
              </c:ext>
            </c:extLst>
          </c:dPt>
          <c:dPt>
            <c:idx val="29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2-FDCC-414C-8C42-DF0384DED914}"/>
              </c:ext>
            </c:extLst>
          </c:dPt>
          <c:dPt>
            <c:idx val="32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A-FDCC-414C-8C42-DF0384DED914}"/>
              </c:ext>
            </c:extLst>
          </c:dPt>
          <c:dPt>
            <c:idx val="33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DCC-414C-8C42-DF0384DED914}"/>
              </c:ext>
            </c:extLst>
          </c:dPt>
          <c:dPt>
            <c:idx val="34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FDCC-414C-8C42-DF0384DED914}"/>
              </c:ext>
            </c:extLst>
          </c:dPt>
          <c:dPt>
            <c:idx val="3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FDCC-414C-8C42-DF0384DED914}"/>
              </c:ext>
            </c:extLst>
          </c:dPt>
          <c:dPt>
            <c:idx val="3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FDCC-414C-8C42-DF0384DED914}"/>
              </c:ext>
            </c:extLst>
          </c:dPt>
          <c:dPt>
            <c:idx val="41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6-FDCC-414C-8C42-DF0384DED914}"/>
              </c:ext>
            </c:extLst>
          </c:dPt>
          <c:dPt>
            <c:idx val="42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FDCC-414C-8C42-DF0384DED914}"/>
              </c:ext>
            </c:extLst>
          </c:dPt>
          <c:dPt>
            <c:idx val="4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C-FDCC-414C-8C42-DF0384DED914}"/>
              </c:ext>
            </c:extLst>
          </c:dPt>
          <c:dPt>
            <c:idx val="4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DCC-414C-8C42-DF0384DED914}"/>
              </c:ext>
            </c:extLst>
          </c:dPt>
          <c:dPt>
            <c:idx val="48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DCC-414C-8C42-DF0384DED914}"/>
              </c:ext>
            </c:extLst>
          </c:dPt>
          <c:dPt>
            <c:idx val="49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DCC-414C-8C42-DF0384DED914}"/>
              </c:ext>
            </c:extLst>
          </c:dPt>
          <c:dPt>
            <c:idx val="50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6-FDCC-414C-8C42-DF0384DED914}"/>
              </c:ext>
            </c:extLst>
          </c:dPt>
          <c:dPt>
            <c:idx val="5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FDCC-414C-8C42-DF0384DED914}"/>
              </c:ext>
            </c:extLst>
          </c:dPt>
          <c:dPt>
            <c:idx val="5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6-FDCC-414C-8C42-DF0384DED914}"/>
              </c:ext>
            </c:extLst>
          </c:dPt>
          <c:dPt>
            <c:idx val="5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C-FDCC-414C-8C42-DF0384DED914}"/>
              </c:ext>
            </c:extLst>
          </c:dPt>
          <c:dPt>
            <c:idx val="5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4-FDCC-414C-8C42-DF0384DED914}"/>
              </c:ext>
            </c:extLst>
          </c:dPt>
          <c:dPt>
            <c:idx val="5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DCC-414C-8C42-DF0384DED914}"/>
              </c:ext>
            </c:extLst>
          </c:dPt>
          <c:dPt>
            <c:idx val="6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A-FDCC-414C-8C42-DF0384DED914}"/>
              </c:ext>
            </c:extLst>
          </c:dPt>
          <c:dPt>
            <c:idx val="6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DCC-414C-8C42-DF0384DED914}"/>
              </c:ext>
            </c:extLst>
          </c:dPt>
          <c:dPt>
            <c:idx val="64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FDCC-414C-8C42-DF0384DED914}"/>
              </c:ext>
            </c:extLst>
          </c:dPt>
          <c:dPt>
            <c:idx val="65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DCC-414C-8C42-DF0384DED914}"/>
              </c:ext>
            </c:extLst>
          </c:dPt>
          <c:dPt>
            <c:idx val="66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DCC-414C-8C42-DF0384DED914}"/>
              </c:ext>
            </c:extLst>
          </c:dPt>
          <c:dPt>
            <c:idx val="68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FDCC-414C-8C42-DF0384DED914}"/>
              </c:ext>
            </c:extLst>
          </c:dPt>
          <c:dPt>
            <c:idx val="69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8-FDCC-414C-8C42-DF0384DED914}"/>
              </c:ext>
            </c:extLst>
          </c:dPt>
          <c:dPt>
            <c:idx val="72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E-FDCC-414C-8C42-DF0384DED914}"/>
              </c:ext>
            </c:extLst>
          </c:dPt>
          <c:dPt>
            <c:idx val="73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2-FDCC-414C-8C42-DF0384DED914}"/>
              </c:ext>
            </c:extLst>
          </c:dPt>
          <c:dPt>
            <c:idx val="74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8-FDCC-414C-8C42-DF0384DED914}"/>
              </c:ext>
            </c:extLst>
          </c:dPt>
          <c:dPt>
            <c:idx val="7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8-FDCC-414C-8C42-DF0384DED914}"/>
              </c:ext>
            </c:extLst>
          </c:dPt>
          <c:dPt>
            <c:idx val="7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FDCC-414C-8C42-DF0384DED914}"/>
              </c:ext>
            </c:extLst>
          </c:dPt>
          <c:dPt>
            <c:idx val="80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DCC-414C-8C42-DF0384DED914}"/>
              </c:ext>
            </c:extLst>
          </c:dPt>
          <c:dPt>
            <c:idx val="81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DCC-414C-8C42-DF0384DED914}"/>
              </c:ext>
            </c:extLst>
          </c:dPt>
          <c:dPt>
            <c:idx val="82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DCC-414C-8C42-DF0384DED914}"/>
              </c:ext>
            </c:extLst>
          </c:dPt>
          <c:dPt>
            <c:idx val="8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FDCC-414C-8C42-DF0384DED914}"/>
              </c:ext>
            </c:extLst>
          </c:dPt>
          <c:dPt>
            <c:idx val="8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A-FDCC-414C-8C42-DF0384DED914}"/>
              </c:ext>
            </c:extLst>
          </c:dPt>
          <c:dPt>
            <c:idx val="88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0-FDCC-414C-8C42-DF0384DED914}"/>
              </c:ext>
            </c:extLst>
          </c:dPt>
          <c:dPt>
            <c:idx val="89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0-FDCC-414C-8C42-DF0384DED914}"/>
              </c:ext>
            </c:extLst>
          </c:dPt>
          <c:dPt>
            <c:idx val="90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A-FDCC-414C-8C42-DF0384DED914}"/>
              </c:ext>
            </c:extLst>
          </c:dPt>
          <c:dPt>
            <c:idx val="9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6-FDCC-414C-8C42-DF0384DED914}"/>
              </c:ext>
            </c:extLst>
          </c:dPt>
          <c:dPt>
            <c:idx val="9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FDCC-414C-8C42-DF0384DED914}"/>
              </c:ext>
            </c:extLst>
          </c:dPt>
          <c:dPt>
            <c:idx val="10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FDCC-414C-8C42-DF0384DED914}"/>
              </c:ext>
            </c:extLst>
          </c:dPt>
          <c:dPt>
            <c:idx val="10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C-FDCC-414C-8C42-DF0384DED914}"/>
              </c:ext>
            </c:extLst>
          </c:dPt>
          <c:dPt>
            <c:idx val="104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DCC-414C-8C42-DF0384DED914}"/>
              </c:ext>
            </c:extLst>
          </c:dPt>
          <c:dPt>
            <c:idx val="105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DCC-414C-8C42-DF0384DED914}"/>
              </c:ext>
            </c:extLst>
          </c:dPt>
          <c:dPt>
            <c:idx val="106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DCC-414C-8C42-DF0384DED914}"/>
              </c:ext>
            </c:extLst>
          </c:dPt>
          <c:dPt>
            <c:idx val="108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4-FDCC-414C-8C42-DF0384DED914}"/>
              </c:ext>
            </c:extLst>
          </c:dPt>
          <c:dPt>
            <c:idx val="109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FDCC-414C-8C42-DF0384DED914}"/>
              </c:ext>
            </c:extLst>
          </c:dPt>
          <c:dPt>
            <c:idx val="11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FDCC-414C-8C42-DF0384DED914}"/>
              </c:ext>
            </c:extLst>
          </c:dPt>
          <c:dPt>
            <c:idx val="11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E-FDCC-414C-8C42-DF0384DED914}"/>
              </c:ext>
            </c:extLst>
          </c:dPt>
          <c:dPt>
            <c:idx val="122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C-FDCC-414C-8C42-DF0384DED914}"/>
              </c:ext>
            </c:extLst>
          </c:dPt>
          <c:dPt>
            <c:idx val="12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2-FDCC-414C-8C42-DF0384DED914}"/>
              </c:ext>
            </c:extLst>
          </c:dPt>
          <c:dPt>
            <c:idx val="12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FDCC-414C-8C42-DF0384DED914}"/>
              </c:ext>
            </c:extLst>
          </c:dPt>
          <c:dPt>
            <c:idx val="128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2-FDCC-414C-8C42-DF0384DED914}"/>
              </c:ext>
            </c:extLst>
          </c:dPt>
          <c:dPt>
            <c:idx val="129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E-FDCC-414C-8C42-DF0384DED914}"/>
              </c:ext>
            </c:extLst>
          </c:dPt>
          <c:dPt>
            <c:idx val="130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DCC-414C-8C42-DF0384DED914}"/>
              </c:ext>
            </c:extLst>
          </c:dPt>
          <c:dPt>
            <c:idx val="13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FDCC-414C-8C42-DF0384DED914}"/>
              </c:ext>
            </c:extLst>
          </c:dPt>
          <c:dPt>
            <c:idx val="13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0-FDCC-414C-8C42-DF0384DED914}"/>
              </c:ext>
            </c:extLst>
          </c:dPt>
          <c:cat>
            <c:multiLvlStrRef>
              <c:f>'Chart 47'!$W$2:$X$136</c:f>
              <c:multiLvlStrCache>
                <c:ptCount val="129"/>
                <c:lvl>
                  <c:pt idx="0">
                    <c:v>AT&amp;T - DSL</c:v>
                  </c:pt>
                  <c:pt idx="24">
                    <c:v>Frontier DSL</c:v>
                  </c:pt>
                  <c:pt idx="32">
                    <c:v>Verizon DSL</c:v>
                  </c:pt>
                  <c:pt idx="40">
                    <c:v>Windstream</c:v>
                  </c:pt>
                  <c:pt idx="48">
                    <c:v>Optimum</c:v>
                  </c:pt>
                  <c:pt idx="56">
                    <c:v>Charter</c:v>
                  </c:pt>
                  <c:pt idx="64">
                    <c:v>Comcast</c:v>
                  </c:pt>
                  <c:pt idx="72">
                    <c:v>Cox</c:v>
                  </c:pt>
                  <c:pt idx="80">
                    <c:v>Mediacom</c:v>
                  </c:pt>
                  <c:pt idx="88">
                    <c:v>TWC</c:v>
                  </c:pt>
                  <c:pt idx="96">
                    <c:v>Frontier Fiber</c:v>
                  </c:pt>
                  <c:pt idx="104">
                    <c:v>Verizon Fiber</c:v>
                  </c:pt>
                  <c:pt idx="112">
                    <c:v>Hughes</c:v>
                  </c:pt>
                  <c:pt idx="120">
                    <c:v>Viasat/Exede</c:v>
                  </c:pt>
                  <c:pt idx="128">
                    <c:v>Total %age of advertized speed</c:v>
                  </c:pt>
                </c:lvl>
                <c:lvl>
                  <c:pt idx="0">
                    <c:v>DSL</c:v>
                  </c:pt>
                  <c:pt idx="48">
                    <c:v>Cable</c:v>
                  </c:pt>
                  <c:pt idx="96">
                    <c:v>Fiber</c:v>
                  </c:pt>
                  <c:pt idx="112">
                    <c:v>Satellite</c:v>
                  </c:pt>
                  <c:pt idx="128">
                    <c:v>Overall</c:v>
                  </c:pt>
                </c:lvl>
              </c:multiLvlStrCache>
            </c:multiLvlStrRef>
          </c:cat>
          <c:val>
            <c:numRef>
              <c:f>'Chart 47'!$Z$2:$Z$136</c:f>
              <c:numCache>
                <c:formatCode>General</c:formatCode>
                <c:ptCount val="135"/>
                <c:pt idx="19">
                  <c:v>0.93240000000000001</c:v>
                </c:pt>
                <c:pt idx="20">
                  <c:v>0.87041999999999997</c:v>
                </c:pt>
                <c:pt idx="21">
                  <c:v>0.85091000000000006</c:v>
                </c:pt>
                <c:pt idx="27">
                  <c:v>1.0664100000000001</c:v>
                </c:pt>
                <c:pt idx="28">
                  <c:v>0.90232999999999997</c:v>
                </c:pt>
                <c:pt idx="29">
                  <c:v>0.91420000000000001</c:v>
                </c:pt>
                <c:pt idx="32">
                  <c:v>1.0146999999999999</c:v>
                </c:pt>
                <c:pt idx="33">
                  <c:v>1.1850000000000001</c:v>
                </c:pt>
                <c:pt idx="34">
                  <c:v>1.02183</c:v>
                </c:pt>
                <c:pt idx="35">
                  <c:v>1.0406500000000001</c:v>
                </c:pt>
                <c:pt idx="36">
                  <c:v>1.04416</c:v>
                </c:pt>
                <c:pt idx="37">
                  <c:v>0</c:v>
                </c:pt>
                <c:pt idx="41">
                  <c:v>0.92584</c:v>
                </c:pt>
                <c:pt idx="42">
                  <c:v>0.88349</c:v>
                </c:pt>
                <c:pt idx="43">
                  <c:v>0.85145000000000004</c:v>
                </c:pt>
                <c:pt idx="44">
                  <c:v>0.82033</c:v>
                </c:pt>
                <c:pt idx="45">
                  <c:v>0.80439000000000005</c:v>
                </c:pt>
                <c:pt idx="48">
                  <c:v>1.06534</c:v>
                </c:pt>
                <c:pt idx="49">
                  <c:v>1.0521100000000001</c:v>
                </c:pt>
                <c:pt idx="50">
                  <c:v>1.06172</c:v>
                </c:pt>
                <c:pt idx="51">
                  <c:v>1.03752</c:v>
                </c:pt>
                <c:pt idx="52">
                  <c:v>1.09433</c:v>
                </c:pt>
                <c:pt idx="53">
                  <c:v>1.0690299999999999</c:v>
                </c:pt>
                <c:pt idx="56">
                  <c:v>1.0835600000000001</c:v>
                </c:pt>
                <c:pt idx="57">
                  <c:v>1.0869599999999999</c:v>
                </c:pt>
                <c:pt idx="58">
                  <c:v>1.08511</c:v>
                </c:pt>
                <c:pt idx="59">
                  <c:v>1.07786</c:v>
                </c:pt>
                <c:pt idx="60">
                  <c:v>1.0545899999999999</c:v>
                </c:pt>
                <c:pt idx="61">
                  <c:v>1.0544899999999999</c:v>
                </c:pt>
                <c:pt idx="64">
                  <c:v>1.07927</c:v>
                </c:pt>
                <c:pt idx="65">
                  <c:v>1.1913499999999999</c:v>
                </c:pt>
                <c:pt idx="66">
                  <c:v>1.1615899999999999</c:v>
                </c:pt>
                <c:pt idx="67">
                  <c:v>1.15489</c:v>
                </c:pt>
                <c:pt idx="68">
                  <c:v>1.1781299999999999</c:v>
                </c:pt>
                <c:pt idx="69">
                  <c:v>1.1835199999999999</c:v>
                </c:pt>
                <c:pt idx="72">
                  <c:v>1.2326299999999999</c:v>
                </c:pt>
                <c:pt idx="73">
                  <c:v>1.1419699999999999</c:v>
                </c:pt>
                <c:pt idx="74">
                  <c:v>1.12069</c:v>
                </c:pt>
                <c:pt idx="75">
                  <c:v>1.0910299999999999</c:v>
                </c:pt>
                <c:pt idx="76">
                  <c:v>1.04572</c:v>
                </c:pt>
                <c:pt idx="77">
                  <c:v>1.0473300000000001</c:v>
                </c:pt>
                <c:pt idx="80">
                  <c:v>0.97138999999999998</c:v>
                </c:pt>
                <c:pt idx="81">
                  <c:v>1.2095800000000001</c:v>
                </c:pt>
                <c:pt idx="82">
                  <c:v>1.18214</c:v>
                </c:pt>
                <c:pt idx="83">
                  <c:v>1.2051099999999999</c:v>
                </c:pt>
                <c:pt idx="84">
                  <c:v>1.5566500000000001</c:v>
                </c:pt>
                <c:pt idx="85">
                  <c:v>1.54342</c:v>
                </c:pt>
                <c:pt idx="88">
                  <c:v>0.97797000000000001</c:v>
                </c:pt>
                <c:pt idx="89">
                  <c:v>1.0993599999999999</c:v>
                </c:pt>
                <c:pt idx="90">
                  <c:v>0.99724999999999997</c:v>
                </c:pt>
                <c:pt idx="91">
                  <c:v>1.0829800000000001</c:v>
                </c:pt>
                <c:pt idx="92">
                  <c:v>1.06426</c:v>
                </c:pt>
                <c:pt idx="93">
                  <c:v>1.1588799999999999</c:v>
                </c:pt>
                <c:pt idx="99">
                  <c:v>1.089</c:v>
                </c:pt>
                <c:pt idx="100">
                  <c:v>1.08847</c:v>
                </c:pt>
                <c:pt idx="101">
                  <c:v>1.23298</c:v>
                </c:pt>
                <c:pt idx="104">
                  <c:v>1.1318900000000001</c:v>
                </c:pt>
                <c:pt idx="105">
                  <c:v>1.0831500000000001</c:v>
                </c:pt>
                <c:pt idx="106">
                  <c:v>1.0856600000000001</c:v>
                </c:pt>
                <c:pt idx="107">
                  <c:v>1.23675</c:v>
                </c:pt>
                <c:pt idx="108">
                  <c:v>1.1235999999999999</c:v>
                </c:pt>
                <c:pt idx="109">
                  <c:v>1.16601</c:v>
                </c:pt>
                <c:pt idx="116">
                  <c:v>1.6536500000000001</c:v>
                </c:pt>
                <c:pt idx="117">
                  <c:v>1.9370099999999999</c:v>
                </c:pt>
                <c:pt idx="122">
                  <c:v>1.6438200000000001</c:v>
                </c:pt>
                <c:pt idx="123">
                  <c:v>1.67204</c:v>
                </c:pt>
                <c:pt idx="124">
                  <c:v>1.76159</c:v>
                </c:pt>
                <c:pt idx="125">
                  <c:v>1.64401</c:v>
                </c:pt>
                <c:pt idx="128">
                  <c:v>1.0628322222222222</c:v>
                </c:pt>
                <c:pt idx="129">
                  <c:v>1.0979979999999998</c:v>
                </c:pt>
                <c:pt idx="130">
                  <c:v>1.1115036363636364</c:v>
                </c:pt>
                <c:pt idx="131">
                  <c:v>1.1183146153846155</c:v>
                </c:pt>
                <c:pt idx="132">
                  <c:v>1.157394375</c:v>
                </c:pt>
                <c:pt idx="133">
                  <c:v>1.1771687499999999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5846-4418-9390-42BE694CEF6B}"/>
            </c:ext>
          </c:extLst>
        </c:ser>
        <c:ser>
          <c:idx val="3"/>
          <c:order val="1"/>
          <c:spPr>
            <a:solidFill>
              <a:srgbClr val="AC6D31"/>
            </a:solidFill>
          </c:spPr>
          <c:invertIfNegative val="0"/>
          <c:dPt>
            <c:idx val="37"/>
            <c:invertIfNegative val="0"/>
            <c:bubble3D val="0"/>
            <c:spPr>
              <a:pattFill prst="pct50">
                <a:fgClr>
                  <a:srgbClr val="984807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4-FDCC-414C-8C42-DF0384DED914}"/>
              </c:ext>
            </c:extLst>
          </c:dPt>
          <c:cat>
            <c:multiLvlStrRef>
              <c:f>'Chart 47'!$W$2:$X$136</c:f>
              <c:multiLvlStrCache>
                <c:ptCount val="129"/>
                <c:lvl>
                  <c:pt idx="0">
                    <c:v>AT&amp;T - DSL</c:v>
                  </c:pt>
                  <c:pt idx="24">
                    <c:v>Frontier DSL</c:v>
                  </c:pt>
                  <c:pt idx="32">
                    <c:v>Verizon DSL</c:v>
                  </c:pt>
                  <c:pt idx="40">
                    <c:v>Windstream</c:v>
                  </c:pt>
                  <c:pt idx="48">
                    <c:v>Optimum</c:v>
                  </c:pt>
                  <c:pt idx="56">
                    <c:v>Charter</c:v>
                  </c:pt>
                  <c:pt idx="64">
                    <c:v>Comcast</c:v>
                  </c:pt>
                  <c:pt idx="72">
                    <c:v>Cox</c:v>
                  </c:pt>
                  <c:pt idx="80">
                    <c:v>Mediacom</c:v>
                  </c:pt>
                  <c:pt idx="88">
                    <c:v>TWC</c:v>
                  </c:pt>
                  <c:pt idx="96">
                    <c:v>Frontier Fiber</c:v>
                  </c:pt>
                  <c:pt idx="104">
                    <c:v>Verizon Fiber</c:v>
                  </c:pt>
                  <c:pt idx="112">
                    <c:v>Hughes</c:v>
                  </c:pt>
                  <c:pt idx="120">
                    <c:v>Viasat/Exede</c:v>
                  </c:pt>
                  <c:pt idx="128">
                    <c:v>Total %age of advertized speed</c:v>
                  </c:pt>
                </c:lvl>
                <c:lvl>
                  <c:pt idx="0">
                    <c:v>DSL</c:v>
                  </c:pt>
                  <c:pt idx="48">
                    <c:v>Cable</c:v>
                  </c:pt>
                  <c:pt idx="96">
                    <c:v>Fiber</c:v>
                  </c:pt>
                  <c:pt idx="112">
                    <c:v>Satellite</c:v>
                  </c:pt>
                  <c:pt idx="128">
                    <c:v>Overall</c:v>
                  </c:pt>
                </c:lvl>
              </c:multiLvlStrCache>
            </c:multiLvlStrRef>
          </c:cat>
          <c:val>
            <c:numRef>
              <c:f>'Chart 47'!$AA$2:$AA$136</c:f>
              <c:numCache>
                <c:formatCode>General</c:formatCode>
                <c:ptCount val="135"/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3-5846-4418-9390-42BE694C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4158112"/>
        <c:axId val="524158504"/>
      </c:barChart>
      <c:catAx>
        <c:axId val="52415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524158504"/>
        <c:crosses val="autoZero"/>
        <c:auto val="1"/>
        <c:lblAlgn val="ctr"/>
        <c:lblOffset val="100"/>
        <c:noMultiLvlLbl val="0"/>
      </c:catAx>
      <c:valAx>
        <c:axId val="524158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Sustained Median Upload Speed as a %age of Advertized Speed</a:t>
                </a:r>
              </a:p>
            </c:rich>
          </c:tx>
          <c:layout>
            <c:manualLayout>
              <c:xMode val="edge"/>
              <c:yMode val="edge"/>
              <c:x val="2.1592442645074223E-2"/>
              <c:y val="3.2932942939464034E-2"/>
            </c:manualLayout>
          </c:layout>
          <c:overlay val="0"/>
        </c:title>
        <c:numFmt formatCode="0%" sourceLinked="0"/>
        <c:majorTickMark val="out"/>
        <c:minorTickMark val="in"/>
        <c:tickLblPos val="nextTo"/>
        <c:crossAx val="524158112"/>
        <c:crosses val="autoZero"/>
        <c:crossBetween val="between"/>
        <c:majorUnit val="0.25"/>
      </c:valAx>
      <c:spPr>
        <a:ln w="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598192"/>
        <c:axId val="636598584"/>
      </c:barChart>
      <c:catAx>
        <c:axId val="6365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8584"/>
        <c:crosses val="autoZero"/>
        <c:auto val="1"/>
        <c:lblAlgn val="ctr"/>
        <c:lblOffset val="100"/>
        <c:noMultiLvlLbl val="0"/>
      </c:catAx>
      <c:valAx>
        <c:axId val="636598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599368"/>
        <c:axId val="636599760"/>
      </c:barChart>
      <c:catAx>
        <c:axId val="63659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9760"/>
        <c:crosses val="autoZero"/>
        <c:auto val="1"/>
        <c:lblAlgn val="ctr"/>
        <c:lblOffset val="100"/>
        <c:noMultiLvlLbl val="0"/>
      </c:catAx>
      <c:valAx>
        <c:axId val="636599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5.3214265834686325E-3</c:v>
                </c:pt>
                <c:pt idx="1">
                  <c:v>8.8396050183912854E-3</c:v>
                </c:pt>
                <c:pt idx="2">
                  <c:v>1.7412025900345605E-2</c:v>
                </c:pt>
                <c:pt idx="3">
                  <c:v>1.9316798004117289E-4</c:v>
                </c:pt>
                <c:pt idx="4">
                  <c:v>2.1674360728795528E-2</c:v>
                </c:pt>
                <c:pt idx="5">
                  <c:v>0</c:v>
                </c:pt>
                <c:pt idx="6">
                  <c:v>1.7848947486700701E-2</c:v>
                </c:pt>
                <c:pt idx="7">
                  <c:v>3.6192558984111903E-2</c:v>
                </c:pt>
                <c:pt idx="8">
                  <c:v>0.15658165212436453</c:v>
                </c:pt>
                <c:pt idx="9">
                  <c:v>3.2899351824452604E-2</c:v>
                </c:pt>
                <c:pt idx="10">
                  <c:v>3.5514395947992605E-2</c:v>
                </c:pt>
                <c:pt idx="11">
                  <c:v>0.3045849874701696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37032"/>
        <c:axId val="364637424"/>
      </c:scatterChart>
      <c:valAx>
        <c:axId val="36463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4637424"/>
        <c:crosses val="autoZero"/>
        <c:crossBetween val="midCat"/>
      </c:valAx>
      <c:valAx>
        <c:axId val="3646374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64637032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24.427299999999999</c:v>
                </c:pt>
                <c:pt idx="3">
                  <c:v>34.2575</c:v>
                </c:pt>
                <c:pt idx="4">
                  <c:v>55.618299999999998</c:v>
                </c:pt>
                <c:pt idx="5">
                  <c:v>76.161100000000005</c:v>
                </c:pt>
                <c:pt idx="6">
                  <c:v>91.466700000000003</c:v>
                </c:pt>
                <c:pt idx="7">
                  <c:v>123.98139999999999</c:v>
                </c:pt>
                <c:pt idx="8">
                  <c:v>154.7458</c:v>
                </c:pt>
                <c:pt idx="9">
                  <c:v>191.3365</c:v>
                </c:pt>
                <c:pt idx="10">
                  <c:v>243.9255</c:v>
                </c:pt>
                <c:pt idx="11">
                  <c:v>301.11799999999999</c:v>
                </c:pt>
                <c:pt idx="12">
                  <c:v>406.38909999999998</c:v>
                </c:pt>
                <c:pt idx="13">
                  <c:v>465.53</c:v>
                </c:pt>
                <c:pt idx="14">
                  <c:v>565.01379999999995</c:v>
                </c:pt>
                <c:pt idx="15">
                  <c:v>795.69129999999996</c:v>
                </c:pt>
                <c:pt idx="16">
                  <c:v>947.66729999999995</c:v>
                </c:pt>
                <c:pt idx="17">
                  <c:v>1297.6956</c:v>
                </c:pt>
                <c:pt idx="18">
                  <c:v>3865.6313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3.0350999999999999</c:v>
                </c:pt>
                <c:pt idx="2">
                  <c:v>8.9547000000000008</c:v>
                </c:pt>
                <c:pt idx="3">
                  <c:v>12.478300000000001</c:v>
                </c:pt>
                <c:pt idx="4">
                  <c:v>15.122299999999999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32.634099999999997</c:v>
                </c:pt>
                <c:pt idx="8">
                  <c:v>39.2836</c:v>
                </c:pt>
                <c:pt idx="9">
                  <c:v>58.081299999999999</c:v>
                </c:pt>
                <c:pt idx="10">
                  <c:v>87.388400000000004</c:v>
                </c:pt>
                <c:pt idx="11">
                  <c:v>137.23500000000001</c:v>
                </c:pt>
                <c:pt idx="12">
                  <c:v>182.691</c:v>
                </c:pt>
                <c:pt idx="13">
                  <c:v>244.93039999999999</c:v>
                </c:pt>
                <c:pt idx="14">
                  <c:v>337.55790000000002</c:v>
                </c:pt>
                <c:pt idx="15">
                  <c:v>432.21469999999999</c:v>
                </c:pt>
                <c:pt idx="16">
                  <c:v>505.03570000000002</c:v>
                </c:pt>
                <c:pt idx="17">
                  <c:v>893.20630000000006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62232"/>
        <c:axId val="449762624"/>
      </c:scatterChart>
      <c:valAx>
        <c:axId val="44976223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9762624"/>
        <c:crosses val="autoZero"/>
        <c:crossBetween val="midCat"/>
        <c:majorUnit val="20"/>
      </c:valAx>
      <c:valAx>
        <c:axId val="4497626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44976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757872"/>
        <c:axId val="630758264"/>
      </c:barChart>
      <c:catAx>
        <c:axId val="630757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0758264"/>
        <c:crosses val="autoZero"/>
        <c:auto val="1"/>
        <c:lblAlgn val="ctr"/>
        <c:lblOffset val="100"/>
        <c:noMultiLvlLbl val="0"/>
      </c:catAx>
      <c:valAx>
        <c:axId val="63075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075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759048"/>
        <c:axId val="630759440"/>
      </c:barChart>
      <c:catAx>
        <c:axId val="6307590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0759440"/>
        <c:crosses val="autoZero"/>
        <c:auto val="1"/>
        <c:lblAlgn val="ctr"/>
        <c:lblOffset val="100"/>
        <c:noMultiLvlLbl val="0"/>
      </c:catAx>
      <c:valAx>
        <c:axId val="63075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075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760224"/>
        <c:axId val="630760616"/>
      </c:barChart>
      <c:catAx>
        <c:axId val="6307602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0760616"/>
        <c:crosses val="autoZero"/>
        <c:auto val="1"/>
        <c:lblAlgn val="ctr"/>
        <c:lblOffset val="100"/>
        <c:noMultiLvlLbl val="0"/>
      </c:catAx>
      <c:valAx>
        <c:axId val="63076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076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23096"/>
        <c:axId val="358623488"/>
      </c:barChart>
      <c:catAx>
        <c:axId val="358623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58623488"/>
        <c:crosses val="autoZero"/>
        <c:auto val="1"/>
        <c:lblAlgn val="ctr"/>
        <c:lblOffset val="100"/>
        <c:noMultiLvlLbl val="0"/>
      </c:catAx>
      <c:valAx>
        <c:axId val="3586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5862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24272"/>
        <c:axId val="358624664"/>
      </c:barChart>
      <c:catAx>
        <c:axId val="3586242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58624664"/>
        <c:crosses val="autoZero"/>
        <c:auto val="1"/>
        <c:lblAlgn val="ctr"/>
        <c:lblOffset val="100"/>
        <c:noMultiLvlLbl val="0"/>
      </c:catAx>
      <c:valAx>
        <c:axId val="358624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5862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3.xml"/><Relationship Id="rId5" Type="http://schemas.openxmlformats.org/officeDocument/2006/relationships/chart" Target="../charts/chart18.xml"/><Relationship Id="rId10" Type="http://schemas.openxmlformats.org/officeDocument/2006/relationships/chart" Target="../charts/chart22.xml"/><Relationship Id="rId4" Type="http://schemas.openxmlformats.org/officeDocument/2006/relationships/chart" Target="../charts/chart17.xml"/><Relationship Id="rId9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9</xdr:row>
      <xdr:rowOff>9523</xdr:rowOff>
    </xdr:from>
    <xdr:to>
      <xdr:col>15</xdr:col>
      <xdr:colOff>149678</xdr:colOff>
      <xdr:row>39</xdr:row>
      <xdr:rowOff>108857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0.61843</cdr:x>
      <cdr:y>0.03306</cdr:y>
    </cdr:from>
    <cdr:to>
      <cdr:x>0.6284</cdr:x>
      <cdr:y>0.05795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489355" y="192222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638AD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0.72879</cdr:x>
      <cdr:y>0.0346</cdr:y>
    </cdr:from>
    <cdr:to>
      <cdr:x>0.73876</cdr:x>
      <cdr:y>0.05949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969908" y="132442"/>
          <a:ext cx="81643" cy="95250"/>
        </a:xfrm>
        <a:prstGeom xmlns:a="http://schemas.openxmlformats.org/drawingml/2006/main" prst="rect">
          <a:avLst/>
        </a:prstGeom>
        <a:solidFill xmlns:a="http://schemas.openxmlformats.org/drawingml/2006/main">
          <a:srgbClr val="003BB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0.63455</cdr:x>
      <cdr:y>0.0194</cdr:y>
    </cdr:from>
    <cdr:to>
      <cdr:x>0.71927</cdr:x>
      <cdr:y>0.07984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98115" y="94073"/>
          <a:ext cx="854199" cy="292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Off Peak</a:t>
          </a:r>
        </a:p>
      </cdr:txBody>
    </cdr:sp>
  </cdr:relSizeAnchor>
  <cdr:relSizeAnchor xmlns:cdr="http://schemas.openxmlformats.org/drawingml/2006/chartDrawing">
    <cdr:from>
      <cdr:x>0.7608</cdr:x>
      <cdr:y>0.03306</cdr:y>
    </cdr:from>
    <cdr:to>
      <cdr:x>0.87375</cdr:x>
      <cdr:y>0.09705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32072" y="126549"/>
          <a:ext cx="925286" cy="24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0.73889</cdr:x>
      <cdr:y>0.0166</cdr:y>
    </cdr:from>
    <cdr:to>
      <cdr:x>0.91331</cdr:x>
      <cdr:y>0.08059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50160" y="80465"/>
          <a:ext cx="1758644" cy="310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1900-2300 Mon-Fri</a:t>
          </a:r>
        </a:p>
      </cdr:txBody>
    </cdr:sp>
  </cdr:relSizeAnchor>
  <cdr:relSizeAnchor xmlns:cdr="http://schemas.openxmlformats.org/drawingml/2006/chartDrawing">
    <cdr:from>
      <cdr:x>0.0942</cdr:x>
      <cdr:y>0.48982</cdr:y>
    </cdr:from>
    <cdr:to>
      <cdr:x>0.97622</cdr:x>
      <cdr:y>0.48982</cdr:y>
    </cdr:to>
    <cdr:cxnSp macro="">
      <cdr:nvCxnSpPr>
        <cdr:cNvPr id="12" name="Straight Connector 11"/>
        <cdr:cNvCxnSpPr/>
      </cdr:nvCxnSpPr>
      <cdr:spPr>
        <a:xfrm xmlns:a="http://schemas.openxmlformats.org/drawingml/2006/main">
          <a:off x="1299698" y="2847984"/>
          <a:ext cx="1216979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0.97416</cdr:x>
      <cdr:y>0.78703</cdr:y>
    </cdr:from>
    <cdr:to>
      <cdr:x>0.97528</cdr:x>
      <cdr:y>0.9883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1797383" y="4576056"/>
          <a:ext cx="13618" cy="117024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33</xdr:row>
      <xdr:rowOff>9525</xdr:rowOff>
    </xdr:from>
    <xdr:to>
      <xdr:col>27</xdr:col>
      <xdr:colOff>600076</xdr:colOff>
      <xdr:row>53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54</xdr:row>
      <xdr:rowOff>9525</xdr:rowOff>
    </xdr:from>
    <xdr:to>
      <xdr:col>25</xdr:col>
      <xdr:colOff>609599</xdr:colOff>
      <xdr:row>75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9525</xdr:rowOff>
    </xdr:from>
    <xdr:to>
      <xdr:col>26</xdr:col>
      <xdr:colOff>0</xdr:colOff>
      <xdr:row>97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180976</xdr:colOff>
      <xdr:row>33</xdr:row>
      <xdr:rowOff>9525</xdr:rowOff>
    </xdr:from>
    <xdr:to>
      <xdr:col>40</xdr:col>
      <xdr:colOff>542926</xdr:colOff>
      <xdr:row>53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54</xdr:row>
      <xdr:rowOff>9525</xdr:rowOff>
    </xdr:from>
    <xdr:to>
      <xdr:col>37</xdr:col>
      <xdr:colOff>190500</xdr:colOff>
      <xdr:row>75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</xdr:colOff>
      <xdr:row>76</xdr:row>
      <xdr:rowOff>9525</xdr:rowOff>
    </xdr:from>
    <xdr:to>
      <xdr:col>37</xdr:col>
      <xdr:colOff>190501</xdr:colOff>
      <xdr:row>97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133350</xdr:colOff>
      <xdr:row>9</xdr:row>
      <xdr:rowOff>66676</xdr:rowOff>
    </xdr:from>
    <xdr:to>
      <xdr:col>28</xdr:col>
      <xdr:colOff>104775</xdr:colOff>
      <xdr:row>32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171450</xdr:colOff>
      <xdr:row>9</xdr:row>
      <xdr:rowOff>9525</xdr:rowOff>
    </xdr:from>
    <xdr:to>
      <xdr:col>40</xdr:col>
      <xdr:colOff>533400</xdr:colOff>
      <xdr:row>32</xdr:row>
      <xdr:rowOff>76201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590550</xdr:colOff>
      <xdr:row>67</xdr:row>
      <xdr:rowOff>66675</xdr:rowOff>
    </xdr:from>
    <xdr:to>
      <xdr:col>43</xdr:col>
      <xdr:colOff>590550</xdr:colOff>
      <xdr:row>68</xdr:row>
      <xdr:rowOff>171451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6187" t="90632" r="25234" b="2109"/>
        <a:stretch/>
      </xdr:blipFill>
      <xdr:spPr>
        <a:xfrm>
          <a:off x="24545925" y="13296900"/>
          <a:ext cx="3657600" cy="295276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143</xdr:row>
      <xdr:rowOff>0</xdr:rowOff>
    </xdr:from>
    <xdr:to>
      <xdr:col>20</xdr:col>
      <xdr:colOff>342900</xdr:colOff>
      <xdr:row>164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447675</xdr:colOff>
      <xdr:row>143</xdr:row>
      <xdr:rowOff>9525</xdr:rowOff>
    </xdr:from>
    <xdr:to>
      <xdr:col>32</xdr:col>
      <xdr:colOff>514350</xdr:colOff>
      <xdr:row>164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38100</xdr:colOff>
      <xdr:row>2</xdr:row>
      <xdr:rowOff>38100</xdr:rowOff>
    </xdr:from>
    <xdr:to>
      <xdr:col>31</xdr:col>
      <xdr:colOff>352425</xdr:colOff>
      <xdr:row>4</xdr:row>
      <xdr:rowOff>114300</xdr:rowOff>
    </xdr:to>
    <xdr:sp macro="" textlink="">
      <xdr:nvSpPr>
        <xdr:cNvPr id="8" name="Rectangle 7"/>
        <xdr:cNvSpPr/>
      </xdr:nvSpPr>
      <xdr:spPr>
        <a:xfrm>
          <a:off x="14849475" y="438150"/>
          <a:ext cx="58007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304801</xdr:colOff>
      <xdr:row>2</xdr:row>
      <xdr:rowOff>142875</xdr:rowOff>
    </xdr:from>
    <xdr:to>
      <xdr:col>30</xdr:col>
      <xdr:colOff>28575</xdr:colOff>
      <xdr:row>4</xdr:row>
      <xdr:rowOff>7385</xdr:rowOff>
    </xdr:to>
    <xdr:grpSp>
      <xdr:nvGrpSpPr>
        <xdr:cNvPr id="27" name="Group 26"/>
        <xdr:cNvGrpSpPr/>
      </xdr:nvGrpSpPr>
      <xdr:grpSpPr>
        <a:xfrm>
          <a:off x="15116176" y="542925"/>
          <a:ext cx="4600574" cy="264560"/>
          <a:chOff x="15116176" y="542925"/>
          <a:chExt cx="4600574" cy="264560"/>
        </a:xfrm>
      </xdr:grpSpPr>
      <xdr:sp macro="" textlink="">
        <xdr:nvSpPr>
          <xdr:cNvPr id="17" name="TextBox 16"/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Sep-Oct2015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00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/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00CC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/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/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FF8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/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228600</xdr:colOff>
      <xdr:row>27</xdr:row>
      <xdr:rowOff>190500</xdr:rowOff>
    </xdr:from>
    <xdr:to>
      <xdr:col>32</xdr:col>
      <xdr:colOff>542925</xdr:colOff>
      <xdr:row>31</xdr:row>
      <xdr:rowOff>76200</xdr:rowOff>
    </xdr:to>
    <xdr:sp macro="" textlink="">
      <xdr:nvSpPr>
        <xdr:cNvPr id="26" name="Rectangle 25"/>
        <xdr:cNvSpPr/>
      </xdr:nvSpPr>
      <xdr:spPr>
        <a:xfrm>
          <a:off x="15649575" y="5591175"/>
          <a:ext cx="5800725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581026</xdr:colOff>
      <xdr:row>28</xdr:row>
      <xdr:rowOff>190500</xdr:rowOff>
    </xdr:from>
    <xdr:to>
      <xdr:col>25</xdr:col>
      <xdr:colOff>123825</xdr:colOff>
      <xdr:row>30</xdr:row>
      <xdr:rowOff>55010</xdr:rowOff>
    </xdr:to>
    <xdr:grpSp>
      <xdr:nvGrpSpPr>
        <xdr:cNvPr id="28" name="Group 27"/>
        <xdr:cNvGrpSpPr/>
      </xdr:nvGrpSpPr>
      <xdr:grpSpPr>
        <a:xfrm>
          <a:off x="12163426" y="5791200"/>
          <a:ext cx="4600574" cy="264560"/>
          <a:chOff x="15116176" y="542925"/>
          <a:chExt cx="4600574" cy="264560"/>
        </a:xfrm>
      </xdr:grpSpPr>
      <xdr:sp macro="" textlink="">
        <xdr:nvSpPr>
          <xdr:cNvPr id="29" name="TextBox 28"/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0" name="Rectangle 29"/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C6D9F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9FB9E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/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779AD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/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4F7AC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/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285B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/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003B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504826</xdr:colOff>
      <xdr:row>28</xdr:row>
      <xdr:rowOff>171450</xdr:rowOff>
    </xdr:from>
    <xdr:to>
      <xdr:col>38</xdr:col>
      <xdr:colOff>228600</xdr:colOff>
      <xdr:row>30</xdr:row>
      <xdr:rowOff>35960</xdr:rowOff>
    </xdr:to>
    <xdr:grpSp>
      <xdr:nvGrpSpPr>
        <xdr:cNvPr id="36" name="Group 35"/>
        <xdr:cNvGrpSpPr/>
      </xdr:nvGrpSpPr>
      <xdr:grpSpPr>
        <a:xfrm>
          <a:off x="20193001" y="5772150"/>
          <a:ext cx="4600574" cy="264560"/>
          <a:chOff x="15116176" y="542925"/>
          <a:chExt cx="4600574" cy="264560"/>
        </a:xfrm>
      </xdr:grpSpPr>
      <xdr:sp macro="" textlink="">
        <xdr:nvSpPr>
          <xdr:cNvPr id="37" name="TextBox 36"/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8" name="Rectangle 37"/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FDEAD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/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E9CA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/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D5A9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/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C089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/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AC6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/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9848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23</xdr:row>
      <xdr:rowOff>95250</xdr:rowOff>
    </xdr:from>
    <xdr:to>
      <xdr:col>18</xdr:col>
      <xdr:colOff>247649</xdr:colOff>
      <xdr:row>59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118</xdr:row>
      <xdr:rowOff>28575</xdr:rowOff>
    </xdr:from>
    <xdr:to>
      <xdr:col>18</xdr:col>
      <xdr:colOff>571500</xdr:colOff>
      <xdr:row>138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390524</xdr:colOff>
      <xdr:row>140</xdr:row>
      <xdr:rowOff>185736</xdr:rowOff>
    </xdr:from>
    <xdr:to>
      <xdr:col>19</xdr:col>
      <xdr:colOff>714374</xdr:colOff>
      <xdr:row>161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457199</xdr:colOff>
      <xdr:row>89</xdr:row>
      <xdr:rowOff>166687</xdr:rowOff>
    </xdr:from>
    <xdr:to>
      <xdr:col>15</xdr:col>
      <xdr:colOff>438149</xdr:colOff>
      <xdr:row>112</xdr:row>
      <xdr:rowOff>66675</xdr:rowOff>
    </xdr:to>
    <xdr:grpSp>
      <xdr:nvGrpSpPr>
        <xdr:cNvPr id="6" name="Group 5"/>
        <xdr:cNvGrpSpPr/>
      </xdr:nvGrpSpPr>
      <xdr:grpSpPr>
        <a:xfrm>
          <a:off x="1066799" y="17959387"/>
          <a:ext cx="9410700" cy="4281488"/>
          <a:chOff x="638174" y="17692687"/>
          <a:chExt cx="9410700" cy="4281488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38174" y="17692687"/>
          <a:ext cx="9410700" cy="4281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Straight Connector 6"/>
          <xdr:cNvCxnSpPr/>
        </xdr:nvCxnSpPr>
        <xdr:spPr>
          <a:xfrm>
            <a:off x="1409700" y="19469100"/>
            <a:ext cx="8524875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name="201209-01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hart 46-3-S2012" preserveFormatting="0" adjustColumnWidth="0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hart 49-3-S2012" preserveFormatting="0" adjustColumnWidth="0" connectionId="2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hart 48-3-S2012" preserveFormatting="0" adjustColumnWidth="0" connectionId="2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hart 47-3-F2012" preserveFormatting="0" adjustColumnWidth="0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hart 46-3-F2012" preserveFormatting="0" adjustColumnWidth="0" connectionId="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hart 49-3-F2012" preserveFormatting="0" adjustColumnWidth="0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hart 48-3-F2012" preserveFormatting="0" adjustColumnWidth="0" connectionId="2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hart 47-3-2013" preserveFormatting="0" adjustColumnWidth="0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hart 46-3-2013" preserveFormatting="0" adjustColumnWidth="0" connectionId="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hart 49-3-2013" preserveFormatting="0" adjustColumnWidth="0" connectionId="2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art 48-3-2013" preserveFormatting="0" adjustColumnWidth="0" connectionId="1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hart 47-3-2014" preserveFormatting="0" adjustColumnWidth="0" connectionId="1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hart 46-3-2014" preserveFormatting="0" adjustColumnWidth="0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hart 49-3-2014" preserveFormatting="0" adjustColumnWidth="0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hart 48-3-2014" preserveFormatting="0" adjustColumnWidth="0" connectionId="1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hart 47-3-2015" preserveFormatting="0" adjustColumnWidth="0" connectionId="1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hart 46-3-2015" preserveFormatting="0" adjustColumnWidth="0" connectionId="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hart 49-3-2015" preserveFormatting="0" adjustColumnWidth="0" connectionId="2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hart 48-3-2015" preserveFormatting="0" adjustColumnWidth="0" connectionId="1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art 47-3-2011" preserveFormatting="0" adjustColumnWidth="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rt 46-3-2011" preserveFormatting="0" adjustColumnWidth="0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hart 49-3-2011" preserveFormatting="0" adjustColumnWidth="0" connectionId="2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hart 48-3-2011" preserveFormatting="0" adjustColumnWidth="0" connectionId="1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hart 47-3-S2012" preserveFormatting="0" adjustColumnWidth="0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P78"/>
  <sheetViews>
    <sheetView zoomScale="70" zoomScaleNormal="70" zoomScalePageLayoutView="70" workbookViewId="0">
      <selection activeCell="T61" sqref="T61"/>
    </sheetView>
  </sheetViews>
  <sheetFormatPr defaultColWidth="8.85546875" defaultRowHeight="15" x14ac:dyDescent="0.25"/>
  <cols>
    <col min="1" max="1" width="15.42578125" customWidth="1"/>
    <col min="2" max="2" width="19.7109375" customWidth="1"/>
    <col min="3" max="3" width="12.140625" customWidth="1"/>
    <col min="4" max="4" width="12.5703125" customWidth="1"/>
    <col min="5" max="5" width="8.7109375" customWidth="1"/>
    <col min="6" max="6" width="9.7109375" customWidth="1"/>
    <col min="7" max="7" width="8.7109375" customWidth="1"/>
    <col min="8" max="8" width="13.5703125" customWidth="1"/>
    <col min="9" max="9" width="13" customWidth="1"/>
    <col min="10" max="10" width="8.7109375" customWidth="1"/>
    <col min="11" max="11" width="11.140625" customWidth="1"/>
    <col min="12" max="12" width="12.85546875" customWidth="1"/>
    <col min="13" max="13" width="8.7109375" customWidth="1"/>
    <col min="14" max="14" width="13.5703125" customWidth="1"/>
    <col min="15" max="15" width="13" customWidth="1"/>
    <col min="16" max="16" width="14.28515625" customWidth="1"/>
    <col min="17" max="18" width="12.42578125" customWidth="1"/>
    <col min="19" max="19" width="12.85546875" customWidth="1"/>
    <col min="20" max="20" width="11.85546875" bestFit="1" customWidth="1"/>
  </cols>
  <sheetData>
    <row r="2" spans="1:68" ht="14.25" customHeight="1" x14ac:dyDescent="0.25">
      <c r="A2" t="s">
        <v>263</v>
      </c>
    </row>
    <row r="3" spans="1:68" x14ac:dyDescent="0.25">
      <c r="B3" t="s">
        <v>16</v>
      </c>
      <c r="Z3" t="s">
        <v>15</v>
      </c>
      <c r="AX3" t="s">
        <v>17</v>
      </c>
      <c r="BF3" t="s">
        <v>235</v>
      </c>
      <c r="BN3" t="s">
        <v>14</v>
      </c>
    </row>
    <row r="4" spans="1:68" x14ac:dyDescent="0.25">
      <c r="A4" t="s">
        <v>0</v>
      </c>
      <c r="C4" t="str">
        <f t="shared" ref="C4:AH4" si="0">IF(ISBLANK(A57),"",A57)</f>
        <v/>
      </c>
      <c r="D4" t="str">
        <f t="shared" si="0"/>
        <v>AT&amp;T - DSL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>AT&amp;T - IPBB</v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>CenturyLink</v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>Frontier DSL</v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>Verizon DSL</v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>Windstream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>Optimum</v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>Charter</v>
      </c>
      <c r="AG4" t="str">
        <f t="shared" si="0"/>
        <v/>
      </c>
      <c r="AH4" t="str">
        <f t="shared" si="0"/>
        <v/>
      </c>
      <c r="AI4" t="str">
        <f t="shared" ref="AI4:BF4" si="1">IF(ISBLANK(AG57),"",AG57)</f>
        <v/>
      </c>
      <c r="AJ4" t="str">
        <f t="shared" si="1"/>
        <v>Comcast</v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>Cox</v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>Mediacom</v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>TWC</v>
      </c>
      <c r="AW4" t="str">
        <f t="shared" si="1"/>
        <v/>
      </c>
      <c r="AX4" t="str">
        <f t="shared" si="1"/>
        <v/>
      </c>
      <c r="AY4" t="str">
        <f t="shared" si="1"/>
        <v/>
      </c>
      <c r="AZ4" t="str">
        <f t="shared" si="1"/>
        <v>Frontier Fiber</v>
      </c>
      <c r="BA4" t="str">
        <f t="shared" si="1"/>
        <v/>
      </c>
      <c r="BB4" t="str">
        <f t="shared" si="1"/>
        <v/>
      </c>
      <c r="BC4" t="str">
        <f t="shared" si="1"/>
        <v/>
      </c>
      <c r="BD4" t="str">
        <f t="shared" si="1"/>
        <v>Verizon Fiber</v>
      </c>
      <c r="BE4" t="str">
        <f t="shared" si="1"/>
        <v/>
      </c>
      <c r="BF4" t="str">
        <f t="shared" si="1"/>
        <v/>
      </c>
      <c r="BH4" t="str">
        <f>IF(ISBLANK(BF57),"",BF57)</f>
        <v>Hughes</v>
      </c>
      <c r="BL4" t="str">
        <f>IF(ISBLANK(BJ57),"",BJ57)</f>
        <v>ViaSat/Exede</v>
      </c>
      <c r="BP4" t="s">
        <v>14</v>
      </c>
    </row>
    <row r="5" spans="1:68" x14ac:dyDescent="0.25">
      <c r="B5">
        <v>0</v>
      </c>
      <c r="C5">
        <f t="shared" ref="C5:AF5" si="2">IF(C60&lt;&gt;".",C60,"")</f>
        <v>0.9476</v>
      </c>
      <c r="D5">
        <f t="shared" si="2"/>
        <v>0.91180000000000005</v>
      </c>
      <c r="E5">
        <v>0</v>
      </c>
      <c r="F5">
        <v>0</v>
      </c>
      <c r="G5">
        <f t="shared" si="2"/>
        <v>1.2110000000000001</v>
      </c>
      <c r="H5">
        <f t="shared" si="2"/>
        <v>1.1354</v>
      </c>
      <c r="I5">
        <v>0</v>
      </c>
      <c r="J5">
        <v>0</v>
      </c>
      <c r="K5">
        <f t="shared" si="2"/>
        <v>0.93940000000000001</v>
      </c>
      <c r="L5">
        <f t="shared" si="2"/>
        <v>0.87890000000000001</v>
      </c>
      <c r="M5">
        <v>0</v>
      </c>
      <c r="N5">
        <v>0</v>
      </c>
      <c r="O5">
        <f t="shared" si="2"/>
        <v>0.95569999999999999</v>
      </c>
      <c r="P5">
        <f t="shared" si="2"/>
        <v>0.89790000000000003</v>
      </c>
      <c r="Q5">
        <v>0</v>
      </c>
      <c r="R5">
        <v>0</v>
      </c>
      <c r="S5">
        <f t="shared" si="2"/>
        <v>0.87890000000000001</v>
      </c>
      <c r="T5">
        <f t="shared" si="2"/>
        <v>0.82699999999999996</v>
      </c>
      <c r="U5">
        <v>0</v>
      </c>
      <c r="V5">
        <v>0</v>
      </c>
      <c r="W5">
        <f t="shared" si="2"/>
        <v>0.97060000000000002</v>
      </c>
      <c r="X5">
        <f t="shared" si="2"/>
        <v>0.92130000000000001</v>
      </c>
      <c r="Y5">
        <v>0</v>
      </c>
      <c r="Z5">
        <v>0</v>
      </c>
      <c r="AA5">
        <f t="shared" si="2"/>
        <v>1.1459999999999999</v>
      </c>
      <c r="AB5">
        <f t="shared" si="2"/>
        <v>1.1214</v>
      </c>
      <c r="AC5">
        <v>0</v>
      </c>
      <c r="AD5">
        <v>0</v>
      </c>
      <c r="AE5">
        <f t="shared" si="2"/>
        <v>1.1021000000000001</v>
      </c>
      <c r="AF5">
        <f t="shared" si="2"/>
        <v>1.0807</v>
      </c>
      <c r="AG5">
        <v>0</v>
      </c>
      <c r="AH5">
        <v>0</v>
      </c>
      <c r="AI5">
        <f t="shared" ref="AI5:BL5" si="3">IF(AI60&lt;&gt;".",AI60,"")</f>
        <v>1.1641999999999999</v>
      </c>
      <c r="AJ5">
        <f t="shared" si="3"/>
        <v>1.1214999999999999</v>
      </c>
      <c r="AK5">
        <v>0</v>
      </c>
      <c r="AL5">
        <v>0</v>
      </c>
      <c r="AM5">
        <f t="shared" si="3"/>
        <v>1.0361</v>
      </c>
      <c r="AN5">
        <f t="shared" si="3"/>
        <v>1.0043</v>
      </c>
      <c r="AO5">
        <v>0</v>
      </c>
      <c r="AP5">
        <v>0</v>
      </c>
      <c r="AQ5">
        <f t="shared" si="3"/>
        <v>1.1956</v>
      </c>
      <c r="AR5">
        <f t="shared" si="3"/>
        <v>1.1402000000000001</v>
      </c>
      <c r="AS5">
        <v>0</v>
      </c>
      <c r="AT5">
        <v>0</v>
      </c>
      <c r="AU5">
        <f t="shared" si="3"/>
        <v>1.1738999999999999</v>
      </c>
      <c r="AV5">
        <f t="shared" si="3"/>
        <v>1.1294999999999999</v>
      </c>
      <c r="AW5">
        <v>0</v>
      </c>
      <c r="AX5">
        <v>0</v>
      </c>
      <c r="AY5">
        <f t="shared" si="3"/>
        <v>1.0077</v>
      </c>
      <c r="AZ5">
        <f t="shared" si="3"/>
        <v>0.878</v>
      </c>
      <c r="BA5">
        <v>0</v>
      </c>
      <c r="BB5">
        <v>0</v>
      </c>
      <c r="BC5">
        <f t="shared" si="3"/>
        <v>1.1427</v>
      </c>
      <c r="BD5">
        <f t="shared" si="3"/>
        <v>1.0978000000000001</v>
      </c>
      <c r="BE5">
        <v>0</v>
      </c>
      <c r="BF5">
        <v>0</v>
      </c>
      <c r="BG5">
        <f t="shared" si="3"/>
        <v>2.1724000000000001</v>
      </c>
      <c r="BH5">
        <f t="shared" si="3"/>
        <v>1.5289999999999999</v>
      </c>
      <c r="BI5">
        <v>0</v>
      </c>
      <c r="BJ5">
        <v>0</v>
      </c>
      <c r="BK5">
        <f t="shared" si="3"/>
        <v>0.90390000000000004</v>
      </c>
      <c r="BL5">
        <f t="shared" si="3"/>
        <v>0.71340000000000003</v>
      </c>
      <c r="BM5">
        <v>0</v>
      </c>
      <c r="BN5">
        <v>0</v>
      </c>
      <c r="BO5">
        <v>0</v>
      </c>
      <c r="BP5">
        <v>0</v>
      </c>
    </row>
    <row r="6" spans="1:68" x14ac:dyDescent="0.25">
      <c r="B6">
        <v>0</v>
      </c>
      <c r="C6">
        <f t="shared" ref="C6:AF6" si="4">IF(C61&lt;&gt;".",C61-C60,"")</f>
        <v>0</v>
      </c>
      <c r="D6">
        <f t="shared" si="4"/>
        <v>0</v>
      </c>
      <c r="E6">
        <v>0</v>
      </c>
      <c r="F6">
        <v>0</v>
      </c>
      <c r="G6">
        <f t="shared" si="4"/>
        <v>0</v>
      </c>
      <c r="H6">
        <f t="shared" si="4"/>
        <v>0</v>
      </c>
      <c r="I6">
        <v>0</v>
      </c>
      <c r="J6">
        <v>0</v>
      </c>
      <c r="K6">
        <f t="shared" si="4"/>
        <v>0</v>
      </c>
      <c r="L6">
        <f t="shared" si="4"/>
        <v>0</v>
      </c>
      <c r="M6">
        <v>0</v>
      </c>
      <c r="N6">
        <v>0</v>
      </c>
      <c r="O6">
        <f t="shared" si="4"/>
        <v>0</v>
      </c>
      <c r="P6">
        <f t="shared" si="4"/>
        <v>0</v>
      </c>
      <c r="Q6">
        <v>0</v>
      </c>
      <c r="R6">
        <v>0</v>
      </c>
      <c r="S6">
        <f t="shared" si="4"/>
        <v>1.5182</v>
      </c>
      <c r="T6">
        <f t="shared" si="4"/>
        <v>1.4285000000000001</v>
      </c>
      <c r="U6">
        <v>0</v>
      </c>
      <c r="V6">
        <v>0</v>
      </c>
      <c r="W6">
        <f t="shared" si="4"/>
        <v>0</v>
      </c>
      <c r="X6">
        <f t="shared" si="4"/>
        <v>0</v>
      </c>
      <c r="Y6">
        <v>0</v>
      </c>
      <c r="Z6">
        <v>0</v>
      </c>
      <c r="AA6">
        <f t="shared" si="4"/>
        <v>0</v>
      </c>
      <c r="AB6">
        <f t="shared" si="4"/>
        <v>0</v>
      </c>
      <c r="AC6">
        <v>0</v>
      </c>
      <c r="AD6">
        <v>0</v>
      </c>
      <c r="AE6">
        <f t="shared" si="4"/>
        <v>0</v>
      </c>
      <c r="AF6">
        <f t="shared" si="4"/>
        <v>0</v>
      </c>
      <c r="AG6">
        <v>0</v>
      </c>
      <c r="AH6">
        <v>0</v>
      </c>
      <c r="AI6">
        <f t="shared" ref="AI6:BL6" si="5">IF(AI61&lt;&gt;".",AI61-AI60,"")</f>
        <v>0</v>
      </c>
      <c r="AJ6">
        <f t="shared" si="5"/>
        <v>0</v>
      </c>
      <c r="AK6">
        <v>0</v>
      </c>
      <c r="AL6">
        <v>0</v>
      </c>
      <c r="AM6">
        <f t="shared" si="5"/>
        <v>0</v>
      </c>
      <c r="AN6">
        <f t="shared" si="5"/>
        <v>0</v>
      </c>
      <c r="AO6">
        <v>0</v>
      </c>
      <c r="AP6">
        <v>0</v>
      </c>
      <c r="AQ6">
        <f t="shared" si="5"/>
        <v>0</v>
      </c>
      <c r="AR6">
        <f t="shared" si="5"/>
        <v>0</v>
      </c>
      <c r="AS6">
        <v>0</v>
      </c>
      <c r="AT6">
        <v>0</v>
      </c>
      <c r="AU6">
        <f t="shared" si="5"/>
        <v>0</v>
      </c>
      <c r="AV6">
        <f t="shared" si="5"/>
        <v>0</v>
      </c>
      <c r="AW6">
        <v>0</v>
      </c>
      <c r="AX6">
        <v>0</v>
      </c>
      <c r="AY6">
        <f t="shared" si="5"/>
        <v>0</v>
      </c>
      <c r="AZ6">
        <f t="shared" si="5"/>
        <v>0</v>
      </c>
      <c r="BA6">
        <v>0</v>
      </c>
      <c r="BB6">
        <v>0</v>
      </c>
      <c r="BC6">
        <f t="shared" si="5"/>
        <v>0</v>
      </c>
      <c r="BD6">
        <f t="shared" si="5"/>
        <v>0</v>
      </c>
      <c r="BE6">
        <v>0</v>
      </c>
      <c r="BF6">
        <v>0</v>
      </c>
      <c r="BG6">
        <f t="shared" si="5"/>
        <v>0</v>
      </c>
      <c r="BH6">
        <f t="shared" si="5"/>
        <v>0</v>
      </c>
      <c r="BI6">
        <v>0</v>
      </c>
      <c r="BJ6">
        <v>0</v>
      </c>
      <c r="BK6">
        <f t="shared" si="5"/>
        <v>0</v>
      </c>
      <c r="BL6">
        <f t="shared" si="5"/>
        <v>0</v>
      </c>
      <c r="BM6">
        <v>0</v>
      </c>
      <c r="BN6">
        <v>0</v>
      </c>
      <c r="BO6">
        <v>0</v>
      </c>
      <c r="BP6">
        <v>0</v>
      </c>
    </row>
    <row r="56" spans="1:65" x14ac:dyDescent="0.25">
      <c r="A56" s="16" t="s">
        <v>160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spans="1:65" x14ac:dyDescent="0.25">
      <c r="A57" s="16"/>
      <c r="B57" s="16" t="s">
        <v>228</v>
      </c>
      <c r="C57" s="16"/>
      <c r="D57" s="16"/>
      <c r="E57" s="16"/>
      <c r="F57" s="16" t="s">
        <v>311</v>
      </c>
      <c r="G57" s="16"/>
      <c r="H57" s="16"/>
      <c r="I57" s="16"/>
      <c r="J57" s="16" t="s">
        <v>3</v>
      </c>
      <c r="K57" s="16"/>
      <c r="L57" s="16"/>
      <c r="M57" s="16"/>
      <c r="N57" s="16" t="s">
        <v>196</v>
      </c>
      <c r="O57" s="16"/>
      <c r="P57" s="16"/>
      <c r="Q57" s="16"/>
      <c r="R57" s="16" t="s">
        <v>243</v>
      </c>
      <c r="S57" s="16"/>
      <c r="T57" s="16"/>
      <c r="U57" s="16"/>
      <c r="V57" s="16" t="s">
        <v>12</v>
      </c>
      <c r="W57" s="16"/>
      <c r="X57" s="16"/>
      <c r="Y57" s="16"/>
      <c r="Z57" s="16" t="s">
        <v>322</v>
      </c>
      <c r="AA57" s="16"/>
      <c r="AB57" s="16"/>
      <c r="AC57" s="16"/>
      <c r="AD57" s="16" t="s">
        <v>4</v>
      </c>
      <c r="AE57" s="16"/>
      <c r="AF57" s="16"/>
      <c r="AG57" s="16"/>
      <c r="AH57" s="16" t="s">
        <v>5</v>
      </c>
      <c r="AI57" s="16"/>
      <c r="AJ57" s="16"/>
      <c r="AK57" s="16"/>
      <c r="AL57" s="16" t="s">
        <v>6</v>
      </c>
      <c r="AM57" s="16"/>
      <c r="AN57" s="16"/>
      <c r="AO57" s="16"/>
      <c r="AP57" s="16" t="s">
        <v>9</v>
      </c>
      <c r="AQ57" s="16"/>
      <c r="AR57" s="16"/>
      <c r="AS57" s="16"/>
      <c r="AT57" s="16" t="s">
        <v>169</v>
      </c>
      <c r="AU57" s="16"/>
      <c r="AV57" s="16"/>
      <c r="AW57" s="16"/>
      <c r="AX57" s="16" t="s">
        <v>197</v>
      </c>
      <c r="AY57" s="16"/>
      <c r="AZ57" s="16"/>
      <c r="BA57" s="16"/>
      <c r="BB57" s="16" t="s">
        <v>13</v>
      </c>
      <c r="BC57" s="16"/>
      <c r="BD57" s="16"/>
      <c r="BE57" s="16"/>
      <c r="BF57" s="16" t="s">
        <v>198</v>
      </c>
      <c r="BG57" s="16"/>
      <c r="BH57" s="16"/>
      <c r="BI57" s="16"/>
      <c r="BJ57" s="16" t="s">
        <v>193</v>
      </c>
      <c r="BK57" s="16"/>
      <c r="BL57" s="16"/>
      <c r="BM57" s="16"/>
    </row>
    <row r="58" spans="1:65" x14ac:dyDescent="0.25">
      <c r="A58" s="16"/>
      <c r="B58" s="16" t="s">
        <v>14</v>
      </c>
      <c r="C58" s="16" t="s">
        <v>241</v>
      </c>
      <c r="D58" s="16" t="s">
        <v>256</v>
      </c>
      <c r="E58" s="16" t="s">
        <v>14</v>
      </c>
      <c r="F58" s="16" t="s">
        <v>14</v>
      </c>
      <c r="G58" s="16" t="s">
        <v>241</v>
      </c>
      <c r="H58" s="16" t="s">
        <v>256</v>
      </c>
      <c r="I58" s="16" t="s">
        <v>14</v>
      </c>
      <c r="J58" s="16" t="s">
        <v>14</v>
      </c>
      <c r="K58" s="16" t="s">
        <v>241</v>
      </c>
      <c r="L58" s="16" t="s">
        <v>256</v>
      </c>
      <c r="M58" s="16" t="s">
        <v>14</v>
      </c>
      <c r="N58" s="16" t="s">
        <v>14</v>
      </c>
      <c r="O58" s="16" t="s">
        <v>241</v>
      </c>
      <c r="P58" s="16" t="s">
        <v>256</v>
      </c>
      <c r="Q58" s="16" t="s">
        <v>14</v>
      </c>
      <c r="R58" s="16" t="s">
        <v>14</v>
      </c>
      <c r="S58" s="16" t="s">
        <v>241</v>
      </c>
      <c r="T58" s="16" t="s">
        <v>256</v>
      </c>
      <c r="U58" s="16" t="s">
        <v>14</v>
      </c>
      <c r="V58" s="16" t="s">
        <v>14</v>
      </c>
      <c r="W58" s="16" t="s">
        <v>241</v>
      </c>
      <c r="X58" s="16" t="s">
        <v>256</v>
      </c>
      <c r="Y58" s="16" t="s">
        <v>14</v>
      </c>
      <c r="Z58" s="16" t="s">
        <v>14</v>
      </c>
      <c r="AA58" s="16" t="s">
        <v>241</v>
      </c>
      <c r="AB58" s="16" t="s">
        <v>256</v>
      </c>
      <c r="AC58" s="16" t="s">
        <v>14</v>
      </c>
      <c r="AD58" s="16" t="s">
        <v>14</v>
      </c>
      <c r="AE58" s="16" t="s">
        <v>241</v>
      </c>
      <c r="AF58" s="16" t="s">
        <v>256</v>
      </c>
      <c r="AG58" s="16" t="s">
        <v>14</v>
      </c>
      <c r="AH58" s="16" t="s">
        <v>14</v>
      </c>
      <c r="AI58" s="16" t="s">
        <v>241</v>
      </c>
      <c r="AJ58" s="16" t="s">
        <v>256</v>
      </c>
      <c r="AK58" s="16" t="s">
        <v>14</v>
      </c>
      <c r="AL58" s="16" t="s">
        <v>14</v>
      </c>
      <c r="AM58" s="16" t="s">
        <v>241</v>
      </c>
      <c r="AN58" s="16" t="s">
        <v>256</v>
      </c>
      <c r="AO58" s="16" t="s">
        <v>14</v>
      </c>
      <c r="AP58" s="16" t="s">
        <v>14</v>
      </c>
      <c r="AQ58" s="16" t="s">
        <v>241</v>
      </c>
      <c r="AR58" s="16" t="s">
        <v>256</v>
      </c>
      <c r="AS58" s="16" t="s">
        <v>14</v>
      </c>
      <c r="AT58" s="16" t="s">
        <v>14</v>
      </c>
      <c r="AU58" s="16" t="s">
        <v>241</v>
      </c>
      <c r="AV58" s="16" t="s">
        <v>256</v>
      </c>
      <c r="AW58" s="16" t="s">
        <v>14</v>
      </c>
      <c r="AX58" s="16" t="s">
        <v>14</v>
      </c>
      <c r="AY58" s="16" t="s">
        <v>241</v>
      </c>
      <c r="AZ58" s="16" t="s">
        <v>256</v>
      </c>
      <c r="BA58" s="16" t="s">
        <v>14</v>
      </c>
      <c r="BB58" s="16" t="s">
        <v>14</v>
      </c>
      <c r="BC58" s="16" t="s">
        <v>241</v>
      </c>
      <c r="BD58" s="16" t="s">
        <v>256</v>
      </c>
      <c r="BE58" s="16" t="s">
        <v>14</v>
      </c>
      <c r="BF58" s="16" t="s">
        <v>14</v>
      </c>
      <c r="BG58" s="16" t="s">
        <v>241</v>
      </c>
      <c r="BH58" s="16" t="s">
        <v>256</v>
      </c>
      <c r="BI58" s="16" t="s">
        <v>14</v>
      </c>
      <c r="BJ58" s="16" t="s">
        <v>14</v>
      </c>
      <c r="BK58" s="16" t="s">
        <v>241</v>
      </c>
      <c r="BL58" s="16" t="s">
        <v>256</v>
      </c>
      <c r="BM58" s="16" t="s">
        <v>14</v>
      </c>
    </row>
    <row r="59" spans="1:65" x14ac:dyDescent="0.25">
      <c r="A59" s="16"/>
      <c r="B59" s="16" t="s">
        <v>158</v>
      </c>
      <c r="C59" s="16" t="s">
        <v>158</v>
      </c>
      <c r="D59" s="16" t="s">
        <v>158</v>
      </c>
      <c r="E59" s="16" t="s">
        <v>158</v>
      </c>
      <c r="F59" s="16" t="s">
        <v>158</v>
      </c>
      <c r="G59" s="16" t="s">
        <v>158</v>
      </c>
      <c r="H59" s="16" t="s">
        <v>158</v>
      </c>
      <c r="I59" s="16" t="s">
        <v>158</v>
      </c>
      <c r="J59" s="16" t="s">
        <v>158</v>
      </c>
      <c r="K59" s="16" t="s">
        <v>158</v>
      </c>
      <c r="L59" s="16" t="s">
        <v>158</v>
      </c>
      <c r="M59" s="16" t="s">
        <v>158</v>
      </c>
      <c r="N59" s="16" t="s">
        <v>158</v>
      </c>
      <c r="O59" s="16" t="s">
        <v>158</v>
      </c>
      <c r="P59" s="16" t="s">
        <v>158</v>
      </c>
      <c r="Q59" s="16" t="s">
        <v>158</v>
      </c>
      <c r="R59" s="16" t="s">
        <v>158</v>
      </c>
      <c r="S59" s="16" t="s">
        <v>158</v>
      </c>
      <c r="T59" s="16" t="s">
        <v>158</v>
      </c>
      <c r="U59" s="16" t="s">
        <v>158</v>
      </c>
      <c r="V59" s="16" t="s">
        <v>158</v>
      </c>
      <c r="W59" s="16" t="s">
        <v>158</v>
      </c>
      <c r="X59" s="16" t="s">
        <v>158</v>
      </c>
      <c r="Y59" s="16" t="s">
        <v>158</v>
      </c>
      <c r="Z59" s="16" t="s">
        <v>158</v>
      </c>
      <c r="AA59" s="16" t="s">
        <v>158</v>
      </c>
      <c r="AB59" s="16" t="s">
        <v>158</v>
      </c>
      <c r="AC59" s="16" t="s">
        <v>158</v>
      </c>
      <c r="AD59" s="16" t="s">
        <v>158</v>
      </c>
      <c r="AE59" s="16" t="s">
        <v>158</v>
      </c>
      <c r="AF59" s="16" t="s">
        <v>158</v>
      </c>
      <c r="AG59" s="16" t="s">
        <v>158</v>
      </c>
      <c r="AH59" s="16" t="s">
        <v>158</v>
      </c>
      <c r="AI59" s="16" t="s">
        <v>158</v>
      </c>
      <c r="AJ59" s="16" t="s">
        <v>158</v>
      </c>
      <c r="AK59" s="16" t="s">
        <v>158</v>
      </c>
      <c r="AL59" s="16" t="s">
        <v>158</v>
      </c>
      <c r="AM59" s="16" t="s">
        <v>158</v>
      </c>
      <c r="AN59" s="16" t="s">
        <v>158</v>
      </c>
      <c r="AO59" s="16" t="s">
        <v>158</v>
      </c>
      <c r="AP59" s="16" t="s">
        <v>158</v>
      </c>
      <c r="AQ59" s="16" t="s">
        <v>158</v>
      </c>
      <c r="AR59" s="16" t="s">
        <v>158</v>
      </c>
      <c r="AS59" s="16" t="s">
        <v>158</v>
      </c>
      <c r="AT59" s="16" t="s">
        <v>158</v>
      </c>
      <c r="AU59" s="16" t="s">
        <v>158</v>
      </c>
      <c r="AV59" s="16" t="s">
        <v>158</v>
      </c>
      <c r="AW59" s="16" t="s">
        <v>158</v>
      </c>
      <c r="AX59" s="16" t="s">
        <v>158</v>
      </c>
      <c r="AY59" s="16" t="s">
        <v>158</v>
      </c>
      <c r="AZ59" s="16" t="s">
        <v>158</v>
      </c>
      <c r="BA59" s="16" t="s">
        <v>158</v>
      </c>
      <c r="BB59" s="16" t="s">
        <v>158</v>
      </c>
      <c r="BC59" s="16" t="s">
        <v>158</v>
      </c>
      <c r="BD59" s="16" t="s">
        <v>158</v>
      </c>
      <c r="BE59" s="16" t="s">
        <v>158</v>
      </c>
      <c r="BF59" s="16" t="s">
        <v>158</v>
      </c>
      <c r="BG59" s="16" t="s">
        <v>158</v>
      </c>
      <c r="BH59" s="16" t="s">
        <v>158</v>
      </c>
      <c r="BI59" s="16" t="s">
        <v>158</v>
      </c>
      <c r="BJ59" s="16" t="s">
        <v>158</v>
      </c>
      <c r="BK59" s="16" t="s">
        <v>158</v>
      </c>
      <c r="BL59" s="16" t="s">
        <v>158</v>
      </c>
      <c r="BM59" s="16" t="s">
        <v>158</v>
      </c>
    </row>
    <row r="60" spans="1:65" x14ac:dyDescent="0.25">
      <c r="A60" s="16" t="s">
        <v>14</v>
      </c>
      <c r="B60" s="16" t="s">
        <v>161</v>
      </c>
      <c r="C60" s="16">
        <v>0.9476</v>
      </c>
      <c r="D60" s="16">
        <v>0.91180000000000005</v>
      </c>
      <c r="E60" s="16" t="s">
        <v>161</v>
      </c>
      <c r="F60" s="16" t="s">
        <v>161</v>
      </c>
      <c r="G60" s="16">
        <v>1.2110000000000001</v>
      </c>
      <c r="H60" s="16">
        <v>1.1354</v>
      </c>
      <c r="I60" s="16" t="s">
        <v>161</v>
      </c>
      <c r="J60" s="16" t="s">
        <v>161</v>
      </c>
      <c r="K60" s="16">
        <v>0.93940000000000001</v>
      </c>
      <c r="L60" s="16">
        <v>0.87890000000000001</v>
      </c>
      <c r="M60" s="16" t="s">
        <v>161</v>
      </c>
      <c r="N60" s="16" t="s">
        <v>161</v>
      </c>
      <c r="O60" s="16">
        <v>0.95569999999999999</v>
      </c>
      <c r="P60" s="16">
        <v>0.89790000000000003</v>
      </c>
      <c r="Q60" s="16" t="s">
        <v>161</v>
      </c>
      <c r="R60" s="16" t="s">
        <v>161</v>
      </c>
      <c r="S60" s="16">
        <v>0.87890000000000001</v>
      </c>
      <c r="T60" s="16">
        <v>0.82699999999999996</v>
      </c>
      <c r="U60" s="16" t="s">
        <v>161</v>
      </c>
      <c r="V60" s="16" t="s">
        <v>161</v>
      </c>
      <c r="W60" s="16">
        <v>0.97060000000000002</v>
      </c>
      <c r="X60" s="16">
        <v>0.92130000000000001</v>
      </c>
      <c r="Y60" s="16" t="s">
        <v>161</v>
      </c>
      <c r="Z60" s="16" t="s">
        <v>161</v>
      </c>
      <c r="AA60" s="16">
        <v>1.1459999999999999</v>
      </c>
      <c r="AB60" s="16">
        <v>1.1214</v>
      </c>
      <c r="AC60" s="16" t="s">
        <v>161</v>
      </c>
      <c r="AD60" s="16" t="s">
        <v>161</v>
      </c>
      <c r="AE60" s="16">
        <v>1.1021000000000001</v>
      </c>
      <c r="AF60" s="16">
        <v>1.0807</v>
      </c>
      <c r="AG60" s="16" t="s">
        <v>161</v>
      </c>
      <c r="AH60" s="16" t="s">
        <v>161</v>
      </c>
      <c r="AI60" s="16">
        <v>1.1641999999999999</v>
      </c>
      <c r="AJ60" s="16">
        <v>1.1214999999999999</v>
      </c>
      <c r="AK60" s="16" t="s">
        <v>161</v>
      </c>
      <c r="AL60" s="16" t="s">
        <v>161</v>
      </c>
      <c r="AM60" s="16">
        <v>1.0361</v>
      </c>
      <c r="AN60" s="16">
        <v>1.0043</v>
      </c>
      <c r="AO60" s="16" t="s">
        <v>161</v>
      </c>
      <c r="AP60" s="16" t="s">
        <v>161</v>
      </c>
      <c r="AQ60" s="16">
        <v>1.1956</v>
      </c>
      <c r="AR60" s="16">
        <v>1.1402000000000001</v>
      </c>
      <c r="AS60" s="16" t="s">
        <v>161</v>
      </c>
      <c r="AT60" s="16" t="s">
        <v>161</v>
      </c>
      <c r="AU60" s="16">
        <v>1.1738999999999999</v>
      </c>
      <c r="AV60" s="16">
        <v>1.1294999999999999</v>
      </c>
      <c r="AW60" s="16" t="s">
        <v>161</v>
      </c>
      <c r="AX60" s="16" t="s">
        <v>161</v>
      </c>
      <c r="AY60" s="16">
        <v>1.0077</v>
      </c>
      <c r="AZ60" s="16">
        <v>0.878</v>
      </c>
      <c r="BA60" s="16" t="s">
        <v>161</v>
      </c>
      <c r="BB60" s="16" t="s">
        <v>161</v>
      </c>
      <c r="BC60" s="16">
        <v>1.1427</v>
      </c>
      <c r="BD60" s="16">
        <v>1.0978000000000001</v>
      </c>
      <c r="BE60" s="16" t="s">
        <v>161</v>
      </c>
      <c r="BF60" s="16" t="s">
        <v>161</v>
      </c>
      <c r="BG60" s="16">
        <v>2.1724000000000001</v>
      </c>
      <c r="BH60" s="16">
        <v>1.5289999999999999</v>
      </c>
      <c r="BI60" s="16" t="s">
        <v>161</v>
      </c>
      <c r="BJ60" s="16" t="s">
        <v>161</v>
      </c>
      <c r="BK60" s="16">
        <v>0.90390000000000004</v>
      </c>
      <c r="BL60" s="16">
        <v>0.71340000000000003</v>
      </c>
      <c r="BM60" s="16" t="s">
        <v>161</v>
      </c>
    </row>
    <row r="61" spans="1:65" x14ac:dyDescent="0.25">
      <c r="A61" s="16" t="s">
        <v>14</v>
      </c>
      <c r="B61" s="16" t="s">
        <v>161</v>
      </c>
      <c r="C61" s="16">
        <v>0.9476</v>
      </c>
      <c r="D61" s="16">
        <v>0.91180000000000005</v>
      </c>
      <c r="E61" s="16" t="s">
        <v>161</v>
      </c>
      <c r="F61" s="16" t="s">
        <v>161</v>
      </c>
      <c r="G61" s="16">
        <v>1.2110000000000001</v>
      </c>
      <c r="H61" s="16">
        <v>1.1354</v>
      </c>
      <c r="I61" s="16" t="s">
        <v>161</v>
      </c>
      <c r="J61" s="16" t="s">
        <v>161</v>
      </c>
      <c r="K61" s="16">
        <v>0.93940000000000001</v>
      </c>
      <c r="L61" s="16">
        <v>0.87890000000000001</v>
      </c>
      <c r="M61" s="16" t="s">
        <v>161</v>
      </c>
      <c r="N61" s="16" t="s">
        <v>161</v>
      </c>
      <c r="O61" s="16">
        <v>0.95569999999999999</v>
      </c>
      <c r="P61" s="16">
        <v>0.89790000000000003</v>
      </c>
      <c r="Q61" s="16" t="s">
        <v>161</v>
      </c>
      <c r="R61" s="16" t="s">
        <v>161</v>
      </c>
      <c r="S61" s="16">
        <v>2.3971</v>
      </c>
      <c r="T61" s="16">
        <v>2.2555000000000001</v>
      </c>
      <c r="U61" s="16" t="s">
        <v>161</v>
      </c>
      <c r="V61" s="16" t="s">
        <v>161</v>
      </c>
      <c r="W61" s="16">
        <v>0.97060000000000002</v>
      </c>
      <c r="X61" s="16">
        <v>0.92130000000000001</v>
      </c>
      <c r="Y61" s="16" t="s">
        <v>161</v>
      </c>
      <c r="Z61" s="16" t="s">
        <v>161</v>
      </c>
      <c r="AA61" s="16">
        <v>1.1459999999999999</v>
      </c>
      <c r="AB61" s="16">
        <v>1.1214</v>
      </c>
      <c r="AC61" s="16" t="s">
        <v>161</v>
      </c>
      <c r="AD61" s="16" t="s">
        <v>161</v>
      </c>
      <c r="AE61" s="16">
        <v>1.1021000000000001</v>
      </c>
      <c r="AF61" s="16">
        <v>1.0807</v>
      </c>
      <c r="AG61" s="16" t="s">
        <v>161</v>
      </c>
      <c r="AH61" s="16" t="s">
        <v>161</v>
      </c>
      <c r="AI61" s="16">
        <v>1.1641999999999999</v>
      </c>
      <c r="AJ61" s="16">
        <v>1.1214999999999999</v>
      </c>
      <c r="AK61" s="16" t="s">
        <v>161</v>
      </c>
      <c r="AL61" s="16" t="s">
        <v>161</v>
      </c>
      <c r="AM61" s="16">
        <v>1.0361</v>
      </c>
      <c r="AN61" s="16">
        <v>1.0043</v>
      </c>
      <c r="AO61" s="16" t="s">
        <v>161</v>
      </c>
      <c r="AP61" s="16" t="s">
        <v>161</v>
      </c>
      <c r="AQ61" s="16">
        <v>1.1956</v>
      </c>
      <c r="AR61" s="16">
        <v>1.1402000000000001</v>
      </c>
      <c r="AS61" s="16" t="s">
        <v>161</v>
      </c>
      <c r="AT61" s="16" t="s">
        <v>161</v>
      </c>
      <c r="AU61" s="16">
        <v>1.1738999999999999</v>
      </c>
      <c r="AV61" s="16">
        <v>1.1294999999999999</v>
      </c>
      <c r="AW61" s="16" t="s">
        <v>161</v>
      </c>
      <c r="AX61" s="16" t="s">
        <v>161</v>
      </c>
      <c r="AY61" s="16">
        <v>1.0077</v>
      </c>
      <c r="AZ61" s="16">
        <v>0.878</v>
      </c>
      <c r="BA61" s="16" t="s">
        <v>161</v>
      </c>
      <c r="BB61" s="16" t="s">
        <v>161</v>
      </c>
      <c r="BC61" s="16">
        <v>1.1427</v>
      </c>
      <c r="BD61" s="16">
        <v>1.0978000000000001</v>
      </c>
      <c r="BE61" s="16" t="s">
        <v>161</v>
      </c>
      <c r="BF61" s="16" t="s">
        <v>161</v>
      </c>
      <c r="BG61" s="16">
        <v>2.1724000000000001</v>
      </c>
      <c r="BH61" s="16">
        <v>1.5289999999999999</v>
      </c>
      <c r="BI61" s="16" t="s">
        <v>161</v>
      </c>
      <c r="BJ61" s="16" t="s">
        <v>161</v>
      </c>
      <c r="BK61" s="16">
        <v>0.90390000000000004</v>
      </c>
      <c r="BL61" s="16">
        <v>0.71340000000000003</v>
      </c>
      <c r="BM61" s="16" t="s">
        <v>161</v>
      </c>
    </row>
    <row r="62" spans="1:6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  <row r="63" spans="1:65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spans="1:65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spans="1:65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spans="1:65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spans="1:65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spans="1:6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spans="1:65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spans="1:65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spans="1:65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6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5" spans="1:65" x14ac:dyDescent="0.25">
      <c r="C75" t="s">
        <v>297</v>
      </c>
      <c r="D75" t="s">
        <v>298</v>
      </c>
      <c r="E75" t="s">
        <v>297</v>
      </c>
      <c r="F75" t="s">
        <v>298</v>
      </c>
    </row>
    <row r="76" spans="1:65" x14ac:dyDescent="0.25">
      <c r="C76">
        <v>0.5</v>
      </c>
      <c r="D76">
        <v>1</v>
      </c>
      <c r="E76">
        <f>$C76+($D76-$C76)*0.25</f>
        <v>0.625</v>
      </c>
      <c r="F76">
        <f>$C76+($D76-$C76)*0.75</f>
        <v>0.875</v>
      </c>
    </row>
    <row r="77" spans="1:65" x14ac:dyDescent="0.25">
      <c r="C77">
        <v>1.1000000000000001</v>
      </c>
      <c r="D77">
        <v>3</v>
      </c>
      <c r="E77">
        <f>$C77+($D77-$C77)*0.25</f>
        <v>1.5750000000000002</v>
      </c>
      <c r="F77">
        <f>$C77+($D77-$C77)*0.75</f>
        <v>2.5249999999999999</v>
      </c>
    </row>
    <row r="78" spans="1:65" x14ac:dyDescent="0.25">
      <c r="C78">
        <v>0.38400000000000001</v>
      </c>
      <c r="D78">
        <v>0.76800000000000002</v>
      </c>
      <c r="E78">
        <f>$C78+($D78-$C78)*0.25</f>
        <v>0.48</v>
      </c>
      <c r="F78">
        <f>$C78+($D78-$C78)*0.75</f>
        <v>0.67200000000000004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Q91"/>
  <sheetViews>
    <sheetView workbookViewId="0">
      <selection activeCell="D13" sqref="D13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157</v>
      </c>
    </row>
    <row r="2" spans="1:7" x14ac:dyDescent="0.25">
      <c r="A2" t="s">
        <v>281</v>
      </c>
    </row>
    <row r="3" spans="1:7" x14ac:dyDescent="0.25">
      <c r="A3" t="s">
        <v>293</v>
      </c>
    </row>
    <row r="4" spans="1:7" x14ac:dyDescent="0.25">
      <c r="C4" t="s">
        <v>258</v>
      </c>
      <c r="E4" t="s">
        <v>282</v>
      </c>
    </row>
    <row r="5" spans="1:7" x14ac:dyDescent="0.25">
      <c r="C5" t="s">
        <v>158</v>
      </c>
      <c r="D5" t="s">
        <v>251</v>
      </c>
      <c r="E5" t="s">
        <v>158</v>
      </c>
      <c r="F5" t="s">
        <v>251</v>
      </c>
      <c r="G5" t="s">
        <v>159</v>
      </c>
    </row>
    <row r="6" spans="1:7" x14ac:dyDescent="0.25">
      <c r="A6" t="s">
        <v>195</v>
      </c>
      <c r="B6" t="s">
        <v>1</v>
      </c>
      <c r="C6">
        <v>0.84655999999999998</v>
      </c>
      <c r="D6">
        <v>0.82647000000000004</v>
      </c>
      <c r="E6">
        <v>5.7000900000000003</v>
      </c>
      <c r="F6">
        <v>4.91113</v>
      </c>
      <c r="G6">
        <v>1083</v>
      </c>
    </row>
    <row r="7" spans="1:7" x14ac:dyDescent="0.25">
      <c r="B7" t="s">
        <v>322</v>
      </c>
      <c r="C7">
        <v>0.44979000000000002</v>
      </c>
      <c r="D7">
        <v>0.39068999999999998</v>
      </c>
      <c r="E7">
        <v>8.8731399999999994</v>
      </c>
      <c r="F7">
        <v>5.86029</v>
      </c>
      <c r="G7">
        <v>156</v>
      </c>
    </row>
    <row r="8" spans="1:7" x14ac:dyDescent="0.25">
      <c r="B8" t="s">
        <v>3</v>
      </c>
      <c r="C8">
        <v>0.93018999999999996</v>
      </c>
      <c r="D8">
        <v>0.95789000000000002</v>
      </c>
      <c r="E8">
        <v>4.0499200000000002</v>
      </c>
      <c r="F8">
        <v>2.8736600000000001</v>
      </c>
      <c r="G8">
        <v>303</v>
      </c>
    </row>
    <row r="9" spans="1:7" x14ac:dyDescent="0.25">
      <c r="B9" t="s">
        <v>4</v>
      </c>
      <c r="C9">
        <v>1.0190300000000001</v>
      </c>
      <c r="D9">
        <v>1.0495300000000001</v>
      </c>
      <c r="E9">
        <v>15.484500000000001</v>
      </c>
      <c r="F9">
        <v>12.594379999999999</v>
      </c>
      <c r="G9">
        <v>617</v>
      </c>
    </row>
    <row r="10" spans="1:7" x14ac:dyDescent="0.25">
      <c r="B10" t="s">
        <v>283</v>
      </c>
      <c r="C10" t="s">
        <v>161</v>
      </c>
      <c r="D10" t="s">
        <v>161</v>
      </c>
      <c r="E10" t="s">
        <v>161</v>
      </c>
      <c r="F10" t="s">
        <v>161</v>
      </c>
      <c r="G10">
        <v>0</v>
      </c>
    </row>
    <row r="11" spans="1:7" x14ac:dyDescent="0.25">
      <c r="B11" t="s">
        <v>5</v>
      </c>
      <c r="C11">
        <v>1.04749</v>
      </c>
      <c r="D11">
        <v>1.0417700000000001</v>
      </c>
      <c r="E11">
        <v>14.37017</v>
      </c>
      <c r="F11">
        <v>12.501289999999999</v>
      </c>
      <c r="G11">
        <v>1095</v>
      </c>
    </row>
    <row r="12" spans="1:7" x14ac:dyDescent="0.25">
      <c r="B12" t="s">
        <v>6</v>
      </c>
      <c r="C12">
        <v>0.98495999999999995</v>
      </c>
      <c r="D12">
        <v>1.0523400000000001</v>
      </c>
      <c r="E12">
        <v>13.77441</v>
      </c>
      <c r="F12">
        <v>12.628030000000001</v>
      </c>
      <c r="G12">
        <v>553</v>
      </c>
    </row>
    <row r="13" spans="1:7" x14ac:dyDescent="0.25">
      <c r="B13" t="s">
        <v>7</v>
      </c>
      <c r="C13">
        <v>0.77900000000000003</v>
      </c>
      <c r="D13">
        <v>0.68820000000000003</v>
      </c>
      <c r="E13">
        <v>5.0131300000000003</v>
      </c>
      <c r="F13">
        <v>2.0646100000000001</v>
      </c>
      <c r="G13">
        <v>68</v>
      </c>
    </row>
    <row r="14" spans="1:7" x14ac:dyDescent="0.25">
      <c r="B14" t="s">
        <v>198</v>
      </c>
      <c r="C14" t="s">
        <v>161</v>
      </c>
      <c r="D14" t="s">
        <v>161</v>
      </c>
      <c r="E14" t="s">
        <v>161</v>
      </c>
      <c r="F14" t="s">
        <v>161</v>
      </c>
      <c r="G14">
        <v>0</v>
      </c>
    </row>
    <row r="15" spans="1:7" x14ac:dyDescent="0.25">
      <c r="B15" t="s">
        <v>8</v>
      </c>
      <c r="C15">
        <v>0.93579000000000001</v>
      </c>
      <c r="D15">
        <v>0.94747000000000003</v>
      </c>
      <c r="E15">
        <v>13.30172</v>
      </c>
      <c r="F15">
        <v>9.4747000000000003</v>
      </c>
      <c r="G15">
        <v>49</v>
      </c>
    </row>
    <row r="16" spans="1:7" x14ac:dyDescent="0.25">
      <c r="B16" t="s">
        <v>9</v>
      </c>
      <c r="C16">
        <v>0.79337999999999997</v>
      </c>
      <c r="D16">
        <v>0.79066000000000003</v>
      </c>
      <c r="E16">
        <v>10.6311</v>
      </c>
      <c r="F16">
        <v>9.4878800000000005</v>
      </c>
      <c r="G16">
        <v>110</v>
      </c>
    </row>
    <row r="17" spans="1:7" x14ac:dyDescent="0.25">
      <c r="B17" t="s">
        <v>10</v>
      </c>
      <c r="C17">
        <v>0.80717000000000005</v>
      </c>
      <c r="D17">
        <v>0.84121999999999997</v>
      </c>
      <c r="E17">
        <v>5.6260300000000001</v>
      </c>
      <c r="F17">
        <v>5.2907099999999998</v>
      </c>
      <c r="G17">
        <v>345</v>
      </c>
    </row>
    <row r="18" spans="1:7" x14ac:dyDescent="0.25">
      <c r="B18" t="s">
        <v>169</v>
      </c>
      <c r="C18">
        <v>0.95669999999999999</v>
      </c>
      <c r="D18">
        <v>0.95904999999999996</v>
      </c>
      <c r="E18">
        <v>10.4053</v>
      </c>
      <c r="F18">
        <v>9.5904900000000008</v>
      </c>
      <c r="G18">
        <v>1189</v>
      </c>
    </row>
    <row r="19" spans="1:7" x14ac:dyDescent="0.25">
      <c r="B19" t="s">
        <v>243</v>
      </c>
      <c r="C19">
        <v>0.93101</v>
      </c>
      <c r="D19">
        <v>0.90005999999999997</v>
      </c>
      <c r="E19">
        <v>2.2101500000000001</v>
      </c>
      <c r="F19">
        <v>2.7001900000000001</v>
      </c>
      <c r="G19">
        <v>359</v>
      </c>
    </row>
    <row r="20" spans="1:7" x14ac:dyDescent="0.25">
      <c r="B20" t="s">
        <v>13</v>
      </c>
      <c r="C20">
        <v>1.17239</v>
      </c>
      <c r="D20">
        <v>1.2033499999999999</v>
      </c>
      <c r="E20">
        <v>27.867979999999999</v>
      </c>
      <c r="F20">
        <v>30.083680000000001</v>
      </c>
      <c r="G20">
        <v>497</v>
      </c>
    </row>
    <row r="21" spans="1:7" x14ac:dyDescent="0.25">
      <c r="B21" t="s">
        <v>193</v>
      </c>
      <c r="C21" t="s">
        <v>161</v>
      </c>
      <c r="D21" t="s">
        <v>161</v>
      </c>
      <c r="E21" t="s">
        <v>161</v>
      </c>
      <c r="F21" t="s">
        <v>161</v>
      </c>
      <c r="G21">
        <v>0</v>
      </c>
    </row>
    <row r="22" spans="1:7" x14ac:dyDescent="0.25">
      <c r="B22" t="s">
        <v>309</v>
      </c>
      <c r="C22">
        <v>0.89898</v>
      </c>
      <c r="D22">
        <v>0.88055000000000005</v>
      </c>
      <c r="E22">
        <v>4.5938600000000003</v>
      </c>
      <c r="F22">
        <v>2.6416599999999999</v>
      </c>
      <c r="G22">
        <v>250</v>
      </c>
    </row>
    <row r="31" spans="1:7" x14ac:dyDescent="0.25">
      <c r="A31" t="s">
        <v>157</v>
      </c>
    </row>
    <row r="32" spans="1:7" x14ac:dyDescent="0.25">
      <c r="A32" t="s">
        <v>281</v>
      </c>
    </row>
    <row r="33" spans="1:7" x14ac:dyDescent="0.25">
      <c r="A33" t="s">
        <v>296</v>
      </c>
    </row>
    <row r="34" spans="1:7" x14ac:dyDescent="0.25">
      <c r="C34" t="s">
        <v>258</v>
      </c>
      <c r="E34" t="s">
        <v>288</v>
      </c>
    </row>
    <row r="35" spans="1:7" x14ac:dyDescent="0.25">
      <c r="C35" t="s">
        <v>158</v>
      </c>
      <c r="D35" t="s">
        <v>251</v>
      </c>
      <c r="E35" t="s">
        <v>158</v>
      </c>
      <c r="F35" t="s">
        <v>251</v>
      </c>
      <c r="G35" t="s">
        <v>159</v>
      </c>
    </row>
    <row r="36" spans="1:7" x14ac:dyDescent="0.25">
      <c r="A36" t="s">
        <v>195</v>
      </c>
      <c r="B36" t="s">
        <v>1</v>
      </c>
      <c r="C36">
        <v>0.90603</v>
      </c>
      <c r="D36">
        <v>0.86584000000000005</v>
      </c>
      <c r="E36">
        <v>0.79164000000000001</v>
      </c>
      <c r="F36">
        <v>0.66496999999999995</v>
      </c>
      <c r="G36">
        <v>1083</v>
      </c>
    </row>
    <row r="37" spans="1:7" x14ac:dyDescent="0.25">
      <c r="B37" t="s">
        <v>322</v>
      </c>
      <c r="C37">
        <v>1.06534</v>
      </c>
      <c r="D37">
        <v>1.06616</v>
      </c>
      <c r="E37">
        <v>2.8048000000000002</v>
      </c>
      <c r="F37">
        <v>2.13232</v>
      </c>
      <c r="G37">
        <v>156</v>
      </c>
    </row>
    <row r="38" spans="1:7" x14ac:dyDescent="0.25">
      <c r="B38" t="s">
        <v>3</v>
      </c>
      <c r="C38">
        <v>1.00874</v>
      </c>
      <c r="D38">
        <v>1.00322</v>
      </c>
      <c r="E38">
        <v>0.59236</v>
      </c>
      <c r="F38">
        <v>0.65683000000000002</v>
      </c>
      <c r="G38">
        <v>299</v>
      </c>
    </row>
    <row r="39" spans="1:7" x14ac:dyDescent="0.25">
      <c r="B39" t="s">
        <v>4</v>
      </c>
      <c r="C39">
        <v>1.0835600000000001</v>
      </c>
      <c r="D39">
        <v>1.0866100000000001</v>
      </c>
      <c r="E39">
        <v>1.6251500000000001</v>
      </c>
      <c r="F39">
        <v>1.0866100000000001</v>
      </c>
      <c r="G39">
        <v>616</v>
      </c>
    </row>
    <row r="40" spans="1:7" x14ac:dyDescent="0.25">
      <c r="B40" t="s">
        <v>283</v>
      </c>
      <c r="C40" t="s">
        <v>161</v>
      </c>
      <c r="D40" t="s">
        <v>161</v>
      </c>
      <c r="E40" t="s">
        <v>161</v>
      </c>
      <c r="F40" t="s">
        <v>161</v>
      </c>
      <c r="G40">
        <v>0</v>
      </c>
    </row>
    <row r="41" spans="1:7" x14ac:dyDescent="0.25">
      <c r="B41" t="s">
        <v>5</v>
      </c>
      <c r="C41">
        <v>1.07927</v>
      </c>
      <c r="D41">
        <v>1.08375</v>
      </c>
      <c r="E41">
        <v>2.69428</v>
      </c>
      <c r="F41">
        <v>2.1675</v>
      </c>
      <c r="G41">
        <v>1098</v>
      </c>
    </row>
    <row r="42" spans="1:7" x14ac:dyDescent="0.25">
      <c r="B42" t="s">
        <v>6</v>
      </c>
      <c r="C42">
        <v>1.2326299999999999</v>
      </c>
      <c r="D42">
        <v>1.1301399999999999</v>
      </c>
      <c r="E42">
        <v>2.35059</v>
      </c>
      <c r="F42">
        <v>2.2602899999999999</v>
      </c>
      <c r="G42">
        <v>557</v>
      </c>
    </row>
    <row r="43" spans="1:7" x14ac:dyDescent="0.25">
      <c r="B43" t="s">
        <v>7</v>
      </c>
      <c r="C43">
        <v>1.0841499999999999</v>
      </c>
      <c r="D43">
        <v>1.0063500000000001</v>
      </c>
      <c r="E43">
        <v>4.40402</v>
      </c>
      <c r="F43">
        <v>0.38644000000000001</v>
      </c>
      <c r="G43">
        <v>75</v>
      </c>
    </row>
    <row r="44" spans="1:7" x14ac:dyDescent="0.25">
      <c r="B44" t="s">
        <v>198</v>
      </c>
      <c r="C44" t="s">
        <v>161</v>
      </c>
      <c r="D44" t="s">
        <v>161</v>
      </c>
      <c r="E44" t="s">
        <v>161</v>
      </c>
      <c r="F44" t="s">
        <v>161</v>
      </c>
      <c r="G44">
        <v>0</v>
      </c>
    </row>
    <row r="45" spans="1:7" x14ac:dyDescent="0.25">
      <c r="B45" t="s">
        <v>8</v>
      </c>
      <c r="C45">
        <v>0.97624999999999995</v>
      </c>
      <c r="D45">
        <v>0.98163</v>
      </c>
      <c r="E45">
        <v>1.17807</v>
      </c>
      <c r="F45">
        <v>0.98163</v>
      </c>
      <c r="G45">
        <v>48</v>
      </c>
    </row>
    <row r="46" spans="1:7" x14ac:dyDescent="0.25">
      <c r="B46" t="s">
        <v>9</v>
      </c>
      <c r="C46">
        <v>0.97138999999999998</v>
      </c>
      <c r="D46">
        <v>0.97016999999999998</v>
      </c>
      <c r="E46">
        <v>1.1124499999999999</v>
      </c>
      <c r="F46">
        <v>0.97016999999999998</v>
      </c>
      <c r="G46">
        <v>111</v>
      </c>
    </row>
    <row r="47" spans="1:7" x14ac:dyDescent="0.25">
      <c r="B47" t="s">
        <v>10</v>
      </c>
      <c r="C47">
        <v>0.86248999999999998</v>
      </c>
      <c r="D47">
        <v>0.85790999999999995</v>
      </c>
      <c r="E47">
        <v>1.1222799999999999</v>
      </c>
      <c r="F47">
        <v>0.76868000000000003</v>
      </c>
      <c r="G47">
        <v>344</v>
      </c>
    </row>
    <row r="48" spans="1:7" x14ac:dyDescent="0.25">
      <c r="B48" t="s">
        <v>169</v>
      </c>
      <c r="C48">
        <v>0.97797000000000001</v>
      </c>
      <c r="D48">
        <v>0.97584000000000004</v>
      </c>
      <c r="E48">
        <v>0.97472999999999999</v>
      </c>
      <c r="F48">
        <v>0.99085999999999996</v>
      </c>
      <c r="G48">
        <v>1193</v>
      </c>
    </row>
    <row r="49" spans="1:7" x14ac:dyDescent="0.25">
      <c r="B49" t="s">
        <v>243</v>
      </c>
      <c r="C49">
        <v>1.0146999999999999</v>
      </c>
      <c r="D49">
        <v>1.02532</v>
      </c>
      <c r="E49">
        <v>0.59477999999999998</v>
      </c>
      <c r="F49">
        <v>0.78744000000000003</v>
      </c>
      <c r="G49">
        <v>361</v>
      </c>
    </row>
    <row r="50" spans="1:7" x14ac:dyDescent="0.25">
      <c r="B50" t="s">
        <v>13</v>
      </c>
      <c r="C50">
        <v>1.1318900000000001</v>
      </c>
      <c r="D50">
        <v>1.07778</v>
      </c>
      <c r="E50">
        <v>20.749479999999998</v>
      </c>
      <c r="F50">
        <v>27.112670000000001</v>
      </c>
      <c r="G50">
        <v>497</v>
      </c>
    </row>
    <row r="51" spans="1:7" x14ac:dyDescent="0.25">
      <c r="B51" t="s">
        <v>193</v>
      </c>
      <c r="C51" t="s">
        <v>161</v>
      </c>
      <c r="D51" t="s">
        <v>161</v>
      </c>
      <c r="E51" t="s">
        <v>161</v>
      </c>
      <c r="F51" t="s">
        <v>161</v>
      </c>
      <c r="G51">
        <v>0</v>
      </c>
    </row>
    <row r="52" spans="1:7" x14ac:dyDescent="0.25">
      <c r="B52" t="s">
        <v>309</v>
      </c>
      <c r="C52">
        <v>0.88795999999999997</v>
      </c>
      <c r="D52">
        <v>0.89276</v>
      </c>
      <c r="E52">
        <v>0.62966999999999995</v>
      </c>
      <c r="F52">
        <v>0.68564000000000003</v>
      </c>
      <c r="G52">
        <v>247</v>
      </c>
    </row>
    <row r="61" spans="1:7" x14ac:dyDescent="0.25">
      <c r="A61" t="s">
        <v>157</v>
      </c>
    </row>
    <row r="62" spans="1:7" x14ac:dyDescent="0.25">
      <c r="A62" t="s">
        <v>281</v>
      </c>
    </row>
    <row r="63" spans="1:7" x14ac:dyDescent="0.25">
      <c r="A63" t="s">
        <v>291</v>
      </c>
    </row>
    <row r="64" spans="1:7" x14ac:dyDescent="0.25">
      <c r="C64" t="s">
        <v>269</v>
      </c>
    </row>
    <row r="65" spans="1:17" x14ac:dyDescent="0.25">
      <c r="C65" t="s">
        <v>294</v>
      </c>
      <c r="H65" t="s">
        <v>254</v>
      </c>
      <c r="M65" t="s">
        <v>275</v>
      </c>
    </row>
    <row r="66" spans="1:17" x14ac:dyDescent="0.25">
      <c r="C66" t="s">
        <v>258</v>
      </c>
      <c r="E66" t="s">
        <v>282</v>
      </c>
      <c r="H66" t="s">
        <v>258</v>
      </c>
      <c r="J66" t="s">
        <v>282</v>
      </c>
      <c r="M66" t="s">
        <v>258</v>
      </c>
      <c r="O66" t="s">
        <v>282</v>
      </c>
    </row>
    <row r="67" spans="1:17" x14ac:dyDescent="0.25">
      <c r="C67" t="s">
        <v>158</v>
      </c>
      <c r="D67" t="s">
        <v>251</v>
      </c>
      <c r="E67" t="s">
        <v>158</v>
      </c>
      <c r="F67" t="s">
        <v>251</v>
      </c>
      <c r="G67" t="s">
        <v>159</v>
      </c>
      <c r="H67" t="s">
        <v>158</v>
      </c>
      <c r="I67" t="s">
        <v>251</v>
      </c>
      <c r="J67" t="s">
        <v>158</v>
      </c>
      <c r="K67" t="s">
        <v>251</v>
      </c>
      <c r="L67" t="s">
        <v>159</v>
      </c>
      <c r="M67" t="s">
        <v>158</v>
      </c>
      <c r="N67" t="s">
        <v>251</v>
      </c>
      <c r="O67" t="s">
        <v>158</v>
      </c>
      <c r="P67" t="s">
        <v>251</v>
      </c>
      <c r="Q67" t="s">
        <v>159</v>
      </c>
    </row>
    <row r="68" spans="1:17" x14ac:dyDescent="0.25">
      <c r="A68" t="s">
        <v>268</v>
      </c>
      <c r="B68" t="s">
        <v>292</v>
      </c>
      <c r="C68">
        <v>1.01847</v>
      </c>
      <c r="D68">
        <v>1.0535099999999999</v>
      </c>
      <c r="E68">
        <v>13.653879999999999</v>
      </c>
      <c r="F68">
        <v>12.840949999999999</v>
      </c>
      <c r="G68">
        <v>3794</v>
      </c>
      <c r="H68">
        <v>1.0062199999999999</v>
      </c>
      <c r="I68">
        <v>1.0446800000000001</v>
      </c>
      <c r="J68">
        <v>13.45247</v>
      </c>
      <c r="K68">
        <v>12.64166</v>
      </c>
      <c r="L68">
        <v>3791</v>
      </c>
      <c r="M68">
        <v>0.97153</v>
      </c>
      <c r="N68">
        <v>0.98936000000000002</v>
      </c>
      <c r="O68">
        <v>12.86978</v>
      </c>
      <c r="P68">
        <v>12.501289999999999</v>
      </c>
      <c r="Q68">
        <v>3794</v>
      </c>
    </row>
    <row r="69" spans="1:17" x14ac:dyDescent="0.25">
      <c r="B69" t="s">
        <v>16</v>
      </c>
      <c r="C69">
        <v>0.89983999999999997</v>
      </c>
      <c r="D69">
        <v>0.86262000000000005</v>
      </c>
      <c r="E69">
        <v>4.9481599999999997</v>
      </c>
      <c r="F69">
        <v>2.9198200000000001</v>
      </c>
      <c r="G69">
        <v>2408</v>
      </c>
      <c r="H69">
        <v>0.89298</v>
      </c>
      <c r="I69">
        <v>0.86007</v>
      </c>
      <c r="J69">
        <v>4.9097600000000003</v>
      </c>
      <c r="K69">
        <v>2.8839199999999998</v>
      </c>
      <c r="L69">
        <v>2403</v>
      </c>
      <c r="M69">
        <v>0.86665999999999999</v>
      </c>
      <c r="N69">
        <v>0.84740000000000004</v>
      </c>
      <c r="O69">
        <v>4.76309</v>
      </c>
      <c r="P69">
        <v>2.7001900000000001</v>
      </c>
      <c r="Q69">
        <v>2407</v>
      </c>
    </row>
    <row r="70" spans="1:17" x14ac:dyDescent="0.25">
      <c r="B70" t="s">
        <v>17</v>
      </c>
      <c r="C70">
        <v>1.17662</v>
      </c>
      <c r="D70">
        <v>1.21035</v>
      </c>
      <c r="E70">
        <v>27.955860000000001</v>
      </c>
      <c r="F70">
        <v>30.258759999999999</v>
      </c>
      <c r="G70">
        <v>514</v>
      </c>
      <c r="H70">
        <v>1.1749700000000001</v>
      </c>
      <c r="I70">
        <v>1.208</v>
      </c>
      <c r="J70">
        <v>27.91328</v>
      </c>
      <c r="K70">
        <v>30.19999</v>
      </c>
      <c r="L70">
        <v>514</v>
      </c>
      <c r="M70">
        <v>1.1672199999999999</v>
      </c>
      <c r="N70">
        <v>1.2033499999999999</v>
      </c>
      <c r="O70">
        <v>27.716899999999999</v>
      </c>
      <c r="P70">
        <v>30.083680000000001</v>
      </c>
      <c r="Q70">
        <v>514</v>
      </c>
    </row>
    <row r="71" spans="1:17" x14ac:dyDescent="0.25">
      <c r="B71" t="s">
        <v>235</v>
      </c>
      <c r="C71" t="s">
        <v>161</v>
      </c>
      <c r="D71" t="s">
        <v>161</v>
      </c>
      <c r="E71" t="s">
        <v>161</v>
      </c>
      <c r="F71" t="s">
        <v>161</v>
      </c>
      <c r="G71">
        <v>0</v>
      </c>
      <c r="H71" t="s">
        <v>161</v>
      </c>
      <c r="I71" t="s">
        <v>161</v>
      </c>
      <c r="J71" t="s">
        <v>161</v>
      </c>
      <c r="K71" t="s">
        <v>161</v>
      </c>
      <c r="L71">
        <v>0</v>
      </c>
      <c r="M71" t="s">
        <v>161</v>
      </c>
      <c r="N71" t="s">
        <v>161</v>
      </c>
      <c r="O71" t="s">
        <v>161</v>
      </c>
      <c r="P71" t="s">
        <v>161</v>
      </c>
      <c r="Q71">
        <v>0</v>
      </c>
    </row>
    <row r="81" spans="1:17" x14ac:dyDescent="0.25">
      <c r="A81" t="s">
        <v>157</v>
      </c>
    </row>
    <row r="82" spans="1:17" x14ac:dyDescent="0.25">
      <c r="A82" t="s">
        <v>281</v>
      </c>
    </row>
    <row r="83" spans="1:17" x14ac:dyDescent="0.25">
      <c r="A83" t="s">
        <v>295</v>
      </c>
    </row>
    <row r="84" spans="1:17" x14ac:dyDescent="0.25">
      <c r="C84" t="s">
        <v>269</v>
      </c>
    </row>
    <row r="85" spans="1:17" x14ac:dyDescent="0.25">
      <c r="C85" t="s">
        <v>294</v>
      </c>
      <c r="H85" t="s">
        <v>254</v>
      </c>
      <c r="M85" t="s">
        <v>275</v>
      </c>
    </row>
    <row r="86" spans="1:17" x14ac:dyDescent="0.25">
      <c r="C86" t="s">
        <v>258</v>
      </c>
      <c r="E86" t="s">
        <v>288</v>
      </c>
      <c r="H86" t="s">
        <v>258</v>
      </c>
      <c r="J86" t="s">
        <v>288</v>
      </c>
      <c r="M86" t="s">
        <v>258</v>
      </c>
      <c r="O86" t="s">
        <v>288</v>
      </c>
    </row>
    <row r="87" spans="1:17" x14ac:dyDescent="0.25">
      <c r="C87" t="s">
        <v>158</v>
      </c>
      <c r="D87" t="s">
        <v>251</v>
      </c>
      <c r="E87" t="s">
        <v>158</v>
      </c>
      <c r="F87" t="s">
        <v>251</v>
      </c>
      <c r="G87" t="s">
        <v>159</v>
      </c>
      <c r="H87" t="s">
        <v>158</v>
      </c>
      <c r="I87" t="s">
        <v>251</v>
      </c>
      <c r="J87" t="s">
        <v>158</v>
      </c>
      <c r="K87" t="s">
        <v>251</v>
      </c>
      <c r="L87" t="s">
        <v>159</v>
      </c>
      <c r="M87" t="s">
        <v>158</v>
      </c>
      <c r="N87" t="s">
        <v>251</v>
      </c>
      <c r="O87" t="s">
        <v>158</v>
      </c>
      <c r="P87" t="s">
        <v>251</v>
      </c>
      <c r="Q87" t="s">
        <v>159</v>
      </c>
    </row>
    <row r="88" spans="1:17" x14ac:dyDescent="0.25">
      <c r="A88" t="s">
        <v>268</v>
      </c>
      <c r="B88" t="s">
        <v>292</v>
      </c>
      <c r="C88">
        <v>1.0686199999999999</v>
      </c>
      <c r="D88">
        <v>1.0823700000000001</v>
      </c>
      <c r="E88">
        <v>1.88219</v>
      </c>
      <c r="F88">
        <v>1.8455999999999999</v>
      </c>
      <c r="G88">
        <v>3798</v>
      </c>
      <c r="H88">
        <v>1.06673</v>
      </c>
      <c r="I88">
        <v>1.08104</v>
      </c>
      <c r="J88">
        <v>1.8783700000000001</v>
      </c>
      <c r="K88">
        <v>1.8311200000000001</v>
      </c>
      <c r="L88">
        <v>3795</v>
      </c>
      <c r="M88">
        <v>1.0653600000000001</v>
      </c>
      <c r="N88">
        <v>1.0803700000000001</v>
      </c>
      <c r="O88">
        <v>1.8721000000000001</v>
      </c>
      <c r="P88">
        <v>1.84748</v>
      </c>
      <c r="Q88">
        <v>3798</v>
      </c>
    </row>
    <row r="89" spans="1:17" x14ac:dyDescent="0.25">
      <c r="B89" t="s">
        <v>16</v>
      </c>
      <c r="C89">
        <v>0.93798999999999999</v>
      </c>
      <c r="D89">
        <v>0.89197000000000004</v>
      </c>
      <c r="E89">
        <v>0.76182000000000005</v>
      </c>
      <c r="F89">
        <v>0.66712000000000005</v>
      </c>
      <c r="G89">
        <v>2418</v>
      </c>
      <c r="H89">
        <v>0.93342000000000003</v>
      </c>
      <c r="I89">
        <v>0.89305999999999996</v>
      </c>
      <c r="J89">
        <v>0.75941000000000003</v>
      </c>
      <c r="K89">
        <v>0.66627000000000003</v>
      </c>
      <c r="L89">
        <v>2413</v>
      </c>
      <c r="M89">
        <v>0.93315999999999999</v>
      </c>
      <c r="N89">
        <v>0.89276</v>
      </c>
      <c r="O89">
        <v>0.75924000000000003</v>
      </c>
      <c r="P89">
        <v>0.66496999999999995</v>
      </c>
      <c r="Q89">
        <v>2417</v>
      </c>
    </row>
    <row r="90" spans="1:17" x14ac:dyDescent="0.25">
      <c r="B90" t="s">
        <v>17</v>
      </c>
      <c r="C90">
        <v>1.13334</v>
      </c>
      <c r="D90">
        <v>1.0844499999999999</v>
      </c>
      <c r="E90">
        <v>20.771329999999999</v>
      </c>
      <c r="F90">
        <v>27.111170000000001</v>
      </c>
      <c r="G90">
        <v>515</v>
      </c>
      <c r="H90">
        <v>1.12975</v>
      </c>
      <c r="I90">
        <v>1.0844199999999999</v>
      </c>
      <c r="J90">
        <v>20.726949999999999</v>
      </c>
      <c r="K90">
        <v>27.110569999999999</v>
      </c>
      <c r="L90">
        <v>515</v>
      </c>
      <c r="M90">
        <v>1.13323</v>
      </c>
      <c r="N90">
        <v>1.0845100000000001</v>
      </c>
      <c r="O90">
        <v>20.771629999999998</v>
      </c>
      <c r="P90">
        <v>27.112670000000001</v>
      </c>
      <c r="Q90">
        <v>515</v>
      </c>
    </row>
    <row r="91" spans="1:17" x14ac:dyDescent="0.25">
      <c r="B91" t="s">
        <v>235</v>
      </c>
      <c r="C91" t="s">
        <v>161</v>
      </c>
      <c r="D91" t="s">
        <v>161</v>
      </c>
      <c r="E91" t="s">
        <v>161</v>
      </c>
      <c r="F91" t="s">
        <v>161</v>
      </c>
      <c r="G91">
        <v>0</v>
      </c>
      <c r="H91" t="s">
        <v>161</v>
      </c>
      <c r="I91" t="s">
        <v>161</v>
      </c>
      <c r="J91" t="s">
        <v>161</v>
      </c>
      <c r="K91" t="s">
        <v>161</v>
      </c>
      <c r="L91">
        <v>0</v>
      </c>
      <c r="M91" t="s">
        <v>161</v>
      </c>
      <c r="N91" t="s">
        <v>161</v>
      </c>
      <c r="O91" t="s">
        <v>161</v>
      </c>
      <c r="P91" t="s">
        <v>161</v>
      </c>
      <c r="Q9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Q92"/>
  <sheetViews>
    <sheetView topLeftCell="A25" workbookViewId="0">
      <selection activeCell="B48" sqref="B48"/>
    </sheetView>
  </sheetViews>
  <sheetFormatPr defaultRowHeight="15" x14ac:dyDescent="0.25"/>
  <sheetData>
    <row r="1" spans="1:7" x14ac:dyDescent="0.25">
      <c r="A1" t="s">
        <v>157</v>
      </c>
    </row>
    <row r="2" spans="1:7" x14ac:dyDescent="0.25">
      <c r="A2" t="s">
        <v>276</v>
      </c>
    </row>
    <row r="3" spans="1:7" x14ac:dyDescent="0.25">
      <c r="A3" t="s">
        <v>293</v>
      </c>
    </row>
    <row r="4" spans="1:7" x14ac:dyDescent="0.25">
      <c r="C4" t="s">
        <v>258</v>
      </c>
      <c r="E4" t="s">
        <v>282</v>
      </c>
    </row>
    <row r="5" spans="1:7" x14ac:dyDescent="0.25">
      <c r="C5" t="s">
        <v>158</v>
      </c>
      <c r="D5" t="s">
        <v>251</v>
      </c>
      <c r="E5" t="s">
        <v>158</v>
      </c>
      <c r="F5" t="s">
        <v>251</v>
      </c>
      <c r="G5" t="s">
        <v>159</v>
      </c>
    </row>
    <row r="6" spans="1:7" x14ac:dyDescent="0.25">
      <c r="A6" t="s">
        <v>195</v>
      </c>
      <c r="B6" t="s">
        <v>1</v>
      </c>
      <c r="C6">
        <v>0.88024999999999998</v>
      </c>
      <c r="D6">
        <v>0.85351999999999995</v>
      </c>
      <c r="E6">
        <v>7.14994</v>
      </c>
      <c r="F6">
        <v>5.1211000000000002</v>
      </c>
      <c r="G6">
        <v>861</v>
      </c>
    </row>
    <row r="7" spans="1:7" x14ac:dyDescent="0.25">
      <c r="B7" t="s">
        <v>322</v>
      </c>
      <c r="C7">
        <v>1.2264600000000001</v>
      </c>
      <c r="D7">
        <v>1.33836</v>
      </c>
      <c r="E7">
        <v>32.324390000000001</v>
      </c>
      <c r="F7">
        <v>20.075330000000001</v>
      </c>
      <c r="G7">
        <v>245</v>
      </c>
    </row>
    <row r="8" spans="1:7" x14ac:dyDescent="0.25">
      <c r="B8" t="s">
        <v>3</v>
      </c>
      <c r="C8">
        <v>0.94115000000000004</v>
      </c>
      <c r="D8">
        <v>0.95737000000000005</v>
      </c>
      <c r="E8">
        <v>4.5953299999999997</v>
      </c>
      <c r="F8">
        <v>2.8767900000000002</v>
      </c>
      <c r="G8">
        <v>298</v>
      </c>
    </row>
    <row r="9" spans="1:7" x14ac:dyDescent="0.25">
      <c r="B9" t="s">
        <v>4</v>
      </c>
      <c r="C9">
        <v>1.0270300000000001</v>
      </c>
      <c r="D9">
        <v>1.0270600000000001</v>
      </c>
      <c r="E9">
        <v>20.334099999999999</v>
      </c>
      <c r="F9">
        <v>15.405860000000001</v>
      </c>
      <c r="G9">
        <v>598</v>
      </c>
    </row>
    <row r="10" spans="1:7" x14ac:dyDescent="0.25">
      <c r="B10" t="s">
        <v>283</v>
      </c>
      <c r="C10" t="s">
        <v>161</v>
      </c>
      <c r="D10" t="s">
        <v>161</v>
      </c>
      <c r="E10" t="s">
        <v>161</v>
      </c>
      <c r="F10" t="s">
        <v>161</v>
      </c>
      <c r="G10">
        <v>0</v>
      </c>
    </row>
    <row r="11" spans="1:7" x14ac:dyDescent="0.25">
      <c r="B11" t="s">
        <v>5</v>
      </c>
      <c r="C11">
        <v>1.0409900000000001</v>
      </c>
      <c r="D11">
        <v>1.05274</v>
      </c>
      <c r="E11">
        <v>18.219719999999999</v>
      </c>
      <c r="F11">
        <v>15.79111</v>
      </c>
      <c r="G11">
        <v>1086</v>
      </c>
    </row>
    <row r="12" spans="1:7" x14ac:dyDescent="0.25">
      <c r="B12" t="s">
        <v>6</v>
      </c>
      <c r="C12">
        <v>1.01366</v>
      </c>
      <c r="D12">
        <v>1.0182599999999999</v>
      </c>
      <c r="E12">
        <v>16.68581</v>
      </c>
      <c r="F12">
        <v>15.27388</v>
      </c>
      <c r="G12">
        <v>692</v>
      </c>
    </row>
    <row r="13" spans="1:7" x14ac:dyDescent="0.25">
      <c r="B13" t="s">
        <v>7</v>
      </c>
      <c r="C13">
        <v>0.84836</v>
      </c>
      <c r="D13">
        <v>0.79552</v>
      </c>
      <c r="E13">
        <v>7.6257700000000002</v>
      </c>
      <c r="F13">
        <v>2.3865599999999998</v>
      </c>
      <c r="G13">
        <v>512</v>
      </c>
    </row>
    <row r="14" spans="1:7" x14ac:dyDescent="0.25">
      <c r="B14" t="s">
        <v>198</v>
      </c>
      <c r="C14" t="s">
        <v>161</v>
      </c>
      <c r="D14" t="s">
        <v>161</v>
      </c>
      <c r="E14" t="s">
        <v>161</v>
      </c>
      <c r="F14" t="s">
        <v>161</v>
      </c>
      <c r="G14">
        <v>0</v>
      </c>
    </row>
    <row r="15" spans="1:7" x14ac:dyDescent="0.25">
      <c r="B15" t="s">
        <v>8</v>
      </c>
      <c r="C15">
        <v>0.96296999999999999</v>
      </c>
      <c r="D15">
        <v>0.99017999999999995</v>
      </c>
      <c r="E15">
        <v>14.4735</v>
      </c>
      <c r="F15">
        <v>9.9017999999999997</v>
      </c>
      <c r="G15">
        <v>120</v>
      </c>
    </row>
    <row r="16" spans="1:7" x14ac:dyDescent="0.25">
      <c r="B16" t="s">
        <v>9</v>
      </c>
      <c r="C16">
        <v>1.03965</v>
      </c>
      <c r="D16">
        <v>1.04362</v>
      </c>
      <c r="E16">
        <v>15.798959999999999</v>
      </c>
      <c r="F16">
        <v>12.52347</v>
      </c>
      <c r="G16">
        <v>277</v>
      </c>
    </row>
    <row r="17" spans="1:7" x14ac:dyDescent="0.25">
      <c r="B17" t="s">
        <v>10</v>
      </c>
      <c r="C17">
        <v>0.85653999999999997</v>
      </c>
      <c r="D17">
        <v>0.84685999999999995</v>
      </c>
      <c r="E17">
        <v>8.1682699999999997</v>
      </c>
      <c r="F17">
        <v>5.8603899999999998</v>
      </c>
      <c r="G17">
        <v>327</v>
      </c>
    </row>
    <row r="18" spans="1:7" x14ac:dyDescent="0.25">
      <c r="B18" t="s">
        <v>169</v>
      </c>
      <c r="C18">
        <v>0.98211000000000004</v>
      </c>
      <c r="D18">
        <v>0.97375</v>
      </c>
      <c r="E18">
        <v>13.92633</v>
      </c>
      <c r="F18">
        <v>9.7374700000000001</v>
      </c>
      <c r="G18">
        <v>1130</v>
      </c>
    </row>
    <row r="19" spans="1:7" x14ac:dyDescent="0.25">
      <c r="B19" t="s">
        <v>13</v>
      </c>
      <c r="C19">
        <v>1.1926399999999999</v>
      </c>
      <c r="D19">
        <v>1.2235</v>
      </c>
      <c r="E19">
        <v>31.875160000000001</v>
      </c>
      <c r="F19">
        <v>30.587530000000001</v>
      </c>
      <c r="G19">
        <v>698</v>
      </c>
    </row>
    <row r="20" spans="1:7" x14ac:dyDescent="0.25">
      <c r="B20" t="s">
        <v>243</v>
      </c>
      <c r="C20">
        <v>0.93642999999999998</v>
      </c>
      <c r="D20">
        <v>0.91942000000000002</v>
      </c>
      <c r="E20">
        <v>2.55477</v>
      </c>
      <c r="F20">
        <v>2.75827</v>
      </c>
      <c r="G20">
        <v>299</v>
      </c>
    </row>
    <row r="21" spans="1:7" x14ac:dyDescent="0.25">
      <c r="B21" t="s">
        <v>193</v>
      </c>
      <c r="C21" t="s">
        <v>161</v>
      </c>
      <c r="D21" t="s">
        <v>161</v>
      </c>
      <c r="E21" t="s">
        <v>161</v>
      </c>
      <c r="F21" t="s">
        <v>161</v>
      </c>
      <c r="G21">
        <v>0</v>
      </c>
    </row>
    <row r="22" spans="1:7" x14ac:dyDescent="0.25">
      <c r="B22" t="s">
        <v>12</v>
      </c>
      <c r="C22">
        <v>0.88717999999999997</v>
      </c>
      <c r="D22">
        <v>0.89778999999999998</v>
      </c>
      <c r="E22">
        <v>4.6741000000000001</v>
      </c>
      <c r="F22">
        <v>2.74627</v>
      </c>
      <c r="G22">
        <v>300</v>
      </c>
    </row>
    <row r="23" spans="1:7" x14ac:dyDescent="0.25">
      <c r="B23" t="s">
        <v>284</v>
      </c>
      <c r="C23" t="s">
        <v>161</v>
      </c>
      <c r="D23" t="s">
        <v>161</v>
      </c>
      <c r="E23" t="s">
        <v>161</v>
      </c>
      <c r="F23" t="s">
        <v>161</v>
      </c>
      <c r="G23">
        <v>0</v>
      </c>
    </row>
    <row r="24" spans="1:7" x14ac:dyDescent="0.25">
      <c r="B24" t="s">
        <v>285</v>
      </c>
      <c r="C24" t="s">
        <v>161</v>
      </c>
      <c r="D24" t="s">
        <v>161</v>
      </c>
      <c r="E24" t="s">
        <v>161</v>
      </c>
      <c r="F24" t="s">
        <v>161</v>
      </c>
      <c r="G24">
        <v>0</v>
      </c>
    </row>
    <row r="31" spans="1:7" x14ac:dyDescent="0.25">
      <c r="A31" t="s">
        <v>157</v>
      </c>
    </row>
    <row r="32" spans="1:7" x14ac:dyDescent="0.25">
      <c r="A32" t="s">
        <v>276</v>
      </c>
    </row>
    <row r="33" spans="1:7" x14ac:dyDescent="0.25">
      <c r="A33" t="s">
        <v>296</v>
      </c>
    </row>
    <row r="34" spans="1:7" x14ac:dyDescent="0.25">
      <c r="C34" t="s">
        <v>258</v>
      </c>
      <c r="E34" t="s">
        <v>288</v>
      </c>
    </row>
    <row r="35" spans="1:7" x14ac:dyDescent="0.25">
      <c r="C35" t="s">
        <v>158</v>
      </c>
      <c r="D35" t="s">
        <v>251</v>
      </c>
      <c r="E35" t="s">
        <v>158</v>
      </c>
      <c r="F35" t="s">
        <v>251</v>
      </c>
      <c r="G35" t="s">
        <v>159</v>
      </c>
    </row>
    <row r="36" spans="1:7" x14ac:dyDescent="0.25">
      <c r="A36" t="s">
        <v>195</v>
      </c>
      <c r="B36" t="s">
        <v>1</v>
      </c>
      <c r="C36">
        <v>0.93264999999999998</v>
      </c>
      <c r="D36">
        <v>0.91144000000000003</v>
      </c>
      <c r="E36">
        <v>0.93264000000000002</v>
      </c>
      <c r="F36">
        <v>0.65929000000000004</v>
      </c>
      <c r="G36">
        <v>857</v>
      </c>
    </row>
    <row r="37" spans="1:7" x14ac:dyDescent="0.25">
      <c r="B37" t="s">
        <v>322</v>
      </c>
      <c r="C37">
        <v>1.0521100000000001</v>
      </c>
      <c r="D37">
        <v>1.0696000000000001</v>
      </c>
      <c r="E37">
        <v>4.3483999999999998</v>
      </c>
      <c r="F37">
        <v>2.1392000000000002</v>
      </c>
      <c r="G37">
        <v>245</v>
      </c>
    </row>
    <row r="38" spans="1:7" x14ac:dyDescent="0.25">
      <c r="B38" t="s">
        <v>3</v>
      </c>
      <c r="C38">
        <v>1.0046600000000001</v>
      </c>
      <c r="D38">
        <v>0.99302000000000001</v>
      </c>
      <c r="E38">
        <v>0.61385999999999996</v>
      </c>
      <c r="F38">
        <v>0.65022000000000002</v>
      </c>
      <c r="G38">
        <v>297</v>
      </c>
    </row>
    <row r="39" spans="1:7" x14ac:dyDescent="0.25">
      <c r="B39" t="s">
        <v>4</v>
      </c>
      <c r="C39">
        <v>1.0869599999999999</v>
      </c>
      <c r="D39">
        <v>1.0866</v>
      </c>
      <c r="E39">
        <v>3.5084200000000001</v>
      </c>
      <c r="F39">
        <v>3.2597900000000002</v>
      </c>
      <c r="G39">
        <v>598</v>
      </c>
    </row>
    <row r="40" spans="1:7" x14ac:dyDescent="0.25">
      <c r="B40" t="s">
        <v>283</v>
      </c>
      <c r="C40" t="s">
        <v>161</v>
      </c>
      <c r="D40" t="s">
        <v>161</v>
      </c>
      <c r="E40" t="s">
        <v>161</v>
      </c>
      <c r="F40" t="s">
        <v>161</v>
      </c>
      <c r="G40">
        <v>0</v>
      </c>
    </row>
    <row r="41" spans="1:7" x14ac:dyDescent="0.25">
      <c r="B41" t="s">
        <v>5</v>
      </c>
      <c r="C41">
        <v>1.1913499999999999</v>
      </c>
      <c r="D41">
        <v>1.0821099999999999</v>
      </c>
      <c r="E41">
        <v>3.3500999999999999</v>
      </c>
      <c r="F41">
        <v>2.1642100000000002</v>
      </c>
      <c r="G41">
        <v>1085</v>
      </c>
    </row>
    <row r="42" spans="1:7" x14ac:dyDescent="0.25">
      <c r="B42" t="s">
        <v>6</v>
      </c>
      <c r="C42">
        <v>1.1419699999999999</v>
      </c>
      <c r="D42">
        <v>1.1361300000000001</v>
      </c>
      <c r="E42">
        <v>2.84775</v>
      </c>
      <c r="F42">
        <v>2.2722500000000001</v>
      </c>
      <c r="G42">
        <v>690</v>
      </c>
    </row>
    <row r="43" spans="1:7" x14ac:dyDescent="0.25">
      <c r="B43" t="s">
        <v>7</v>
      </c>
      <c r="C43">
        <v>1.1140099999999999</v>
      </c>
      <c r="D43">
        <v>1.11879</v>
      </c>
      <c r="E43">
        <v>4.8580500000000004</v>
      </c>
      <c r="F43">
        <v>0.87831000000000004</v>
      </c>
      <c r="G43">
        <v>520</v>
      </c>
    </row>
    <row r="44" spans="1:7" x14ac:dyDescent="0.25">
      <c r="B44" t="s">
        <v>198</v>
      </c>
      <c r="C44" t="s">
        <v>161</v>
      </c>
      <c r="D44" t="s">
        <v>161</v>
      </c>
      <c r="E44" t="s">
        <v>161</v>
      </c>
      <c r="F44" t="s">
        <v>161</v>
      </c>
      <c r="G44">
        <v>0</v>
      </c>
    </row>
    <row r="45" spans="1:7" x14ac:dyDescent="0.25">
      <c r="B45" t="s">
        <v>8</v>
      </c>
      <c r="C45">
        <v>1.0105</v>
      </c>
      <c r="D45">
        <v>1.02118</v>
      </c>
      <c r="E45">
        <v>1.3215600000000001</v>
      </c>
      <c r="F45">
        <v>1.02118</v>
      </c>
      <c r="G45">
        <v>120</v>
      </c>
    </row>
    <row r="46" spans="1:7" x14ac:dyDescent="0.25">
      <c r="B46" t="s">
        <v>9</v>
      </c>
      <c r="C46">
        <v>1.2095800000000001</v>
      </c>
      <c r="D46">
        <v>1.22183</v>
      </c>
      <c r="E46">
        <v>1.5383500000000001</v>
      </c>
      <c r="F46">
        <v>1.22183</v>
      </c>
      <c r="G46">
        <v>280</v>
      </c>
    </row>
    <row r="47" spans="1:7" x14ac:dyDescent="0.25">
      <c r="B47" t="s">
        <v>10</v>
      </c>
      <c r="C47">
        <v>0.89454999999999996</v>
      </c>
      <c r="D47">
        <v>0.86294999999999999</v>
      </c>
      <c r="E47">
        <v>1.3609800000000001</v>
      </c>
      <c r="F47">
        <v>0.77320999999999995</v>
      </c>
      <c r="G47">
        <v>324</v>
      </c>
    </row>
    <row r="48" spans="1:7" x14ac:dyDescent="0.25">
      <c r="B48" t="s">
        <v>169</v>
      </c>
      <c r="C48">
        <v>1.0993599999999999</v>
      </c>
      <c r="D48">
        <v>0.99272000000000005</v>
      </c>
      <c r="E48">
        <v>1.62076</v>
      </c>
      <c r="F48">
        <v>0.99272000000000005</v>
      </c>
      <c r="G48">
        <v>1137</v>
      </c>
    </row>
    <row r="49" spans="1:7" x14ac:dyDescent="0.25">
      <c r="B49" t="s">
        <v>13</v>
      </c>
      <c r="C49">
        <v>1.0831500000000001</v>
      </c>
      <c r="D49">
        <v>1.0832599999999999</v>
      </c>
      <c r="E49">
        <v>24.771239999999999</v>
      </c>
      <c r="F49">
        <v>27.081499999999998</v>
      </c>
      <c r="G49">
        <v>694</v>
      </c>
    </row>
    <row r="50" spans="1:7" x14ac:dyDescent="0.25">
      <c r="B50" t="s">
        <v>243</v>
      </c>
      <c r="C50">
        <v>1.1850000000000001</v>
      </c>
      <c r="D50">
        <v>1.06386</v>
      </c>
      <c r="E50">
        <v>0.69633</v>
      </c>
      <c r="F50">
        <v>0.81703999999999999</v>
      </c>
      <c r="G50">
        <v>302</v>
      </c>
    </row>
    <row r="51" spans="1:7" x14ac:dyDescent="0.25">
      <c r="B51" t="s">
        <v>193</v>
      </c>
      <c r="C51" t="s">
        <v>161</v>
      </c>
      <c r="D51" t="s">
        <v>161</v>
      </c>
      <c r="E51" t="s">
        <v>161</v>
      </c>
      <c r="F51" t="s">
        <v>161</v>
      </c>
      <c r="G51">
        <v>0</v>
      </c>
    </row>
    <row r="52" spans="1:7" x14ac:dyDescent="0.25">
      <c r="B52" t="s">
        <v>12</v>
      </c>
      <c r="C52">
        <v>0.92584</v>
      </c>
      <c r="D52">
        <v>0.91168000000000005</v>
      </c>
      <c r="E52">
        <v>0.67993000000000003</v>
      </c>
      <c r="F52">
        <v>0.70016999999999996</v>
      </c>
      <c r="G52">
        <v>300</v>
      </c>
    </row>
    <row r="53" spans="1:7" x14ac:dyDescent="0.25">
      <c r="B53" t="s">
        <v>284</v>
      </c>
      <c r="C53" t="s">
        <v>161</v>
      </c>
      <c r="D53" t="s">
        <v>161</v>
      </c>
      <c r="E53" t="s">
        <v>161</v>
      </c>
      <c r="F53" t="s">
        <v>161</v>
      </c>
      <c r="G53">
        <v>0</v>
      </c>
    </row>
    <row r="54" spans="1:7" x14ac:dyDescent="0.25">
      <c r="B54" t="s">
        <v>285</v>
      </c>
      <c r="C54" t="s">
        <v>161</v>
      </c>
      <c r="D54" t="s">
        <v>161</v>
      </c>
      <c r="E54" t="s">
        <v>161</v>
      </c>
      <c r="F54" t="s">
        <v>161</v>
      </c>
      <c r="G54">
        <v>0</v>
      </c>
    </row>
    <row r="61" spans="1:7" x14ac:dyDescent="0.25">
      <c r="A61" t="s">
        <v>157</v>
      </c>
    </row>
    <row r="62" spans="1:7" x14ac:dyDescent="0.25">
      <c r="A62" t="s">
        <v>276</v>
      </c>
    </row>
    <row r="63" spans="1:7" x14ac:dyDescent="0.25">
      <c r="A63" t="s">
        <v>291</v>
      </c>
    </row>
    <row r="64" spans="1:7" x14ac:dyDescent="0.25">
      <c r="C64" t="s">
        <v>269</v>
      </c>
    </row>
    <row r="65" spans="1:17" x14ac:dyDescent="0.25">
      <c r="C65" t="s">
        <v>294</v>
      </c>
      <c r="H65" t="s">
        <v>254</v>
      </c>
      <c r="M65" t="s">
        <v>275</v>
      </c>
    </row>
    <row r="66" spans="1:17" x14ac:dyDescent="0.25">
      <c r="C66" t="s">
        <v>258</v>
      </c>
      <c r="E66" t="s">
        <v>282</v>
      </c>
      <c r="H66" t="s">
        <v>258</v>
      </c>
      <c r="J66" t="s">
        <v>282</v>
      </c>
      <c r="M66" t="s">
        <v>258</v>
      </c>
      <c r="O66" t="s">
        <v>282</v>
      </c>
    </row>
    <row r="67" spans="1:17" x14ac:dyDescent="0.25">
      <c r="C67" t="s">
        <v>158</v>
      </c>
      <c r="D67" t="s">
        <v>251</v>
      </c>
      <c r="E67" t="s">
        <v>158</v>
      </c>
      <c r="F67" t="s">
        <v>251</v>
      </c>
      <c r="G67" t="s">
        <v>159</v>
      </c>
      <c r="H67" t="s">
        <v>158</v>
      </c>
      <c r="I67" t="s">
        <v>251</v>
      </c>
      <c r="J67" t="s">
        <v>158</v>
      </c>
      <c r="K67" t="s">
        <v>251</v>
      </c>
      <c r="L67" t="s">
        <v>159</v>
      </c>
      <c r="M67" t="s">
        <v>158</v>
      </c>
      <c r="N67" t="s">
        <v>251</v>
      </c>
      <c r="O67" t="s">
        <v>158</v>
      </c>
      <c r="P67" t="s">
        <v>251</v>
      </c>
      <c r="Q67" t="s">
        <v>159</v>
      </c>
    </row>
    <row r="68" spans="1:17" x14ac:dyDescent="0.25">
      <c r="A68" t="s">
        <v>268</v>
      </c>
      <c r="B68" t="s">
        <v>15</v>
      </c>
      <c r="C68">
        <v>1.0491200000000001</v>
      </c>
      <c r="D68">
        <v>1.0536099999999999</v>
      </c>
      <c r="E68">
        <v>18.107669999999999</v>
      </c>
      <c r="F68">
        <v>15.852959999999999</v>
      </c>
      <c r="G68">
        <v>4159</v>
      </c>
      <c r="H68">
        <v>1.04339</v>
      </c>
      <c r="I68">
        <v>1.0404100000000001</v>
      </c>
      <c r="J68">
        <v>18.00526</v>
      </c>
      <c r="K68">
        <v>15.82428</v>
      </c>
      <c r="L68">
        <v>4159</v>
      </c>
      <c r="M68">
        <v>1.0267200000000001</v>
      </c>
      <c r="N68">
        <v>1.02302</v>
      </c>
      <c r="O68">
        <v>17.689419999999998</v>
      </c>
      <c r="P68">
        <v>15.42548</v>
      </c>
      <c r="Q68">
        <v>4159</v>
      </c>
    </row>
    <row r="69" spans="1:17" x14ac:dyDescent="0.25">
      <c r="B69" t="s">
        <v>16</v>
      </c>
      <c r="C69">
        <v>0.90722000000000003</v>
      </c>
      <c r="D69">
        <v>0.87073</v>
      </c>
      <c r="E69">
        <v>5.6142500000000002</v>
      </c>
      <c r="F69">
        <v>2.9268900000000002</v>
      </c>
      <c r="G69">
        <v>2487</v>
      </c>
      <c r="H69">
        <v>0.90212000000000003</v>
      </c>
      <c r="I69">
        <v>0.87051000000000001</v>
      </c>
      <c r="J69">
        <v>5.58894</v>
      </c>
      <c r="K69">
        <v>2.9232100000000001</v>
      </c>
      <c r="L69">
        <v>2487</v>
      </c>
      <c r="M69">
        <v>0.88082000000000005</v>
      </c>
      <c r="N69">
        <v>0.85658000000000001</v>
      </c>
      <c r="O69">
        <v>5.4627800000000004</v>
      </c>
      <c r="P69">
        <v>2.8767900000000002</v>
      </c>
      <c r="Q69">
        <v>2487</v>
      </c>
    </row>
    <row r="70" spans="1:17" x14ac:dyDescent="0.25">
      <c r="B70" t="s">
        <v>17</v>
      </c>
      <c r="C70">
        <v>1.16683</v>
      </c>
      <c r="D70">
        <v>1.2264299999999999</v>
      </c>
      <c r="E70">
        <v>30.623370000000001</v>
      </c>
      <c r="F70">
        <v>30.66065</v>
      </c>
      <c r="G70">
        <v>825</v>
      </c>
      <c r="H70">
        <v>1.16431</v>
      </c>
      <c r="I70">
        <v>1.2236800000000001</v>
      </c>
      <c r="J70">
        <v>30.554349999999999</v>
      </c>
      <c r="K70">
        <v>30.592079999999999</v>
      </c>
      <c r="L70">
        <v>825</v>
      </c>
      <c r="M70">
        <v>1.1606799999999999</v>
      </c>
      <c r="N70">
        <v>1.2235</v>
      </c>
      <c r="O70">
        <v>30.462789999999998</v>
      </c>
      <c r="P70">
        <v>30.587530000000001</v>
      </c>
      <c r="Q70">
        <v>824</v>
      </c>
    </row>
    <row r="71" spans="1:17" x14ac:dyDescent="0.25">
      <c r="B71" t="s">
        <v>235</v>
      </c>
      <c r="C71" t="s">
        <v>161</v>
      </c>
      <c r="D71" t="s">
        <v>161</v>
      </c>
      <c r="E71" t="s">
        <v>161</v>
      </c>
      <c r="F71" t="s">
        <v>161</v>
      </c>
      <c r="G71">
        <v>0</v>
      </c>
      <c r="H71" t="s">
        <v>161</v>
      </c>
      <c r="I71" t="s">
        <v>161</v>
      </c>
      <c r="J71" t="s">
        <v>161</v>
      </c>
      <c r="K71" t="s">
        <v>161</v>
      </c>
      <c r="L71">
        <v>0</v>
      </c>
      <c r="M71" t="s">
        <v>161</v>
      </c>
      <c r="N71" t="s">
        <v>161</v>
      </c>
      <c r="O71" t="s">
        <v>161</v>
      </c>
      <c r="P71" t="s">
        <v>161</v>
      </c>
      <c r="Q71">
        <v>0</v>
      </c>
    </row>
    <row r="82" spans="1:17" x14ac:dyDescent="0.25">
      <c r="A82" t="s">
        <v>157</v>
      </c>
    </row>
    <row r="83" spans="1:17" x14ac:dyDescent="0.25">
      <c r="A83" t="s">
        <v>276</v>
      </c>
    </row>
    <row r="84" spans="1:17" x14ac:dyDescent="0.25">
      <c r="A84" t="s">
        <v>295</v>
      </c>
    </row>
    <row r="85" spans="1:17" x14ac:dyDescent="0.25">
      <c r="C85" t="s">
        <v>269</v>
      </c>
    </row>
    <row r="86" spans="1:17" x14ac:dyDescent="0.25">
      <c r="C86" t="s">
        <v>294</v>
      </c>
      <c r="H86" t="s">
        <v>254</v>
      </c>
      <c r="M86" t="s">
        <v>275</v>
      </c>
    </row>
    <row r="87" spans="1:17" x14ac:dyDescent="0.25">
      <c r="C87" t="s">
        <v>258</v>
      </c>
      <c r="E87" t="s">
        <v>288</v>
      </c>
      <c r="H87" t="s">
        <v>258</v>
      </c>
      <c r="J87" t="s">
        <v>288</v>
      </c>
      <c r="M87" t="s">
        <v>258</v>
      </c>
      <c r="O87" t="s">
        <v>288</v>
      </c>
    </row>
    <row r="88" spans="1:17" x14ac:dyDescent="0.25">
      <c r="C88" t="s">
        <v>158</v>
      </c>
      <c r="D88" t="s">
        <v>251</v>
      </c>
      <c r="E88" t="s">
        <v>158</v>
      </c>
      <c r="F88" t="s">
        <v>251</v>
      </c>
      <c r="G88" t="s">
        <v>159</v>
      </c>
      <c r="H88" t="s">
        <v>158</v>
      </c>
      <c r="I88" t="s">
        <v>251</v>
      </c>
      <c r="J88" t="s">
        <v>158</v>
      </c>
      <c r="K88" t="s">
        <v>251</v>
      </c>
      <c r="L88" t="s">
        <v>159</v>
      </c>
      <c r="M88" t="s">
        <v>158</v>
      </c>
      <c r="N88" t="s">
        <v>251</v>
      </c>
      <c r="O88" t="s">
        <v>158</v>
      </c>
      <c r="P88" t="s">
        <v>251</v>
      </c>
      <c r="Q88" t="s">
        <v>159</v>
      </c>
    </row>
    <row r="89" spans="1:17" x14ac:dyDescent="0.25">
      <c r="A89" t="s">
        <v>268</v>
      </c>
      <c r="B89" t="s">
        <v>15</v>
      </c>
      <c r="C89">
        <v>1.13636</v>
      </c>
      <c r="D89">
        <v>1.0847500000000001</v>
      </c>
      <c r="E89">
        <v>2.71468</v>
      </c>
      <c r="F89">
        <v>2.1694900000000001</v>
      </c>
      <c r="G89">
        <v>4161</v>
      </c>
      <c r="H89">
        <v>1.13364</v>
      </c>
      <c r="I89">
        <v>1.08297</v>
      </c>
      <c r="J89">
        <v>2.70906</v>
      </c>
      <c r="K89">
        <v>2.16594</v>
      </c>
      <c r="L89">
        <v>4161</v>
      </c>
      <c r="M89">
        <v>1.1306700000000001</v>
      </c>
      <c r="N89">
        <v>1.0821099999999999</v>
      </c>
      <c r="O89">
        <v>2.6994699999999998</v>
      </c>
      <c r="P89">
        <v>2.1642100000000002</v>
      </c>
      <c r="Q89">
        <v>4161</v>
      </c>
    </row>
    <row r="90" spans="1:17" x14ac:dyDescent="0.25">
      <c r="B90" t="s">
        <v>16</v>
      </c>
      <c r="C90">
        <v>1.0099400000000001</v>
      </c>
      <c r="D90">
        <v>0.99292999999999998</v>
      </c>
      <c r="E90">
        <v>0.85816000000000003</v>
      </c>
      <c r="F90">
        <v>0.70501999999999998</v>
      </c>
      <c r="G90">
        <v>2491</v>
      </c>
      <c r="H90">
        <v>1.0029300000000001</v>
      </c>
      <c r="I90">
        <v>0.98987999999999998</v>
      </c>
      <c r="J90">
        <v>0.85516000000000003</v>
      </c>
      <c r="K90">
        <v>0.70584000000000002</v>
      </c>
      <c r="L90">
        <v>2491</v>
      </c>
      <c r="M90">
        <v>0.99634</v>
      </c>
      <c r="N90">
        <v>0.99148000000000003</v>
      </c>
      <c r="O90">
        <v>0.85045999999999999</v>
      </c>
      <c r="P90">
        <v>0.70016999999999996</v>
      </c>
      <c r="Q90">
        <v>2491</v>
      </c>
    </row>
    <row r="91" spans="1:17" x14ac:dyDescent="0.25">
      <c r="B91" t="s">
        <v>17</v>
      </c>
      <c r="C91">
        <v>1.08131</v>
      </c>
      <c r="D91">
        <v>1.08436</v>
      </c>
      <c r="E91">
        <v>23.74661</v>
      </c>
      <c r="F91">
        <v>27.109059999999999</v>
      </c>
      <c r="G91">
        <v>821</v>
      </c>
      <c r="H91">
        <v>1.0792200000000001</v>
      </c>
      <c r="I91">
        <v>1.0838000000000001</v>
      </c>
      <c r="J91">
        <v>23.689910000000001</v>
      </c>
      <c r="K91">
        <v>27.095030000000001</v>
      </c>
      <c r="L91">
        <v>821</v>
      </c>
      <c r="M91">
        <v>1.07988</v>
      </c>
      <c r="N91">
        <v>1.0832599999999999</v>
      </c>
      <c r="O91">
        <v>23.71415</v>
      </c>
      <c r="P91">
        <v>27.081499999999998</v>
      </c>
      <c r="Q91">
        <v>820</v>
      </c>
    </row>
    <row r="92" spans="1:17" x14ac:dyDescent="0.25">
      <c r="B92" t="s">
        <v>235</v>
      </c>
      <c r="C92" t="s">
        <v>161</v>
      </c>
      <c r="D92" t="s">
        <v>161</v>
      </c>
      <c r="E92" t="s">
        <v>161</v>
      </c>
      <c r="F92" t="s">
        <v>161</v>
      </c>
      <c r="G92">
        <v>0</v>
      </c>
      <c r="H92" t="s">
        <v>161</v>
      </c>
      <c r="I92" t="s">
        <v>161</v>
      </c>
      <c r="J92" t="s">
        <v>161</v>
      </c>
      <c r="K92" t="s">
        <v>161</v>
      </c>
      <c r="L92">
        <v>0</v>
      </c>
      <c r="M92" t="s">
        <v>161</v>
      </c>
      <c r="N92" t="s">
        <v>161</v>
      </c>
      <c r="O92" t="s">
        <v>161</v>
      </c>
      <c r="P92" t="s">
        <v>161</v>
      </c>
      <c r="Q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Q91"/>
  <sheetViews>
    <sheetView topLeftCell="A22" workbookViewId="0">
      <selection activeCell="B51" sqref="B51"/>
    </sheetView>
  </sheetViews>
  <sheetFormatPr defaultRowHeight="15" x14ac:dyDescent="0.25"/>
  <sheetData>
    <row r="1" spans="1:7" x14ac:dyDescent="0.25">
      <c r="A1" t="s">
        <v>157</v>
      </c>
    </row>
    <row r="2" spans="1:7" x14ac:dyDescent="0.25">
      <c r="A2" t="s">
        <v>277</v>
      </c>
    </row>
    <row r="3" spans="1:7" x14ac:dyDescent="0.25">
      <c r="A3" t="s">
        <v>293</v>
      </c>
    </row>
    <row r="4" spans="1:7" x14ac:dyDescent="0.25">
      <c r="C4" t="s">
        <v>258</v>
      </c>
      <c r="E4" t="s">
        <v>282</v>
      </c>
    </row>
    <row r="5" spans="1:7" x14ac:dyDescent="0.25">
      <c r="C5" t="s">
        <v>158</v>
      </c>
      <c r="D5" t="s">
        <v>251</v>
      </c>
      <c r="E5" t="s">
        <v>158</v>
      </c>
      <c r="F5" t="s">
        <v>251</v>
      </c>
      <c r="G5" t="s">
        <v>159</v>
      </c>
    </row>
    <row r="6" spans="1:7" x14ac:dyDescent="0.25">
      <c r="A6" t="s">
        <v>195</v>
      </c>
      <c r="B6" t="s">
        <v>1</v>
      </c>
      <c r="C6">
        <v>0.88136999999999999</v>
      </c>
      <c r="D6">
        <v>0.85355000000000003</v>
      </c>
      <c r="E6">
        <v>7.5229100000000004</v>
      </c>
      <c r="F6">
        <v>5.1212799999999996</v>
      </c>
      <c r="G6">
        <v>723</v>
      </c>
    </row>
    <row r="7" spans="1:7" x14ac:dyDescent="0.25">
      <c r="B7" t="s">
        <v>322</v>
      </c>
      <c r="C7">
        <v>1.1556200000000001</v>
      </c>
      <c r="D7">
        <v>1.2170799999999999</v>
      </c>
      <c r="E7">
        <v>29.717829999999999</v>
      </c>
      <c r="F7">
        <v>18.256170000000001</v>
      </c>
      <c r="G7">
        <v>229</v>
      </c>
    </row>
    <row r="8" spans="1:7" x14ac:dyDescent="0.25">
      <c r="B8" t="s">
        <v>3</v>
      </c>
      <c r="C8">
        <v>0.92435999999999996</v>
      </c>
      <c r="D8">
        <v>0.92057</v>
      </c>
      <c r="E8">
        <v>5.0116800000000001</v>
      </c>
      <c r="F8">
        <v>4.9118599999999999</v>
      </c>
      <c r="G8">
        <v>278</v>
      </c>
    </row>
    <row r="9" spans="1:7" x14ac:dyDescent="0.25">
      <c r="B9" t="s">
        <v>4</v>
      </c>
      <c r="C9">
        <v>1.0258799999999999</v>
      </c>
      <c r="D9">
        <v>1.0269200000000001</v>
      </c>
      <c r="E9">
        <v>21.833189999999998</v>
      </c>
      <c r="F9">
        <v>15.403729999999999</v>
      </c>
      <c r="G9">
        <v>581</v>
      </c>
    </row>
    <row r="10" spans="1:7" x14ac:dyDescent="0.25">
      <c r="B10" t="s">
        <v>283</v>
      </c>
      <c r="C10" t="s">
        <v>161</v>
      </c>
      <c r="D10" t="s">
        <v>161</v>
      </c>
      <c r="E10" t="s">
        <v>161</v>
      </c>
      <c r="F10" t="s">
        <v>161</v>
      </c>
      <c r="G10">
        <v>0</v>
      </c>
    </row>
    <row r="11" spans="1:7" x14ac:dyDescent="0.25">
      <c r="B11" t="s">
        <v>5</v>
      </c>
      <c r="C11">
        <v>1.0504500000000001</v>
      </c>
      <c r="D11">
        <v>1.05281</v>
      </c>
      <c r="E11">
        <v>20.610769999999999</v>
      </c>
      <c r="F11">
        <v>15.79217</v>
      </c>
      <c r="G11">
        <v>1021</v>
      </c>
    </row>
    <row r="12" spans="1:7" x14ac:dyDescent="0.25">
      <c r="B12" t="s">
        <v>6</v>
      </c>
      <c r="C12">
        <v>1.04545</v>
      </c>
      <c r="D12">
        <v>1.03624</v>
      </c>
      <c r="E12">
        <v>17.304189999999998</v>
      </c>
      <c r="F12">
        <v>15.543609999999999</v>
      </c>
      <c r="G12">
        <v>682</v>
      </c>
    </row>
    <row r="13" spans="1:7" x14ac:dyDescent="0.25">
      <c r="B13" t="s">
        <v>7</v>
      </c>
      <c r="C13">
        <v>0.92069999999999996</v>
      </c>
      <c r="D13">
        <v>0.89961999999999998</v>
      </c>
      <c r="E13">
        <v>7.9521300000000004</v>
      </c>
      <c r="F13">
        <v>2.6988500000000002</v>
      </c>
      <c r="G13">
        <v>450</v>
      </c>
    </row>
    <row r="14" spans="1:7" x14ac:dyDescent="0.25">
      <c r="B14" t="s">
        <v>198</v>
      </c>
      <c r="C14" t="s">
        <v>161</v>
      </c>
      <c r="D14" t="s">
        <v>161</v>
      </c>
      <c r="E14" t="s">
        <v>161</v>
      </c>
      <c r="F14" t="s">
        <v>161</v>
      </c>
      <c r="G14">
        <v>0</v>
      </c>
    </row>
    <row r="15" spans="1:7" x14ac:dyDescent="0.25">
      <c r="B15" t="s">
        <v>8</v>
      </c>
      <c r="C15">
        <v>0.88034999999999997</v>
      </c>
      <c r="D15">
        <v>0.90741000000000005</v>
      </c>
      <c r="E15">
        <v>15.487270000000001</v>
      </c>
      <c r="F15">
        <v>16.511399999999998</v>
      </c>
      <c r="G15">
        <v>104</v>
      </c>
    </row>
    <row r="16" spans="1:7" x14ac:dyDescent="0.25">
      <c r="B16" t="s">
        <v>9</v>
      </c>
      <c r="C16">
        <v>1.0199499999999999</v>
      </c>
      <c r="D16">
        <v>1.0306500000000001</v>
      </c>
      <c r="E16">
        <v>15.54792</v>
      </c>
      <c r="F16">
        <v>12.367800000000001</v>
      </c>
      <c r="G16">
        <v>247</v>
      </c>
    </row>
    <row r="17" spans="1:7" x14ac:dyDescent="0.25">
      <c r="B17" t="s">
        <v>10</v>
      </c>
      <c r="C17">
        <v>0.85521000000000003</v>
      </c>
      <c r="D17">
        <v>0.84643999999999997</v>
      </c>
      <c r="E17">
        <v>9.2876499999999993</v>
      </c>
      <c r="F17">
        <v>5.9051900000000002</v>
      </c>
      <c r="G17">
        <v>313</v>
      </c>
    </row>
    <row r="18" spans="1:7" x14ac:dyDescent="0.25">
      <c r="B18" t="s">
        <v>169</v>
      </c>
      <c r="C18">
        <v>0.96187</v>
      </c>
      <c r="D18">
        <v>0.96843999999999997</v>
      </c>
      <c r="E18">
        <v>13.78848</v>
      </c>
      <c r="F18">
        <v>9.6844199999999994</v>
      </c>
      <c r="G18">
        <v>1011</v>
      </c>
    </row>
    <row r="19" spans="1:7" x14ac:dyDescent="0.25">
      <c r="B19" t="s">
        <v>13</v>
      </c>
      <c r="C19">
        <v>1.2463900000000001</v>
      </c>
      <c r="D19">
        <v>1.21275</v>
      </c>
      <c r="E19">
        <v>38.798050000000003</v>
      </c>
      <c r="F19">
        <v>30.230060000000002</v>
      </c>
      <c r="G19">
        <v>631</v>
      </c>
    </row>
    <row r="20" spans="1:7" x14ac:dyDescent="0.25">
      <c r="B20" t="s">
        <v>243</v>
      </c>
      <c r="C20">
        <v>0.93420999999999998</v>
      </c>
      <c r="D20">
        <v>0.92398000000000002</v>
      </c>
      <c r="E20">
        <v>2.6446700000000001</v>
      </c>
      <c r="F20">
        <v>2.7719399999999998</v>
      </c>
      <c r="G20">
        <v>263</v>
      </c>
    </row>
    <row r="21" spans="1:7" x14ac:dyDescent="0.25">
      <c r="B21" t="s">
        <v>193</v>
      </c>
      <c r="C21">
        <v>1.41628</v>
      </c>
      <c r="D21">
        <v>1.41628</v>
      </c>
      <c r="E21">
        <v>16.99531</v>
      </c>
      <c r="F21">
        <v>16.99531</v>
      </c>
      <c r="G21">
        <v>95</v>
      </c>
    </row>
    <row r="22" spans="1:7" x14ac:dyDescent="0.25">
      <c r="B22" t="s">
        <v>12</v>
      </c>
      <c r="C22">
        <v>0.87311000000000005</v>
      </c>
      <c r="D22">
        <v>0.89922000000000002</v>
      </c>
      <c r="E22">
        <v>4.6720300000000003</v>
      </c>
      <c r="F22">
        <v>2.6976499999999999</v>
      </c>
      <c r="G22">
        <v>262</v>
      </c>
    </row>
    <row r="23" spans="1:7" x14ac:dyDescent="0.25">
      <c r="B23" t="s">
        <v>284</v>
      </c>
      <c r="C23" t="s">
        <v>161</v>
      </c>
      <c r="D23" t="s">
        <v>161</v>
      </c>
      <c r="E23" t="s">
        <v>161</v>
      </c>
      <c r="F23" t="s">
        <v>161</v>
      </c>
      <c r="G23">
        <v>0</v>
      </c>
    </row>
    <row r="24" spans="1:7" x14ac:dyDescent="0.25">
      <c r="B24" t="s">
        <v>285</v>
      </c>
      <c r="C24" t="s">
        <v>161</v>
      </c>
      <c r="D24" t="s">
        <v>161</v>
      </c>
      <c r="E24" t="s">
        <v>161</v>
      </c>
      <c r="F24" t="s">
        <v>161</v>
      </c>
      <c r="G24">
        <v>0</v>
      </c>
    </row>
    <row r="31" spans="1:7" x14ac:dyDescent="0.25">
      <c r="A31" t="s">
        <v>157</v>
      </c>
    </row>
    <row r="32" spans="1:7" x14ac:dyDescent="0.25">
      <c r="A32" t="s">
        <v>277</v>
      </c>
    </row>
    <row r="33" spans="1:7" x14ac:dyDescent="0.25">
      <c r="A33" t="s">
        <v>296</v>
      </c>
    </row>
    <row r="34" spans="1:7" x14ac:dyDescent="0.25">
      <c r="C34" t="s">
        <v>258</v>
      </c>
      <c r="E34" t="s">
        <v>288</v>
      </c>
    </row>
    <row r="35" spans="1:7" x14ac:dyDescent="0.25">
      <c r="C35" t="s">
        <v>158</v>
      </c>
      <c r="D35" t="s">
        <v>251</v>
      </c>
      <c r="E35" t="s">
        <v>158</v>
      </c>
      <c r="F35" t="s">
        <v>251</v>
      </c>
      <c r="G35" t="s">
        <v>159</v>
      </c>
    </row>
    <row r="36" spans="1:7" x14ac:dyDescent="0.25">
      <c r="A36" t="s">
        <v>195</v>
      </c>
      <c r="B36" t="s">
        <v>1</v>
      </c>
      <c r="C36">
        <v>0.91647999999999996</v>
      </c>
      <c r="D36">
        <v>0.85002</v>
      </c>
      <c r="E36">
        <v>0.98329999999999995</v>
      </c>
      <c r="F36">
        <v>0.65281999999999996</v>
      </c>
      <c r="G36">
        <v>722</v>
      </c>
    </row>
    <row r="37" spans="1:7" x14ac:dyDescent="0.25">
      <c r="B37" t="s">
        <v>322</v>
      </c>
      <c r="C37">
        <v>1.06172</v>
      </c>
      <c r="D37">
        <v>1.0672600000000001</v>
      </c>
      <c r="E37">
        <v>4.2439299999999998</v>
      </c>
      <c r="F37">
        <v>2.1345200000000002</v>
      </c>
      <c r="G37">
        <v>229</v>
      </c>
    </row>
    <row r="38" spans="1:7" x14ac:dyDescent="0.25">
      <c r="B38" t="s">
        <v>3</v>
      </c>
      <c r="C38">
        <v>0.98324</v>
      </c>
      <c r="D38">
        <v>1.0023500000000001</v>
      </c>
      <c r="E38">
        <v>0.61648999999999998</v>
      </c>
      <c r="F38">
        <v>0.64246999999999999</v>
      </c>
      <c r="G38">
        <v>279</v>
      </c>
    </row>
    <row r="39" spans="1:7" x14ac:dyDescent="0.25">
      <c r="B39" t="s">
        <v>4</v>
      </c>
      <c r="C39">
        <v>1.08511</v>
      </c>
      <c r="D39">
        <v>1.0880000000000001</v>
      </c>
      <c r="E39">
        <v>3.64039</v>
      </c>
      <c r="F39">
        <v>3.2639900000000002</v>
      </c>
      <c r="G39">
        <v>583</v>
      </c>
    </row>
    <row r="40" spans="1:7" x14ac:dyDescent="0.25">
      <c r="B40" t="s">
        <v>283</v>
      </c>
      <c r="C40" t="s">
        <v>161</v>
      </c>
      <c r="D40" t="s">
        <v>161</v>
      </c>
      <c r="E40" t="s">
        <v>161</v>
      </c>
      <c r="F40" t="s">
        <v>161</v>
      </c>
      <c r="G40">
        <v>0</v>
      </c>
    </row>
    <row r="41" spans="1:7" x14ac:dyDescent="0.25">
      <c r="B41" t="s">
        <v>5</v>
      </c>
      <c r="C41">
        <v>1.1615899999999999</v>
      </c>
      <c r="D41">
        <v>1.0786800000000001</v>
      </c>
      <c r="E41">
        <v>3.7071200000000002</v>
      </c>
      <c r="F41">
        <v>2.1573699999999998</v>
      </c>
      <c r="G41">
        <v>1019</v>
      </c>
    </row>
    <row r="42" spans="1:7" x14ac:dyDescent="0.25">
      <c r="B42" t="s">
        <v>6</v>
      </c>
      <c r="C42">
        <v>1.12069</v>
      </c>
      <c r="D42">
        <v>1.13347</v>
      </c>
      <c r="E42">
        <v>2.8019699999999998</v>
      </c>
      <c r="F42">
        <v>2.26694</v>
      </c>
      <c r="G42">
        <v>679</v>
      </c>
    </row>
    <row r="43" spans="1:7" x14ac:dyDescent="0.25">
      <c r="B43" t="s">
        <v>7</v>
      </c>
      <c r="C43">
        <v>1.1084099999999999</v>
      </c>
      <c r="D43">
        <v>1.15188</v>
      </c>
      <c r="E43">
        <v>4.6019100000000002</v>
      </c>
      <c r="F43">
        <v>0.44231999999999999</v>
      </c>
      <c r="G43">
        <v>449</v>
      </c>
    </row>
    <row r="44" spans="1:7" x14ac:dyDescent="0.25">
      <c r="B44" t="s">
        <v>198</v>
      </c>
      <c r="C44" t="s">
        <v>161</v>
      </c>
      <c r="D44" t="s">
        <v>161</v>
      </c>
      <c r="E44" t="s">
        <v>161</v>
      </c>
      <c r="F44" t="s">
        <v>161</v>
      </c>
      <c r="G44">
        <v>0</v>
      </c>
    </row>
    <row r="45" spans="1:7" x14ac:dyDescent="0.25">
      <c r="B45" t="s">
        <v>8</v>
      </c>
      <c r="C45">
        <v>0.99202000000000001</v>
      </c>
      <c r="D45">
        <v>1.0077</v>
      </c>
      <c r="E45">
        <v>1.5734900000000001</v>
      </c>
      <c r="F45">
        <v>1.43658</v>
      </c>
      <c r="G45">
        <v>104</v>
      </c>
    </row>
    <row r="46" spans="1:7" x14ac:dyDescent="0.25">
      <c r="B46" t="s">
        <v>9</v>
      </c>
      <c r="C46">
        <v>1.18214</v>
      </c>
      <c r="D46">
        <v>1.15004</v>
      </c>
      <c r="E46">
        <v>1.5376799999999999</v>
      </c>
      <c r="F46">
        <v>1.15004</v>
      </c>
      <c r="G46">
        <v>251</v>
      </c>
    </row>
    <row r="47" spans="1:7" x14ac:dyDescent="0.25">
      <c r="B47" t="s">
        <v>10</v>
      </c>
      <c r="C47">
        <v>0.89036999999999999</v>
      </c>
      <c r="D47">
        <v>0.86053000000000002</v>
      </c>
      <c r="E47">
        <v>1.5032099999999999</v>
      </c>
      <c r="F47">
        <v>0.77103999999999995</v>
      </c>
      <c r="G47">
        <v>313</v>
      </c>
    </row>
    <row r="48" spans="1:7" x14ac:dyDescent="0.25">
      <c r="B48" t="s">
        <v>169</v>
      </c>
      <c r="C48">
        <v>0.99724999999999997</v>
      </c>
      <c r="D48">
        <v>0.99168000000000001</v>
      </c>
      <c r="E48">
        <v>1.65465</v>
      </c>
      <c r="F48">
        <v>0.99168000000000001</v>
      </c>
      <c r="G48">
        <v>1015</v>
      </c>
    </row>
    <row r="49" spans="1:7" x14ac:dyDescent="0.25">
      <c r="B49" t="s">
        <v>13</v>
      </c>
      <c r="C49">
        <v>1.0856600000000001</v>
      </c>
      <c r="D49">
        <v>1.08643</v>
      </c>
      <c r="E49">
        <v>26.32245</v>
      </c>
      <c r="F49">
        <v>27.160769999999999</v>
      </c>
      <c r="G49">
        <v>626</v>
      </c>
    </row>
    <row r="50" spans="1:7" x14ac:dyDescent="0.25">
      <c r="B50" t="s">
        <v>243</v>
      </c>
      <c r="C50">
        <v>1.02183</v>
      </c>
      <c r="D50">
        <v>1.04399</v>
      </c>
      <c r="E50">
        <v>0.62966</v>
      </c>
      <c r="F50">
        <v>0.80178000000000005</v>
      </c>
      <c r="G50">
        <v>263</v>
      </c>
    </row>
    <row r="51" spans="1:7" x14ac:dyDescent="0.25">
      <c r="B51" t="s">
        <v>193</v>
      </c>
      <c r="C51">
        <v>1.6438200000000001</v>
      </c>
      <c r="D51">
        <v>1.6438200000000001</v>
      </c>
      <c r="E51">
        <v>4.9314600000000004</v>
      </c>
      <c r="F51">
        <v>4.9314600000000004</v>
      </c>
      <c r="G51">
        <v>95</v>
      </c>
    </row>
    <row r="52" spans="1:7" x14ac:dyDescent="0.25">
      <c r="B52" t="s">
        <v>12</v>
      </c>
      <c r="C52">
        <v>0.88349</v>
      </c>
      <c r="D52">
        <v>0.88366999999999996</v>
      </c>
      <c r="E52">
        <v>0.63254999999999995</v>
      </c>
      <c r="F52">
        <v>0.67864999999999998</v>
      </c>
      <c r="G52">
        <v>258</v>
      </c>
    </row>
    <row r="53" spans="1:7" x14ac:dyDescent="0.25">
      <c r="B53" t="s">
        <v>284</v>
      </c>
      <c r="C53" t="s">
        <v>161</v>
      </c>
      <c r="D53" t="s">
        <v>161</v>
      </c>
      <c r="E53" t="s">
        <v>161</v>
      </c>
      <c r="F53" t="s">
        <v>161</v>
      </c>
      <c r="G53">
        <v>0</v>
      </c>
    </row>
    <row r="54" spans="1:7" x14ac:dyDescent="0.25">
      <c r="B54" t="s">
        <v>285</v>
      </c>
      <c r="C54" t="s">
        <v>161</v>
      </c>
      <c r="D54" t="s">
        <v>161</v>
      </c>
      <c r="E54" t="s">
        <v>161</v>
      </c>
      <c r="F54" t="s">
        <v>161</v>
      </c>
      <c r="G54">
        <v>0</v>
      </c>
    </row>
    <row r="61" spans="1:7" x14ac:dyDescent="0.25">
      <c r="A61" t="s">
        <v>157</v>
      </c>
    </row>
    <row r="62" spans="1:7" x14ac:dyDescent="0.25">
      <c r="A62" t="s">
        <v>277</v>
      </c>
    </row>
    <row r="63" spans="1:7" x14ac:dyDescent="0.25">
      <c r="A63" t="s">
        <v>291</v>
      </c>
    </row>
    <row r="64" spans="1:7" x14ac:dyDescent="0.25">
      <c r="C64" t="s">
        <v>269</v>
      </c>
    </row>
    <row r="65" spans="1:17" x14ac:dyDescent="0.25">
      <c r="C65" t="s">
        <v>294</v>
      </c>
      <c r="H65" t="s">
        <v>254</v>
      </c>
      <c r="M65" t="s">
        <v>275</v>
      </c>
    </row>
    <row r="66" spans="1:17" x14ac:dyDescent="0.25">
      <c r="C66" t="s">
        <v>258</v>
      </c>
      <c r="E66" t="s">
        <v>282</v>
      </c>
      <c r="H66" t="s">
        <v>258</v>
      </c>
      <c r="J66" t="s">
        <v>282</v>
      </c>
      <c r="M66" t="s">
        <v>258</v>
      </c>
      <c r="O66" t="s">
        <v>282</v>
      </c>
    </row>
    <row r="67" spans="1:17" x14ac:dyDescent="0.25">
      <c r="C67" t="s">
        <v>158</v>
      </c>
      <c r="D67" t="s">
        <v>251</v>
      </c>
      <c r="E67" t="s">
        <v>158</v>
      </c>
      <c r="F67" t="s">
        <v>251</v>
      </c>
      <c r="G67" t="s">
        <v>159</v>
      </c>
      <c r="H67" t="s">
        <v>158</v>
      </c>
      <c r="I67" t="s">
        <v>251</v>
      </c>
      <c r="J67" t="s">
        <v>158</v>
      </c>
      <c r="K67" t="s">
        <v>251</v>
      </c>
      <c r="L67" t="s">
        <v>159</v>
      </c>
      <c r="M67" t="s">
        <v>158</v>
      </c>
      <c r="N67" t="s">
        <v>251</v>
      </c>
      <c r="O67" t="s">
        <v>158</v>
      </c>
      <c r="P67" t="s">
        <v>251</v>
      </c>
      <c r="Q67" t="s">
        <v>159</v>
      </c>
    </row>
    <row r="68" spans="1:17" x14ac:dyDescent="0.25">
      <c r="A68" t="s">
        <v>268</v>
      </c>
      <c r="B68" t="s">
        <v>15</v>
      </c>
      <c r="C68">
        <v>1.0484899999999999</v>
      </c>
      <c r="D68">
        <v>1.0535699999999999</v>
      </c>
      <c r="E68">
        <v>19.03566</v>
      </c>
      <c r="F68">
        <v>15.848800000000001</v>
      </c>
      <c r="G68">
        <v>3883</v>
      </c>
      <c r="H68">
        <v>1.0433300000000001</v>
      </c>
      <c r="I68">
        <v>1.05033</v>
      </c>
      <c r="J68">
        <v>18.941099999999999</v>
      </c>
      <c r="K68">
        <v>15.81982</v>
      </c>
      <c r="L68">
        <v>3883</v>
      </c>
      <c r="M68">
        <v>1.02223</v>
      </c>
      <c r="N68">
        <v>1.0306500000000001</v>
      </c>
      <c r="O68">
        <v>18.495819999999998</v>
      </c>
      <c r="P68">
        <v>15.79217</v>
      </c>
      <c r="Q68">
        <v>3883</v>
      </c>
    </row>
    <row r="69" spans="1:17" x14ac:dyDescent="0.25">
      <c r="B69" t="s">
        <v>16</v>
      </c>
      <c r="C69">
        <v>0.91695000000000004</v>
      </c>
      <c r="D69">
        <v>0.92876000000000003</v>
      </c>
      <c r="E69">
        <v>6.0152299999999999</v>
      </c>
      <c r="F69">
        <v>4.34741</v>
      </c>
      <c r="G69">
        <v>2187</v>
      </c>
      <c r="H69">
        <v>0.91274</v>
      </c>
      <c r="I69">
        <v>0.91983000000000004</v>
      </c>
      <c r="J69">
        <v>5.9898699999999998</v>
      </c>
      <c r="K69">
        <v>4.3428500000000003</v>
      </c>
      <c r="L69">
        <v>2187</v>
      </c>
      <c r="M69">
        <v>0.88915999999999995</v>
      </c>
      <c r="N69">
        <v>0.89922000000000002</v>
      </c>
      <c r="O69">
        <v>5.8248199999999999</v>
      </c>
      <c r="P69">
        <v>4.24491</v>
      </c>
      <c r="Q69">
        <v>2187</v>
      </c>
    </row>
    <row r="70" spans="1:17" x14ac:dyDescent="0.25">
      <c r="B70" t="s">
        <v>17</v>
      </c>
      <c r="C70">
        <v>1.2363500000000001</v>
      </c>
      <c r="D70">
        <v>1.22359</v>
      </c>
      <c r="E70">
        <v>37.778239999999997</v>
      </c>
      <c r="F70">
        <v>30.589849999999998</v>
      </c>
      <c r="G70">
        <v>743</v>
      </c>
      <c r="H70">
        <v>1.2285699999999999</v>
      </c>
      <c r="I70">
        <v>1.21852</v>
      </c>
      <c r="J70">
        <v>37.585590000000003</v>
      </c>
      <c r="K70">
        <v>30.462990000000001</v>
      </c>
      <c r="L70">
        <v>743</v>
      </c>
      <c r="M70">
        <v>1.21088</v>
      </c>
      <c r="N70">
        <v>1.2092000000000001</v>
      </c>
      <c r="O70">
        <v>36.498690000000003</v>
      </c>
      <c r="P70">
        <v>30.230060000000002</v>
      </c>
      <c r="Q70">
        <v>743</v>
      </c>
    </row>
    <row r="71" spans="1:17" x14ac:dyDescent="0.25">
      <c r="B71" t="s">
        <v>235</v>
      </c>
      <c r="C71">
        <v>1.4585900000000001</v>
      </c>
      <c r="D71">
        <v>1.4585900000000001</v>
      </c>
      <c r="E71">
        <v>17.503039999999999</v>
      </c>
      <c r="F71">
        <v>17.503039999999999</v>
      </c>
      <c r="G71">
        <v>95</v>
      </c>
      <c r="H71">
        <v>1.4522200000000001</v>
      </c>
      <c r="I71">
        <v>1.4522200000000001</v>
      </c>
      <c r="J71">
        <v>17.426639999999999</v>
      </c>
      <c r="K71">
        <v>17.426639999999999</v>
      </c>
      <c r="L71">
        <v>95</v>
      </c>
      <c r="M71">
        <v>1.41628</v>
      </c>
      <c r="N71">
        <v>1.41628</v>
      </c>
      <c r="O71">
        <v>16.99531</v>
      </c>
      <c r="P71">
        <v>16.99531</v>
      </c>
      <c r="Q71">
        <v>95</v>
      </c>
    </row>
    <row r="81" spans="1:17" x14ac:dyDescent="0.25">
      <c r="A81" t="s">
        <v>157</v>
      </c>
    </row>
    <row r="82" spans="1:17" x14ac:dyDescent="0.25">
      <c r="A82" t="s">
        <v>277</v>
      </c>
    </row>
    <row r="83" spans="1:17" x14ac:dyDescent="0.25">
      <c r="A83" t="s">
        <v>295</v>
      </c>
    </row>
    <row r="84" spans="1:17" x14ac:dyDescent="0.25">
      <c r="C84" t="s">
        <v>269</v>
      </c>
    </row>
    <row r="85" spans="1:17" x14ac:dyDescent="0.25">
      <c r="C85" t="s">
        <v>294</v>
      </c>
      <c r="H85" t="s">
        <v>254</v>
      </c>
      <c r="M85" t="s">
        <v>275</v>
      </c>
    </row>
    <row r="86" spans="1:17" x14ac:dyDescent="0.25">
      <c r="C86" t="s">
        <v>258</v>
      </c>
      <c r="E86" t="s">
        <v>288</v>
      </c>
      <c r="H86" t="s">
        <v>258</v>
      </c>
      <c r="J86" t="s">
        <v>288</v>
      </c>
      <c r="M86" t="s">
        <v>258</v>
      </c>
      <c r="O86" t="s">
        <v>288</v>
      </c>
    </row>
    <row r="87" spans="1:17" x14ac:dyDescent="0.25">
      <c r="C87" t="s">
        <v>158</v>
      </c>
      <c r="D87" t="s">
        <v>251</v>
      </c>
      <c r="E87" t="s">
        <v>158</v>
      </c>
      <c r="F87" t="s">
        <v>251</v>
      </c>
      <c r="G87" t="s">
        <v>159</v>
      </c>
      <c r="H87" t="s">
        <v>158</v>
      </c>
      <c r="I87" t="s">
        <v>251</v>
      </c>
      <c r="J87" t="s">
        <v>158</v>
      </c>
      <c r="K87" t="s">
        <v>251</v>
      </c>
      <c r="L87" t="s">
        <v>159</v>
      </c>
      <c r="M87" t="s">
        <v>158</v>
      </c>
      <c r="N87" t="s">
        <v>251</v>
      </c>
      <c r="O87" t="s">
        <v>158</v>
      </c>
      <c r="P87" t="s">
        <v>251</v>
      </c>
      <c r="Q87" t="s">
        <v>159</v>
      </c>
    </row>
    <row r="88" spans="1:17" x14ac:dyDescent="0.25">
      <c r="A88" t="s">
        <v>268</v>
      </c>
      <c r="B88" t="s">
        <v>15</v>
      </c>
      <c r="C88">
        <v>1.0952500000000001</v>
      </c>
      <c r="D88">
        <v>1.0821099999999999</v>
      </c>
      <c r="E88">
        <v>2.86531</v>
      </c>
      <c r="F88">
        <v>2.1642100000000002</v>
      </c>
      <c r="G88">
        <v>3892</v>
      </c>
      <c r="H88">
        <v>1.0927199999999999</v>
      </c>
      <c r="I88">
        <v>1.07988</v>
      </c>
      <c r="J88">
        <v>2.8592599999999999</v>
      </c>
      <c r="K88">
        <v>2.1597499999999998</v>
      </c>
      <c r="L88">
        <v>3892</v>
      </c>
      <c r="M88">
        <v>1.0905100000000001</v>
      </c>
      <c r="N88">
        <v>1.0786800000000001</v>
      </c>
      <c r="O88">
        <v>2.8553299999999999</v>
      </c>
      <c r="P88">
        <v>2.1573699999999998</v>
      </c>
      <c r="Q88">
        <v>3892</v>
      </c>
    </row>
    <row r="89" spans="1:17" x14ac:dyDescent="0.25">
      <c r="B89" t="s">
        <v>16</v>
      </c>
      <c r="C89">
        <v>0.96743999999999997</v>
      </c>
      <c r="D89">
        <v>0.97958000000000001</v>
      </c>
      <c r="E89">
        <v>0.85867000000000004</v>
      </c>
      <c r="F89">
        <v>0.68694999999999995</v>
      </c>
      <c r="G89">
        <v>2184</v>
      </c>
      <c r="H89">
        <v>0.96728999999999998</v>
      </c>
      <c r="I89">
        <v>0.97594999999999998</v>
      </c>
      <c r="J89">
        <v>0.85750999999999999</v>
      </c>
      <c r="K89">
        <v>0.68332999999999999</v>
      </c>
      <c r="L89">
        <v>2184</v>
      </c>
      <c r="M89">
        <v>0.96311000000000002</v>
      </c>
      <c r="N89">
        <v>0.97731999999999997</v>
      </c>
      <c r="O89">
        <v>0.85501000000000005</v>
      </c>
      <c r="P89">
        <v>0.67864999999999998</v>
      </c>
      <c r="Q89">
        <v>2184</v>
      </c>
    </row>
    <row r="90" spans="1:17" x14ac:dyDescent="0.25">
      <c r="B90" t="s">
        <v>17</v>
      </c>
      <c r="C90">
        <v>1.08172</v>
      </c>
      <c r="D90">
        <v>1.08867</v>
      </c>
      <c r="E90">
        <v>25.0563</v>
      </c>
      <c r="F90">
        <v>27.216699999999999</v>
      </c>
      <c r="G90">
        <v>734</v>
      </c>
      <c r="H90">
        <v>1.0796699999999999</v>
      </c>
      <c r="I90">
        <v>1.0877699999999999</v>
      </c>
      <c r="J90">
        <v>25.00198</v>
      </c>
      <c r="K90">
        <v>27.19434</v>
      </c>
      <c r="L90">
        <v>734</v>
      </c>
      <c r="M90">
        <v>1.0783700000000001</v>
      </c>
      <c r="N90">
        <v>1.08643</v>
      </c>
      <c r="O90">
        <v>25.019819999999999</v>
      </c>
      <c r="P90">
        <v>27.160769999999999</v>
      </c>
      <c r="Q90">
        <v>734</v>
      </c>
    </row>
    <row r="91" spans="1:17" x14ac:dyDescent="0.25">
      <c r="B91" t="s">
        <v>235</v>
      </c>
      <c r="C91">
        <v>1.7132700000000001</v>
      </c>
      <c r="D91">
        <v>1.7132700000000001</v>
      </c>
      <c r="E91">
        <v>5.1398099999999998</v>
      </c>
      <c r="F91">
        <v>5.1398099999999998</v>
      </c>
      <c r="G91">
        <v>95</v>
      </c>
      <c r="H91">
        <v>1.7128099999999999</v>
      </c>
      <c r="I91">
        <v>1.7128099999999999</v>
      </c>
      <c r="J91">
        <v>5.13842</v>
      </c>
      <c r="K91">
        <v>5.13842</v>
      </c>
      <c r="L91">
        <v>95</v>
      </c>
      <c r="M91">
        <v>1.6438200000000001</v>
      </c>
      <c r="N91">
        <v>1.6438200000000001</v>
      </c>
      <c r="O91">
        <v>4.9314600000000004</v>
      </c>
      <c r="P91">
        <v>4.9314600000000004</v>
      </c>
      <c r="Q91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Q91"/>
  <sheetViews>
    <sheetView topLeftCell="A7" workbookViewId="0">
      <selection activeCell="C11" sqref="C11"/>
    </sheetView>
  </sheetViews>
  <sheetFormatPr defaultRowHeight="15" x14ac:dyDescent="0.25"/>
  <sheetData>
    <row r="1" spans="1:7" x14ac:dyDescent="0.25">
      <c r="A1" t="s">
        <v>157</v>
      </c>
    </row>
    <row r="2" spans="1:7" x14ac:dyDescent="0.25">
      <c r="A2" t="s">
        <v>279</v>
      </c>
    </row>
    <row r="3" spans="1:7" x14ac:dyDescent="0.25">
      <c r="A3" t="s">
        <v>293</v>
      </c>
    </row>
    <row r="4" spans="1:7" x14ac:dyDescent="0.25">
      <c r="C4" t="s">
        <v>258</v>
      </c>
      <c r="E4" t="s">
        <v>282</v>
      </c>
    </row>
    <row r="5" spans="1:7" x14ac:dyDescent="0.25">
      <c r="C5" t="s">
        <v>158</v>
      </c>
      <c r="D5" t="s">
        <v>251</v>
      </c>
      <c r="E5" t="s">
        <v>158</v>
      </c>
      <c r="F5" t="s">
        <v>251</v>
      </c>
      <c r="G5" t="s">
        <v>159</v>
      </c>
    </row>
    <row r="6" spans="1:7" x14ac:dyDescent="0.25">
      <c r="A6" t="s">
        <v>195</v>
      </c>
      <c r="B6" t="s">
        <v>1</v>
      </c>
      <c r="C6">
        <v>0.95176000000000005</v>
      </c>
      <c r="D6">
        <v>0.89115999999999995</v>
      </c>
      <c r="E6">
        <v>10.22003</v>
      </c>
      <c r="F6">
        <v>5.3469800000000003</v>
      </c>
      <c r="G6">
        <v>551</v>
      </c>
    </row>
    <row r="7" spans="1:7" x14ac:dyDescent="0.25">
      <c r="B7" t="s">
        <v>322</v>
      </c>
      <c r="C7">
        <v>1.2097500000000001</v>
      </c>
      <c r="D7">
        <v>1.2097500000000001</v>
      </c>
      <c r="E7">
        <v>18.146180000000001</v>
      </c>
      <c r="F7">
        <v>18.146180000000001</v>
      </c>
      <c r="G7">
        <v>104</v>
      </c>
    </row>
    <row r="8" spans="1:7" x14ac:dyDescent="0.25">
      <c r="B8" t="s">
        <v>3</v>
      </c>
      <c r="C8">
        <v>0.93010999999999999</v>
      </c>
      <c r="D8">
        <v>0.94033999999999995</v>
      </c>
      <c r="E8">
        <v>6.0229299999999997</v>
      </c>
      <c r="F8">
        <v>5.5168999999999997</v>
      </c>
      <c r="G8">
        <v>238</v>
      </c>
    </row>
    <row r="9" spans="1:7" x14ac:dyDescent="0.25">
      <c r="B9" t="s">
        <v>4</v>
      </c>
      <c r="C9">
        <v>1.02732</v>
      </c>
      <c r="D9">
        <v>1.0243899999999999</v>
      </c>
      <c r="E9">
        <v>26.60521</v>
      </c>
      <c r="F9">
        <v>30.731829999999999</v>
      </c>
      <c r="G9">
        <v>531</v>
      </c>
    </row>
    <row r="10" spans="1:7" x14ac:dyDescent="0.25">
      <c r="B10" t="s">
        <v>283</v>
      </c>
      <c r="C10" t="s">
        <v>161</v>
      </c>
      <c r="D10" t="s">
        <v>161</v>
      </c>
      <c r="E10" t="s">
        <v>161</v>
      </c>
      <c r="F10" t="s">
        <v>161</v>
      </c>
      <c r="G10">
        <v>0</v>
      </c>
    </row>
    <row r="11" spans="1:7" x14ac:dyDescent="0.25">
      <c r="B11" t="s">
        <v>5</v>
      </c>
      <c r="C11">
        <v>1.11483</v>
      </c>
      <c r="D11">
        <v>1.1113900000000001</v>
      </c>
      <c r="E11">
        <v>36.23151</v>
      </c>
      <c r="F11">
        <v>28.290459999999999</v>
      </c>
      <c r="G11">
        <v>1011</v>
      </c>
    </row>
    <row r="12" spans="1:7" x14ac:dyDescent="0.25">
      <c r="B12" t="s">
        <v>6</v>
      </c>
      <c r="C12">
        <v>1.0498700000000001</v>
      </c>
      <c r="D12">
        <v>1.04199</v>
      </c>
      <c r="E12">
        <v>25.206959999999999</v>
      </c>
      <c r="F12">
        <v>25.61788</v>
      </c>
      <c r="G12">
        <v>452</v>
      </c>
    </row>
    <row r="13" spans="1:7" x14ac:dyDescent="0.25">
      <c r="B13" t="s">
        <v>197</v>
      </c>
      <c r="C13">
        <v>1.0098</v>
      </c>
      <c r="D13">
        <v>1.0220499999999999</v>
      </c>
      <c r="E13">
        <v>23.676349999999999</v>
      </c>
      <c r="F13">
        <v>25.55124</v>
      </c>
      <c r="G13">
        <v>154</v>
      </c>
    </row>
    <row r="14" spans="1:7" x14ac:dyDescent="0.25">
      <c r="B14" t="s">
        <v>198</v>
      </c>
      <c r="C14" t="s">
        <v>161</v>
      </c>
      <c r="D14" t="s">
        <v>161</v>
      </c>
      <c r="E14" t="s">
        <v>161</v>
      </c>
      <c r="F14" t="s">
        <v>161</v>
      </c>
      <c r="G14">
        <v>0</v>
      </c>
    </row>
    <row r="15" spans="1:7" x14ac:dyDescent="0.25">
      <c r="B15" t="s">
        <v>8</v>
      </c>
      <c r="C15">
        <v>1.0111399999999999</v>
      </c>
      <c r="D15">
        <v>0.99004000000000003</v>
      </c>
      <c r="E15">
        <v>18.144960000000001</v>
      </c>
      <c r="F15">
        <v>14.85056</v>
      </c>
      <c r="G15">
        <v>69</v>
      </c>
    </row>
    <row r="16" spans="1:7" x14ac:dyDescent="0.25">
      <c r="B16" t="s">
        <v>9</v>
      </c>
      <c r="C16">
        <v>1.08511</v>
      </c>
      <c r="D16">
        <v>1.1243799999999999</v>
      </c>
      <c r="E16">
        <v>23.329180000000001</v>
      </c>
      <c r="F16">
        <v>16.86571</v>
      </c>
      <c r="G16">
        <v>198</v>
      </c>
    </row>
    <row r="17" spans="1:7" x14ac:dyDescent="0.25">
      <c r="B17" t="s">
        <v>278</v>
      </c>
      <c r="C17">
        <v>0.96397999999999995</v>
      </c>
      <c r="D17">
        <v>0.94713000000000003</v>
      </c>
      <c r="E17">
        <v>13.87702</v>
      </c>
      <c r="F17">
        <v>13.24147</v>
      </c>
      <c r="G17">
        <v>343</v>
      </c>
    </row>
    <row r="18" spans="1:7" x14ac:dyDescent="0.25">
      <c r="B18" t="s">
        <v>169</v>
      </c>
      <c r="C18">
        <v>1.0061199999999999</v>
      </c>
      <c r="D18">
        <v>1.0093000000000001</v>
      </c>
      <c r="E18">
        <v>17.243230000000001</v>
      </c>
      <c r="F18">
        <v>15.13946</v>
      </c>
      <c r="G18">
        <v>770</v>
      </c>
    </row>
    <row r="19" spans="1:7" x14ac:dyDescent="0.25">
      <c r="B19" t="s">
        <v>13</v>
      </c>
      <c r="C19">
        <v>1.2212400000000001</v>
      </c>
      <c r="D19">
        <v>1.14341</v>
      </c>
      <c r="E19">
        <v>51.228589999999997</v>
      </c>
      <c r="F19">
        <v>42.30594</v>
      </c>
      <c r="G19">
        <v>564</v>
      </c>
    </row>
    <row r="20" spans="1:7" x14ac:dyDescent="0.25">
      <c r="B20" t="s">
        <v>243</v>
      </c>
      <c r="C20">
        <v>0.96701000000000004</v>
      </c>
      <c r="D20">
        <v>0.91047999999999996</v>
      </c>
      <c r="E20">
        <v>2.8897699999999999</v>
      </c>
      <c r="F20">
        <v>2.7314400000000001</v>
      </c>
      <c r="G20">
        <v>195</v>
      </c>
    </row>
    <row r="21" spans="1:7" x14ac:dyDescent="0.25">
      <c r="B21" t="s">
        <v>193</v>
      </c>
      <c r="C21">
        <v>1.4690000000000001</v>
      </c>
      <c r="D21">
        <v>1.4690000000000001</v>
      </c>
      <c r="E21">
        <v>17.628</v>
      </c>
      <c r="F21">
        <v>17.628</v>
      </c>
      <c r="G21">
        <v>71</v>
      </c>
    </row>
    <row r="22" spans="1:7" x14ac:dyDescent="0.25">
      <c r="B22" t="s">
        <v>12</v>
      </c>
      <c r="C22">
        <v>0.94540999999999997</v>
      </c>
      <c r="D22">
        <v>0.95287999999999995</v>
      </c>
      <c r="E22">
        <v>5.9400300000000001</v>
      </c>
      <c r="F22">
        <v>5.8624999999999998</v>
      </c>
      <c r="G22">
        <v>247</v>
      </c>
    </row>
    <row r="23" spans="1:7" x14ac:dyDescent="0.25">
      <c r="B23" t="s">
        <v>284</v>
      </c>
      <c r="C23" t="s">
        <v>161</v>
      </c>
      <c r="D23" t="s">
        <v>161</v>
      </c>
      <c r="E23" t="s">
        <v>161</v>
      </c>
      <c r="F23" t="s">
        <v>161</v>
      </c>
      <c r="G23">
        <v>0</v>
      </c>
    </row>
    <row r="24" spans="1:7" x14ac:dyDescent="0.25">
      <c r="B24" t="s">
        <v>285</v>
      </c>
      <c r="C24" t="s">
        <v>161</v>
      </c>
      <c r="D24" t="s">
        <v>161</v>
      </c>
      <c r="E24" t="s">
        <v>161</v>
      </c>
      <c r="F24" t="s">
        <v>161</v>
      </c>
      <c r="G24">
        <v>0</v>
      </c>
    </row>
    <row r="25" spans="1:7" x14ac:dyDescent="0.25">
      <c r="B25" t="s">
        <v>196</v>
      </c>
      <c r="C25">
        <v>0.93413999999999997</v>
      </c>
      <c r="D25">
        <v>0.88771</v>
      </c>
      <c r="E25">
        <v>3.33786</v>
      </c>
      <c r="F25">
        <v>2.6631200000000002</v>
      </c>
      <c r="G25">
        <v>272</v>
      </c>
    </row>
    <row r="31" spans="1:7" x14ac:dyDescent="0.25">
      <c r="A31" t="s">
        <v>157</v>
      </c>
    </row>
    <row r="32" spans="1:7" x14ac:dyDescent="0.25">
      <c r="A32" t="s">
        <v>279</v>
      </c>
    </row>
    <row r="33" spans="1:7" x14ac:dyDescent="0.25">
      <c r="A33" t="s">
        <v>296</v>
      </c>
    </row>
    <row r="34" spans="1:7" x14ac:dyDescent="0.25">
      <c r="C34" t="s">
        <v>258</v>
      </c>
      <c r="E34" t="s">
        <v>288</v>
      </c>
    </row>
    <row r="35" spans="1:7" x14ac:dyDescent="0.25">
      <c r="C35" t="s">
        <v>158</v>
      </c>
      <c r="D35" t="s">
        <v>251</v>
      </c>
      <c r="E35" t="s">
        <v>158</v>
      </c>
      <c r="F35" t="s">
        <v>251</v>
      </c>
      <c r="G35" t="s">
        <v>159</v>
      </c>
    </row>
    <row r="36" spans="1:7" x14ac:dyDescent="0.25">
      <c r="A36" t="s">
        <v>195</v>
      </c>
      <c r="B36" t="s">
        <v>1</v>
      </c>
      <c r="C36">
        <v>0.9325</v>
      </c>
      <c r="D36">
        <v>0.97974000000000006</v>
      </c>
      <c r="E36">
        <v>1.0477399999999999</v>
      </c>
      <c r="F36">
        <v>1.0657300000000001</v>
      </c>
      <c r="G36">
        <v>548</v>
      </c>
    </row>
    <row r="37" spans="1:7" x14ac:dyDescent="0.25">
      <c r="B37" t="s">
        <v>322</v>
      </c>
      <c r="C37">
        <v>1.03752</v>
      </c>
      <c r="D37">
        <v>1.03752</v>
      </c>
      <c r="E37">
        <v>5.1875900000000001</v>
      </c>
      <c r="F37">
        <v>5.1875900000000001</v>
      </c>
      <c r="G37">
        <v>105</v>
      </c>
    </row>
    <row r="38" spans="1:7" x14ac:dyDescent="0.25">
      <c r="B38" t="s">
        <v>3</v>
      </c>
      <c r="C38">
        <v>0.93240000000000001</v>
      </c>
      <c r="D38">
        <v>0.94859000000000004</v>
      </c>
      <c r="E38">
        <v>0.58592</v>
      </c>
      <c r="F38">
        <v>0.60709999999999997</v>
      </c>
      <c r="G38">
        <v>242</v>
      </c>
    </row>
    <row r="39" spans="1:7" x14ac:dyDescent="0.25">
      <c r="B39" t="s">
        <v>4</v>
      </c>
      <c r="C39">
        <v>1.07786</v>
      </c>
      <c r="D39">
        <v>1.0759700000000001</v>
      </c>
      <c r="E39">
        <v>4.0087700000000002</v>
      </c>
      <c r="F39">
        <v>4.3038800000000004</v>
      </c>
      <c r="G39">
        <v>533</v>
      </c>
    </row>
    <row r="40" spans="1:7" x14ac:dyDescent="0.25">
      <c r="B40" t="s">
        <v>283</v>
      </c>
      <c r="C40" t="s">
        <v>161</v>
      </c>
      <c r="D40" t="s">
        <v>161</v>
      </c>
      <c r="E40" t="s">
        <v>161</v>
      </c>
      <c r="F40" t="s">
        <v>161</v>
      </c>
      <c r="G40">
        <v>0</v>
      </c>
    </row>
    <row r="41" spans="1:7" x14ac:dyDescent="0.25">
      <c r="B41" t="s">
        <v>5</v>
      </c>
      <c r="C41">
        <v>1.15489</v>
      </c>
      <c r="D41">
        <v>1.1546799999999999</v>
      </c>
      <c r="E41">
        <v>7.5321499999999997</v>
      </c>
      <c r="F41">
        <v>5.7734100000000002</v>
      </c>
      <c r="G41">
        <v>1016</v>
      </c>
    </row>
    <row r="42" spans="1:7" x14ac:dyDescent="0.25">
      <c r="B42" t="s">
        <v>6</v>
      </c>
      <c r="C42">
        <v>1.0910299999999999</v>
      </c>
      <c r="D42">
        <v>1.0616399999999999</v>
      </c>
      <c r="E42">
        <v>4.77393</v>
      </c>
      <c r="F42">
        <v>5.3082099999999999</v>
      </c>
      <c r="G42">
        <v>452</v>
      </c>
    </row>
    <row r="43" spans="1:7" x14ac:dyDescent="0.25">
      <c r="B43" t="s">
        <v>197</v>
      </c>
      <c r="C43">
        <v>1.089</v>
      </c>
      <c r="D43">
        <v>1.1071299999999999</v>
      </c>
      <c r="E43">
        <v>16.606280000000002</v>
      </c>
      <c r="F43">
        <v>11.43906</v>
      </c>
      <c r="G43">
        <v>150</v>
      </c>
    </row>
    <row r="44" spans="1:7" x14ac:dyDescent="0.25">
      <c r="B44" t="s">
        <v>198</v>
      </c>
      <c r="C44" t="s">
        <v>161</v>
      </c>
      <c r="D44" t="s">
        <v>161</v>
      </c>
      <c r="E44" t="s">
        <v>161</v>
      </c>
      <c r="F44" t="s">
        <v>161</v>
      </c>
      <c r="G44">
        <v>0</v>
      </c>
    </row>
    <row r="45" spans="1:7" x14ac:dyDescent="0.25">
      <c r="B45" t="s">
        <v>8</v>
      </c>
      <c r="C45">
        <v>1.1301000000000001</v>
      </c>
      <c r="D45">
        <v>1.1093</v>
      </c>
      <c r="E45">
        <v>2.0780599999999998</v>
      </c>
      <c r="F45">
        <v>1.1093</v>
      </c>
      <c r="G45">
        <v>73</v>
      </c>
    </row>
    <row r="46" spans="1:7" x14ac:dyDescent="0.25">
      <c r="B46" t="s">
        <v>9</v>
      </c>
      <c r="C46">
        <v>1.2051099999999999</v>
      </c>
      <c r="D46">
        <v>1.22915</v>
      </c>
      <c r="E46">
        <v>2.2098900000000001</v>
      </c>
      <c r="F46">
        <v>1.22915</v>
      </c>
      <c r="G46">
        <v>198</v>
      </c>
    </row>
    <row r="47" spans="1:7" x14ac:dyDescent="0.25">
      <c r="B47" t="s">
        <v>278</v>
      </c>
      <c r="C47">
        <v>0.87224000000000002</v>
      </c>
      <c r="D47">
        <v>0.83499999999999996</v>
      </c>
      <c r="E47">
        <v>1.87256</v>
      </c>
      <c r="F47">
        <v>0.74816000000000005</v>
      </c>
      <c r="G47">
        <v>343</v>
      </c>
    </row>
    <row r="48" spans="1:7" x14ac:dyDescent="0.25">
      <c r="B48" t="s">
        <v>169</v>
      </c>
      <c r="C48">
        <v>1.0829800000000001</v>
      </c>
      <c r="D48">
        <v>1.07578</v>
      </c>
      <c r="E48">
        <v>1.7727999999999999</v>
      </c>
      <c r="F48">
        <v>1.07578</v>
      </c>
      <c r="G48">
        <v>777</v>
      </c>
    </row>
    <row r="49" spans="1:7" x14ac:dyDescent="0.25">
      <c r="B49" t="s">
        <v>13</v>
      </c>
      <c r="C49">
        <v>1.23675</v>
      </c>
      <c r="D49">
        <v>1.09097</v>
      </c>
      <c r="E49">
        <v>31.18197</v>
      </c>
      <c r="F49">
        <v>35.358730000000001</v>
      </c>
      <c r="G49">
        <v>561</v>
      </c>
    </row>
    <row r="50" spans="1:7" x14ac:dyDescent="0.25">
      <c r="B50" t="s">
        <v>243</v>
      </c>
      <c r="C50">
        <v>1.0406500000000001</v>
      </c>
      <c r="D50">
        <v>0.97407999999999995</v>
      </c>
      <c r="E50">
        <v>0.60033000000000003</v>
      </c>
      <c r="F50">
        <v>0.74809000000000003</v>
      </c>
      <c r="G50">
        <v>193</v>
      </c>
    </row>
    <row r="51" spans="1:7" x14ac:dyDescent="0.25">
      <c r="B51" t="s">
        <v>193</v>
      </c>
      <c r="C51">
        <v>1.67204</v>
      </c>
      <c r="D51">
        <v>1.67204</v>
      </c>
      <c r="E51">
        <v>5.0161100000000003</v>
      </c>
      <c r="F51">
        <v>5.0161100000000003</v>
      </c>
      <c r="G51">
        <v>71</v>
      </c>
    </row>
    <row r="52" spans="1:7" x14ac:dyDescent="0.25">
      <c r="B52" t="s">
        <v>12</v>
      </c>
      <c r="C52">
        <v>0.85145000000000004</v>
      </c>
      <c r="D52">
        <v>0.83886000000000005</v>
      </c>
      <c r="E52">
        <v>0.62434999999999996</v>
      </c>
      <c r="F52">
        <v>0.64424999999999999</v>
      </c>
      <c r="G52">
        <v>242</v>
      </c>
    </row>
    <row r="53" spans="1:7" x14ac:dyDescent="0.25">
      <c r="B53" t="s">
        <v>284</v>
      </c>
      <c r="C53" t="s">
        <v>161</v>
      </c>
      <c r="D53" t="s">
        <v>161</v>
      </c>
      <c r="E53" t="s">
        <v>161</v>
      </c>
      <c r="F53" t="s">
        <v>161</v>
      </c>
      <c r="G53">
        <v>0</v>
      </c>
    </row>
    <row r="54" spans="1:7" x14ac:dyDescent="0.25">
      <c r="B54" t="s">
        <v>285</v>
      </c>
      <c r="C54" t="s">
        <v>161</v>
      </c>
      <c r="D54" t="s">
        <v>161</v>
      </c>
      <c r="E54" t="s">
        <v>161</v>
      </c>
      <c r="F54" t="s">
        <v>161</v>
      </c>
      <c r="G54">
        <v>0</v>
      </c>
    </row>
    <row r="55" spans="1:7" x14ac:dyDescent="0.25">
      <c r="B55" t="s">
        <v>196</v>
      </c>
      <c r="C55">
        <v>1.0664100000000001</v>
      </c>
      <c r="D55">
        <v>1.1143000000000001</v>
      </c>
      <c r="E55">
        <v>0.52105999999999997</v>
      </c>
      <c r="F55">
        <v>0.42788999999999999</v>
      </c>
      <c r="G55">
        <v>272</v>
      </c>
    </row>
    <row r="61" spans="1:7" x14ac:dyDescent="0.25">
      <c r="A61" t="s">
        <v>157</v>
      </c>
    </row>
    <row r="62" spans="1:7" x14ac:dyDescent="0.25">
      <c r="A62" t="s">
        <v>279</v>
      </c>
    </row>
    <row r="63" spans="1:7" x14ac:dyDescent="0.25">
      <c r="A63" t="s">
        <v>291</v>
      </c>
    </row>
    <row r="64" spans="1:7" x14ac:dyDescent="0.25">
      <c r="C64" t="s">
        <v>269</v>
      </c>
    </row>
    <row r="65" spans="1:17" x14ac:dyDescent="0.25">
      <c r="C65" t="s">
        <v>294</v>
      </c>
      <c r="H65" t="s">
        <v>254</v>
      </c>
      <c r="M65" t="s">
        <v>275</v>
      </c>
    </row>
    <row r="66" spans="1:17" x14ac:dyDescent="0.25">
      <c r="C66" t="s">
        <v>258</v>
      </c>
      <c r="E66" t="s">
        <v>282</v>
      </c>
      <c r="H66" t="s">
        <v>258</v>
      </c>
      <c r="J66" t="s">
        <v>282</v>
      </c>
      <c r="M66" t="s">
        <v>258</v>
      </c>
      <c r="O66" t="s">
        <v>282</v>
      </c>
    </row>
    <row r="67" spans="1:17" x14ac:dyDescent="0.25">
      <c r="C67" t="s">
        <v>158</v>
      </c>
      <c r="D67" t="s">
        <v>251</v>
      </c>
      <c r="E67" t="s">
        <v>158</v>
      </c>
      <c r="F67" t="s">
        <v>251</v>
      </c>
      <c r="G67" t="s">
        <v>159</v>
      </c>
      <c r="H67" t="s">
        <v>158</v>
      </c>
      <c r="I67" t="s">
        <v>251</v>
      </c>
      <c r="J67" t="s">
        <v>158</v>
      </c>
      <c r="K67" t="s">
        <v>251</v>
      </c>
      <c r="L67" t="s">
        <v>159</v>
      </c>
      <c r="M67" t="s">
        <v>158</v>
      </c>
      <c r="N67" t="s">
        <v>251</v>
      </c>
      <c r="O67" t="s">
        <v>158</v>
      </c>
      <c r="P67" t="s">
        <v>251</v>
      </c>
      <c r="Q67" t="s">
        <v>159</v>
      </c>
    </row>
    <row r="68" spans="1:17" x14ac:dyDescent="0.25">
      <c r="A68" t="s">
        <v>268</v>
      </c>
      <c r="B68" t="s">
        <v>15</v>
      </c>
      <c r="C68">
        <v>1.09396</v>
      </c>
      <c r="D68">
        <v>1.0899399999999999</v>
      </c>
      <c r="E68">
        <v>27.455069999999999</v>
      </c>
      <c r="F68">
        <v>22.847329999999999</v>
      </c>
      <c r="G68">
        <v>3162</v>
      </c>
      <c r="H68">
        <v>1.0862400000000001</v>
      </c>
      <c r="I68">
        <v>1.0733200000000001</v>
      </c>
      <c r="J68">
        <v>27.203779999999998</v>
      </c>
      <c r="K68">
        <v>22.761299999999999</v>
      </c>
      <c r="L68">
        <v>3134</v>
      </c>
      <c r="M68">
        <v>1.0630999999999999</v>
      </c>
      <c r="N68">
        <v>1.0426200000000001</v>
      </c>
      <c r="O68">
        <v>26.542750000000002</v>
      </c>
      <c r="P68">
        <v>21.779160000000001</v>
      </c>
      <c r="Q68">
        <v>3150</v>
      </c>
    </row>
    <row r="69" spans="1:17" x14ac:dyDescent="0.25">
      <c r="B69" t="s">
        <v>16</v>
      </c>
      <c r="C69">
        <v>0.97553999999999996</v>
      </c>
      <c r="D69">
        <v>0.9738</v>
      </c>
      <c r="E69">
        <v>8.2662499999999994</v>
      </c>
      <c r="F69">
        <v>5.4890100000000004</v>
      </c>
      <c r="G69">
        <v>1858</v>
      </c>
      <c r="H69">
        <v>0.97260999999999997</v>
      </c>
      <c r="I69">
        <v>0.94233</v>
      </c>
      <c r="J69">
        <v>8.1897300000000008</v>
      </c>
      <c r="K69">
        <v>5.4457599999999999</v>
      </c>
      <c r="L69">
        <v>1842</v>
      </c>
      <c r="M69">
        <v>0.94901999999999997</v>
      </c>
      <c r="N69">
        <v>0.94033999999999995</v>
      </c>
      <c r="O69">
        <v>7.98949</v>
      </c>
      <c r="P69">
        <v>5.3469800000000003</v>
      </c>
      <c r="Q69">
        <v>1851</v>
      </c>
    </row>
    <row r="70" spans="1:17" x14ac:dyDescent="0.25">
      <c r="B70" t="s">
        <v>17</v>
      </c>
      <c r="C70">
        <v>1.1963699999999999</v>
      </c>
      <c r="D70">
        <v>1.16452</v>
      </c>
      <c r="E70">
        <v>46.070509999999999</v>
      </c>
      <c r="F70">
        <v>42.886360000000003</v>
      </c>
      <c r="G70">
        <v>719</v>
      </c>
      <c r="H70">
        <v>1.19371</v>
      </c>
      <c r="I70">
        <v>1.1636599999999999</v>
      </c>
      <c r="J70">
        <v>46.061369999999997</v>
      </c>
      <c r="K70">
        <v>42.822870000000002</v>
      </c>
      <c r="L70">
        <v>713</v>
      </c>
      <c r="M70">
        <v>1.1758900000000001</v>
      </c>
      <c r="N70">
        <v>1.14341</v>
      </c>
      <c r="O70">
        <v>45.31906</v>
      </c>
      <c r="P70">
        <v>42.30594</v>
      </c>
      <c r="Q70">
        <v>718</v>
      </c>
    </row>
    <row r="71" spans="1:17" x14ac:dyDescent="0.25">
      <c r="B71" t="s">
        <v>235</v>
      </c>
      <c r="C71">
        <v>1.53156</v>
      </c>
      <c r="D71">
        <v>1.53156</v>
      </c>
      <c r="E71">
        <v>18.378720000000001</v>
      </c>
      <c r="F71">
        <v>18.378720000000001</v>
      </c>
      <c r="G71">
        <v>71</v>
      </c>
      <c r="H71">
        <v>1.48132</v>
      </c>
      <c r="I71">
        <v>1.48132</v>
      </c>
      <c r="J71">
        <v>17.775880000000001</v>
      </c>
      <c r="K71">
        <v>17.775880000000001</v>
      </c>
      <c r="L71">
        <v>71</v>
      </c>
      <c r="M71">
        <v>1.4690000000000001</v>
      </c>
      <c r="N71">
        <v>1.4690000000000001</v>
      </c>
      <c r="O71">
        <v>17.628</v>
      </c>
      <c r="P71">
        <v>17.628</v>
      </c>
      <c r="Q71">
        <v>71</v>
      </c>
    </row>
    <row r="81" spans="1:17" x14ac:dyDescent="0.25">
      <c r="A81" t="s">
        <v>157</v>
      </c>
    </row>
    <row r="82" spans="1:17" x14ac:dyDescent="0.25">
      <c r="A82" t="s">
        <v>279</v>
      </c>
    </row>
    <row r="83" spans="1:17" x14ac:dyDescent="0.25">
      <c r="A83" t="s">
        <v>295</v>
      </c>
    </row>
    <row r="84" spans="1:17" x14ac:dyDescent="0.25">
      <c r="C84" t="s">
        <v>269</v>
      </c>
    </row>
    <row r="85" spans="1:17" x14ac:dyDescent="0.25">
      <c r="C85" t="s">
        <v>294</v>
      </c>
      <c r="H85" t="s">
        <v>254</v>
      </c>
      <c r="M85" t="s">
        <v>275</v>
      </c>
    </row>
    <row r="86" spans="1:17" x14ac:dyDescent="0.25">
      <c r="C86" t="s">
        <v>258</v>
      </c>
      <c r="E86" t="s">
        <v>288</v>
      </c>
      <c r="H86" t="s">
        <v>258</v>
      </c>
      <c r="J86" t="s">
        <v>288</v>
      </c>
      <c r="M86" t="s">
        <v>258</v>
      </c>
      <c r="O86" t="s">
        <v>288</v>
      </c>
    </row>
    <row r="87" spans="1:17" x14ac:dyDescent="0.25">
      <c r="C87" t="s">
        <v>158</v>
      </c>
      <c r="D87" t="s">
        <v>251</v>
      </c>
      <c r="E87" t="s">
        <v>158</v>
      </c>
      <c r="F87" t="s">
        <v>251</v>
      </c>
      <c r="G87" t="s">
        <v>159</v>
      </c>
      <c r="H87" t="s">
        <v>158</v>
      </c>
      <c r="I87" t="s">
        <v>251</v>
      </c>
      <c r="J87" t="s">
        <v>158</v>
      </c>
      <c r="K87" t="s">
        <v>251</v>
      </c>
      <c r="L87" t="s">
        <v>159</v>
      </c>
      <c r="M87" t="s">
        <v>158</v>
      </c>
      <c r="N87" t="s">
        <v>251</v>
      </c>
      <c r="O87" t="s">
        <v>158</v>
      </c>
      <c r="P87" t="s">
        <v>251</v>
      </c>
      <c r="Q87" t="s">
        <v>159</v>
      </c>
    </row>
    <row r="88" spans="1:17" x14ac:dyDescent="0.25">
      <c r="A88" t="s">
        <v>268</v>
      </c>
      <c r="B88" t="s">
        <v>15</v>
      </c>
      <c r="C88">
        <v>1.1177699999999999</v>
      </c>
      <c r="D88">
        <v>1.0992500000000001</v>
      </c>
      <c r="E88">
        <v>4.6002000000000001</v>
      </c>
      <c r="F88">
        <v>4.3094799999999998</v>
      </c>
      <c r="G88">
        <v>3167</v>
      </c>
      <c r="H88">
        <v>1.1150899999999999</v>
      </c>
      <c r="I88">
        <v>1.09467</v>
      </c>
      <c r="J88">
        <v>4.5805300000000004</v>
      </c>
      <c r="K88">
        <v>4.3043500000000003</v>
      </c>
      <c r="L88">
        <v>3139</v>
      </c>
      <c r="M88">
        <v>1.1133599999999999</v>
      </c>
      <c r="N88">
        <v>1.08612</v>
      </c>
      <c r="O88">
        <v>4.5828199999999999</v>
      </c>
      <c r="P88">
        <v>4.3038800000000004</v>
      </c>
      <c r="Q88">
        <v>3155</v>
      </c>
    </row>
    <row r="89" spans="1:17" x14ac:dyDescent="0.25">
      <c r="B89" t="s">
        <v>16</v>
      </c>
      <c r="C89">
        <v>0.94577</v>
      </c>
      <c r="D89">
        <v>0.95770999999999995</v>
      </c>
      <c r="E89">
        <v>0.96580999999999995</v>
      </c>
      <c r="F89">
        <v>0.75034000000000001</v>
      </c>
      <c r="G89">
        <v>1857</v>
      </c>
      <c r="H89">
        <v>0.94591999999999998</v>
      </c>
      <c r="I89">
        <v>0.95726999999999995</v>
      </c>
      <c r="J89">
        <v>0.96469000000000005</v>
      </c>
      <c r="K89">
        <v>0.74809000000000003</v>
      </c>
      <c r="L89">
        <v>1841</v>
      </c>
      <c r="M89">
        <v>0.94225000000000003</v>
      </c>
      <c r="N89">
        <v>0.94859000000000004</v>
      </c>
      <c r="O89">
        <v>0.96211999999999998</v>
      </c>
      <c r="P89">
        <v>0.74238999999999999</v>
      </c>
      <c r="Q89">
        <v>1850</v>
      </c>
    </row>
    <row r="90" spans="1:17" x14ac:dyDescent="0.25">
      <c r="B90" t="s">
        <v>17</v>
      </c>
      <c r="C90">
        <v>1.24173</v>
      </c>
      <c r="D90">
        <v>1.0933900000000001</v>
      </c>
      <c r="E90">
        <v>29.074120000000001</v>
      </c>
      <c r="F90">
        <v>37.533639999999998</v>
      </c>
      <c r="G90">
        <v>712</v>
      </c>
      <c r="H90">
        <v>1.2353499999999999</v>
      </c>
      <c r="I90">
        <v>1.0922700000000001</v>
      </c>
      <c r="J90">
        <v>28.965029999999999</v>
      </c>
      <c r="K90">
        <v>37.023470000000003</v>
      </c>
      <c r="L90">
        <v>706</v>
      </c>
      <c r="M90">
        <v>1.2055800000000001</v>
      </c>
      <c r="N90">
        <v>1.09097</v>
      </c>
      <c r="O90">
        <v>28.106929999999998</v>
      </c>
      <c r="P90">
        <v>35.358730000000001</v>
      </c>
      <c r="Q90">
        <v>711</v>
      </c>
    </row>
    <row r="91" spans="1:17" x14ac:dyDescent="0.25">
      <c r="B91" t="s">
        <v>235</v>
      </c>
      <c r="C91">
        <v>1.6804300000000001</v>
      </c>
      <c r="D91">
        <v>1.6804300000000001</v>
      </c>
      <c r="E91">
        <v>5.0412999999999997</v>
      </c>
      <c r="F91">
        <v>5.0412999999999997</v>
      </c>
      <c r="G91">
        <v>71</v>
      </c>
      <c r="H91">
        <v>1.65987</v>
      </c>
      <c r="I91">
        <v>1.65987</v>
      </c>
      <c r="J91">
        <v>4.9795999999999996</v>
      </c>
      <c r="K91">
        <v>4.9795999999999996</v>
      </c>
      <c r="L91">
        <v>71</v>
      </c>
      <c r="M91">
        <v>1.67204</v>
      </c>
      <c r="N91">
        <v>1.67204</v>
      </c>
      <c r="O91">
        <v>5.0161100000000003</v>
      </c>
      <c r="P91">
        <v>5.0161100000000003</v>
      </c>
      <c r="Q91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Q91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157</v>
      </c>
    </row>
    <row r="2" spans="1:7" x14ac:dyDescent="0.25">
      <c r="A2" t="s">
        <v>280</v>
      </c>
    </row>
    <row r="3" spans="1:7" x14ac:dyDescent="0.25">
      <c r="A3" t="s">
        <v>293</v>
      </c>
    </row>
    <row r="4" spans="1:7" x14ac:dyDescent="0.25">
      <c r="C4" t="s">
        <v>258</v>
      </c>
      <c r="E4" t="s">
        <v>282</v>
      </c>
    </row>
    <row r="5" spans="1:7" x14ac:dyDescent="0.25">
      <c r="C5" t="s">
        <v>158</v>
      </c>
      <c r="D5" t="s">
        <v>251</v>
      </c>
      <c r="E5" t="s">
        <v>158</v>
      </c>
      <c r="F5" t="s">
        <v>251</v>
      </c>
      <c r="G5" t="s">
        <v>159</v>
      </c>
    </row>
    <row r="6" spans="1:7" x14ac:dyDescent="0.25">
      <c r="A6" t="s">
        <v>195</v>
      </c>
      <c r="B6" t="s">
        <v>311</v>
      </c>
      <c r="C6">
        <v>1.16035</v>
      </c>
      <c r="D6">
        <v>1.1734500000000001</v>
      </c>
      <c r="E6">
        <v>18.24878</v>
      </c>
      <c r="F6">
        <v>21.12219</v>
      </c>
      <c r="G6">
        <v>335</v>
      </c>
    </row>
    <row r="7" spans="1:7" x14ac:dyDescent="0.25">
      <c r="B7" t="s">
        <v>228</v>
      </c>
      <c r="C7">
        <v>0.81947999999999999</v>
      </c>
      <c r="D7">
        <v>0.81623000000000001</v>
      </c>
      <c r="E7">
        <v>3.3699300000000001</v>
      </c>
      <c r="F7">
        <v>4.8973800000000001</v>
      </c>
      <c r="G7">
        <v>109</v>
      </c>
    </row>
    <row r="8" spans="1:7" x14ac:dyDescent="0.25">
      <c r="B8" t="s">
        <v>322</v>
      </c>
      <c r="C8">
        <v>1.1475599999999999</v>
      </c>
      <c r="D8">
        <v>1.1532500000000001</v>
      </c>
      <c r="E8">
        <v>61.669440000000002</v>
      </c>
      <c r="F8">
        <v>57.662520000000001</v>
      </c>
      <c r="G8">
        <v>328</v>
      </c>
    </row>
    <row r="9" spans="1:7" x14ac:dyDescent="0.25">
      <c r="B9" t="s">
        <v>3</v>
      </c>
      <c r="C9">
        <v>0.87931000000000004</v>
      </c>
      <c r="D9">
        <v>0.87331999999999999</v>
      </c>
      <c r="E9">
        <v>11.217750000000001</v>
      </c>
      <c r="F9">
        <v>8.8917400000000004</v>
      </c>
      <c r="G9">
        <v>493</v>
      </c>
    </row>
    <row r="10" spans="1:7" x14ac:dyDescent="0.25">
      <c r="B10" t="s">
        <v>4</v>
      </c>
      <c r="C10">
        <v>1.01928</v>
      </c>
      <c r="D10">
        <v>1.0302800000000001</v>
      </c>
      <c r="E10">
        <v>45.318950000000001</v>
      </c>
      <c r="F10">
        <v>61.817</v>
      </c>
      <c r="G10">
        <v>463</v>
      </c>
    </row>
    <row r="11" spans="1:7" x14ac:dyDescent="0.25">
      <c r="B11" t="s">
        <v>283</v>
      </c>
      <c r="C11" t="s">
        <v>161</v>
      </c>
      <c r="D11" t="s">
        <v>161</v>
      </c>
      <c r="E11" t="s">
        <v>161</v>
      </c>
      <c r="F11" t="s">
        <v>161</v>
      </c>
      <c r="G11">
        <v>0</v>
      </c>
    </row>
    <row r="12" spans="1:7" x14ac:dyDescent="0.25">
      <c r="B12" t="s">
        <v>5</v>
      </c>
      <c r="C12">
        <v>1.14575</v>
      </c>
      <c r="D12">
        <v>1.15178</v>
      </c>
      <c r="E12">
        <v>37.377699999999997</v>
      </c>
      <c r="F12">
        <v>28.794609999999999</v>
      </c>
      <c r="G12">
        <v>805</v>
      </c>
    </row>
    <row r="13" spans="1:7" x14ac:dyDescent="0.25">
      <c r="B13" t="s">
        <v>6</v>
      </c>
      <c r="C13">
        <v>1.0038199999999999</v>
      </c>
      <c r="D13">
        <v>0.99897999999999998</v>
      </c>
      <c r="E13">
        <v>43.624400000000001</v>
      </c>
      <c r="F13">
        <v>24.97447</v>
      </c>
      <c r="G13">
        <v>469</v>
      </c>
    </row>
    <row r="14" spans="1:7" x14ac:dyDescent="0.25">
      <c r="B14" t="s">
        <v>197</v>
      </c>
      <c r="C14">
        <v>0.99724999999999997</v>
      </c>
      <c r="D14">
        <v>1.0019899999999999</v>
      </c>
      <c r="E14">
        <v>24.672550000000001</v>
      </c>
      <c r="F14">
        <v>25.049669999999999</v>
      </c>
      <c r="G14">
        <v>133</v>
      </c>
    </row>
    <row r="15" spans="1:7" x14ac:dyDescent="0.25">
      <c r="B15" t="s">
        <v>198</v>
      </c>
      <c r="C15">
        <v>2.2383000000000002</v>
      </c>
      <c r="D15">
        <v>1.9950000000000001</v>
      </c>
      <c r="E15">
        <v>18.097249999999999</v>
      </c>
      <c r="F15">
        <v>19.94999</v>
      </c>
      <c r="G15">
        <v>104</v>
      </c>
    </row>
    <row r="16" spans="1:7" x14ac:dyDescent="0.25">
      <c r="B16" t="s">
        <v>8</v>
      </c>
      <c r="C16" t="s">
        <v>161</v>
      </c>
      <c r="D16" t="s">
        <v>161</v>
      </c>
      <c r="E16" t="s">
        <v>161</v>
      </c>
      <c r="F16" t="s">
        <v>161</v>
      </c>
      <c r="G16">
        <v>0</v>
      </c>
    </row>
    <row r="17" spans="1:7" x14ac:dyDescent="0.25">
      <c r="B17" t="s">
        <v>9</v>
      </c>
      <c r="C17">
        <v>1.10171</v>
      </c>
      <c r="D17">
        <v>1.2333700000000001</v>
      </c>
      <c r="E17">
        <v>36.260559999999998</v>
      </c>
      <c r="F17">
        <v>18.500509999999998</v>
      </c>
      <c r="G17">
        <v>166</v>
      </c>
    </row>
    <row r="18" spans="1:7" x14ac:dyDescent="0.25">
      <c r="B18" t="s">
        <v>278</v>
      </c>
      <c r="C18" t="s">
        <v>161</v>
      </c>
      <c r="D18" t="s">
        <v>161</v>
      </c>
      <c r="E18" t="s">
        <v>161</v>
      </c>
      <c r="F18" t="s">
        <v>161</v>
      </c>
      <c r="G18">
        <v>0</v>
      </c>
    </row>
    <row r="19" spans="1:7" x14ac:dyDescent="0.25">
      <c r="B19" t="s">
        <v>169</v>
      </c>
      <c r="C19">
        <v>1.02858</v>
      </c>
      <c r="D19">
        <v>1.02407</v>
      </c>
      <c r="E19">
        <v>26.385750000000002</v>
      </c>
      <c r="F19">
        <v>20.36308</v>
      </c>
      <c r="G19">
        <v>779</v>
      </c>
    </row>
    <row r="20" spans="1:7" x14ac:dyDescent="0.25">
      <c r="B20" t="s">
        <v>13</v>
      </c>
      <c r="C20">
        <v>1.1520900000000001</v>
      </c>
      <c r="D20">
        <v>1.1436299999999999</v>
      </c>
      <c r="E20">
        <v>54.994149999999998</v>
      </c>
      <c r="F20">
        <v>57.1813</v>
      </c>
      <c r="G20">
        <v>471</v>
      </c>
    </row>
    <row r="21" spans="1:7" x14ac:dyDescent="0.25">
      <c r="B21" t="s">
        <v>243</v>
      </c>
      <c r="C21">
        <v>1.1938599999999999</v>
      </c>
      <c r="D21">
        <v>1.26935</v>
      </c>
      <c r="E21">
        <v>3.1044</v>
      </c>
      <c r="F21">
        <v>2.60216</v>
      </c>
      <c r="G21">
        <v>298</v>
      </c>
    </row>
    <row r="22" spans="1:7" x14ac:dyDescent="0.25">
      <c r="B22" t="s">
        <v>193</v>
      </c>
      <c r="C22">
        <v>1.1752499999999999</v>
      </c>
      <c r="D22">
        <v>1.1752499999999999</v>
      </c>
      <c r="E22">
        <v>14.103020000000001</v>
      </c>
      <c r="F22">
        <v>14.103020000000001</v>
      </c>
      <c r="G22">
        <v>66</v>
      </c>
    </row>
    <row r="23" spans="1:7" x14ac:dyDescent="0.25">
      <c r="B23" t="s">
        <v>12</v>
      </c>
      <c r="C23">
        <v>0.89341999999999999</v>
      </c>
      <c r="D23">
        <v>0.92798999999999998</v>
      </c>
      <c r="E23">
        <v>7.5779500000000004</v>
      </c>
      <c r="F23">
        <v>5.7374700000000001</v>
      </c>
      <c r="G23">
        <v>257</v>
      </c>
    </row>
    <row r="24" spans="1:7" x14ac:dyDescent="0.25">
      <c r="B24" t="s">
        <v>284</v>
      </c>
      <c r="C24" t="s">
        <v>161</v>
      </c>
      <c r="D24" t="s">
        <v>161</v>
      </c>
      <c r="E24" t="s">
        <v>161</v>
      </c>
      <c r="F24" t="s">
        <v>161</v>
      </c>
      <c r="G24">
        <v>0</v>
      </c>
    </row>
    <row r="25" spans="1:7" x14ac:dyDescent="0.25">
      <c r="B25" t="s">
        <v>285</v>
      </c>
      <c r="C25" t="s">
        <v>161</v>
      </c>
      <c r="D25" t="s">
        <v>161</v>
      </c>
      <c r="E25" t="s">
        <v>161</v>
      </c>
      <c r="F25" t="s">
        <v>161</v>
      </c>
      <c r="G25">
        <v>0</v>
      </c>
    </row>
    <row r="26" spans="1:7" x14ac:dyDescent="0.25">
      <c r="B26" t="s">
        <v>196</v>
      </c>
      <c r="C26">
        <v>0.87460000000000004</v>
      </c>
      <c r="D26">
        <v>0.89946000000000004</v>
      </c>
      <c r="E26">
        <v>3.7720199999999999</v>
      </c>
      <c r="F26">
        <v>2.5030600000000001</v>
      </c>
      <c r="G26">
        <v>208</v>
      </c>
    </row>
    <row r="27" spans="1:7" x14ac:dyDescent="0.25">
      <c r="B27" t="s">
        <v>229</v>
      </c>
      <c r="C27" t="s">
        <v>161</v>
      </c>
      <c r="D27" t="s">
        <v>161</v>
      </c>
      <c r="E27" t="s">
        <v>161</v>
      </c>
      <c r="F27" t="s">
        <v>161</v>
      </c>
      <c r="G27">
        <v>0</v>
      </c>
    </row>
    <row r="31" spans="1:7" x14ac:dyDescent="0.25">
      <c r="A31" t="s">
        <v>157</v>
      </c>
    </row>
    <row r="32" spans="1:7" x14ac:dyDescent="0.25">
      <c r="A32" t="s">
        <v>280</v>
      </c>
    </row>
    <row r="33" spans="1:7" x14ac:dyDescent="0.25">
      <c r="A33" t="s">
        <v>296</v>
      </c>
    </row>
    <row r="34" spans="1:7" x14ac:dyDescent="0.25">
      <c r="C34" t="s">
        <v>258</v>
      </c>
      <c r="E34" t="s">
        <v>288</v>
      </c>
    </row>
    <row r="35" spans="1:7" x14ac:dyDescent="0.25">
      <c r="C35" t="s">
        <v>158</v>
      </c>
      <c r="D35" t="s">
        <v>251</v>
      </c>
      <c r="E35" t="s">
        <v>158</v>
      </c>
      <c r="F35" t="s">
        <v>251</v>
      </c>
      <c r="G35" t="s">
        <v>159</v>
      </c>
    </row>
    <row r="36" spans="1:7" x14ac:dyDescent="0.25">
      <c r="A36" t="s">
        <v>195</v>
      </c>
      <c r="B36" t="s">
        <v>311</v>
      </c>
      <c r="C36">
        <v>1.2446699999999999</v>
      </c>
      <c r="D36">
        <v>1.23743</v>
      </c>
      <c r="E36">
        <v>2.18268</v>
      </c>
      <c r="F36">
        <v>1.85615</v>
      </c>
      <c r="G36">
        <v>341</v>
      </c>
    </row>
    <row r="37" spans="1:7" x14ac:dyDescent="0.25">
      <c r="B37" t="s">
        <v>228</v>
      </c>
      <c r="C37">
        <v>1.0154099999999999</v>
      </c>
      <c r="D37">
        <v>1.1712</v>
      </c>
      <c r="E37">
        <v>0.45274999999999999</v>
      </c>
      <c r="F37">
        <v>0.59965999999999997</v>
      </c>
      <c r="G37">
        <v>109</v>
      </c>
    </row>
    <row r="38" spans="1:7" x14ac:dyDescent="0.25">
      <c r="B38" t="s">
        <v>322</v>
      </c>
      <c r="C38">
        <v>1.09433</v>
      </c>
      <c r="D38">
        <v>1.12097</v>
      </c>
      <c r="E38">
        <v>25.03633</v>
      </c>
      <c r="F38">
        <v>28.264489999999999</v>
      </c>
      <c r="G38">
        <v>328</v>
      </c>
    </row>
    <row r="39" spans="1:7" x14ac:dyDescent="0.25">
      <c r="B39" t="s">
        <v>3</v>
      </c>
      <c r="C39">
        <v>0.87041999999999997</v>
      </c>
      <c r="D39">
        <v>0.89522000000000002</v>
      </c>
      <c r="E39">
        <v>1.5311600000000001</v>
      </c>
      <c r="F39">
        <v>0.72285999999999995</v>
      </c>
      <c r="G39">
        <v>498</v>
      </c>
    </row>
    <row r="40" spans="1:7" x14ac:dyDescent="0.25">
      <c r="B40" t="s">
        <v>4</v>
      </c>
      <c r="C40">
        <v>1.0545899999999999</v>
      </c>
      <c r="D40">
        <v>1.0533600000000001</v>
      </c>
      <c r="E40">
        <v>4.0601500000000001</v>
      </c>
      <c r="F40">
        <v>4.2134200000000002</v>
      </c>
      <c r="G40">
        <v>463</v>
      </c>
    </row>
    <row r="41" spans="1:7" x14ac:dyDescent="0.25">
      <c r="B41" t="s">
        <v>283</v>
      </c>
      <c r="C41" t="s">
        <v>161</v>
      </c>
      <c r="D41" t="s">
        <v>161</v>
      </c>
      <c r="E41" t="s">
        <v>161</v>
      </c>
      <c r="F41" t="s">
        <v>161</v>
      </c>
      <c r="G41">
        <v>0</v>
      </c>
    </row>
    <row r="42" spans="1:7" x14ac:dyDescent="0.25">
      <c r="B42" t="s">
        <v>5</v>
      </c>
      <c r="C42">
        <v>1.1781299999999999</v>
      </c>
      <c r="D42">
        <v>1.18113</v>
      </c>
      <c r="E42">
        <v>7.0225900000000001</v>
      </c>
      <c r="F42">
        <v>5.9056699999999998</v>
      </c>
      <c r="G42">
        <v>804</v>
      </c>
    </row>
    <row r="43" spans="1:7" x14ac:dyDescent="0.25">
      <c r="B43" t="s">
        <v>6</v>
      </c>
      <c r="C43">
        <v>1.04572</v>
      </c>
      <c r="D43">
        <v>1.0421</v>
      </c>
      <c r="E43">
        <v>6.19794</v>
      </c>
      <c r="F43">
        <v>5.2104900000000001</v>
      </c>
      <c r="G43">
        <v>469</v>
      </c>
    </row>
    <row r="44" spans="1:7" x14ac:dyDescent="0.25">
      <c r="B44" t="s">
        <v>197</v>
      </c>
      <c r="C44">
        <v>1.08847</v>
      </c>
      <c r="D44">
        <v>1.0673600000000001</v>
      </c>
      <c r="E44">
        <v>16.66602</v>
      </c>
      <c r="F44">
        <v>11.66399</v>
      </c>
      <c r="G44">
        <v>133</v>
      </c>
    </row>
    <row r="45" spans="1:7" x14ac:dyDescent="0.25">
      <c r="B45" t="s">
        <v>198</v>
      </c>
      <c r="C45">
        <v>1.6536500000000001</v>
      </c>
      <c r="D45">
        <v>1.6536500000000001</v>
      </c>
      <c r="E45">
        <v>1.6536500000000001</v>
      </c>
      <c r="F45">
        <v>1.6536500000000001</v>
      </c>
      <c r="G45">
        <v>104</v>
      </c>
    </row>
    <row r="46" spans="1:7" x14ac:dyDescent="0.25">
      <c r="B46" t="s">
        <v>8</v>
      </c>
      <c r="C46" t="s">
        <v>161</v>
      </c>
      <c r="D46" t="s">
        <v>161</v>
      </c>
      <c r="E46" t="s">
        <v>161</v>
      </c>
      <c r="F46" t="s">
        <v>161</v>
      </c>
      <c r="G46">
        <v>0</v>
      </c>
    </row>
    <row r="47" spans="1:7" x14ac:dyDescent="0.25">
      <c r="B47" t="s">
        <v>9</v>
      </c>
      <c r="C47">
        <v>1.5566500000000001</v>
      </c>
      <c r="D47">
        <v>1.86467</v>
      </c>
      <c r="E47">
        <v>3.95852</v>
      </c>
      <c r="F47">
        <v>1.86467</v>
      </c>
      <c r="G47">
        <v>166</v>
      </c>
    </row>
    <row r="48" spans="1:7" x14ac:dyDescent="0.25">
      <c r="B48" t="s">
        <v>278</v>
      </c>
      <c r="C48" t="s">
        <v>161</v>
      </c>
      <c r="D48" t="s">
        <v>161</v>
      </c>
      <c r="E48" t="s">
        <v>161</v>
      </c>
      <c r="F48" t="s">
        <v>161</v>
      </c>
      <c r="G48">
        <v>0</v>
      </c>
    </row>
    <row r="49" spans="1:7" x14ac:dyDescent="0.25">
      <c r="B49" t="s">
        <v>169</v>
      </c>
      <c r="C49">
        <v>1.06426</v>
      </c>
      <c r="D49">
        <v>1.06054</v>
      </c>
      <c r="E49">
        <v>2.6682999999999999</v>
      </c>
      <c r="F49">
        <v>2.1210800000000001</v>
      </c>
      <c r="G49">
        <v>777</v>
      </c>
    </row>
    <row r="50" spans="1:7" x14ac:dyDescent="0.25">
      <c r="B50" t="s">
        <v>13</v>
      </c>
      <c r="C50">
        <v>1.1235999999999999</v>
      </c>
      <c r="D50">
        <v>1.11528</v>
      </c>
      <c r="E50">
        <v>52.721789999999999</v>
      </c>
      <c r="F50">
        <v>60.539149999999999</v>
      </c>
      <c r="G50">
        <v>470</v>
      </c>
    </row>
    <row r="51" spans="1:7" x14ac:dyDescent="0.25">
      <c r="B51" t="s">
        <v>243</v>
      </c>
      <c r="C51">
        <v>1.04416</v>
      </c>
      <c r="D51">
        <v>1.1606300000000001</v>
      </c>
      <c r="E51">
        <v>0.60889000000000004</v>
      </c>
      <c r="F51">
        <v>0.66852</v>
      </c>
      <c r="G51">
        <v>298</v>
      </c>
    </row>
    <row r="52" spans="1:7" x14ac:dyDescent="0.25">
      <c r="B52" t="s">
        <v>193</v>
      </c>
      <c r="C52">
        <v>1.76159</v>
      </c>
      <c r="D52">
        <v>1.76159</v>
      </c>
      <c r="E52">
        <v>5.2847799999999996</v>
      </c>
      <c r="F52">
        <v>5.2847799999999996</v>
      </c>
      <c r="G52">
        <v>66</v>
      </c>
    </row>
    <row r="53" spans="1:7" x14ac:dyDescent="0.25">
      <c r="B53" t="s">
        <v>12</v>
      </c>
      <c r="C53">
        <v>0.82033</v>
      </c>
      <c r="D53">
        <v>0.80618000000000001</v>
      </c>
      <c r="E53">
        <v>0.66757999999999995</v>
      </c>
      <c r="F53">
        <v>0.61914999999999998</v>
      </c>
      <c r="G53">
        <v>258</v>
      </c>
    </row>
    <row r="54" spans="1:7" x14ac:dyDescent="0.25">
      <c r="B54" t="s">
        <v>284</v>
      </c>
      <c r="C54" t="s">
        <v>161</v>
      </c>
      <c r="D54" t="s">
        <v>161</v>
      </c>
      <c r="E54" t="s">
        <v>161</v>
      </c>
      <c r="F54" t="s">
        <v>161</v>
      </c>
      <c r="G54">
        <v>0</v>
      </c>
    </row>
    <row r="55" spans="1:7" x14ac:dyDescent="0.25">
      <c r="B55" t="s">
        <v>285</v>
      </c>
      <c r="C55" t="s">
        <v>161</v>
      </c>
      <c r="D55" t="s">
        <v>161</v>
      </c>
      <c r="E55" t="s">
        <v>161</v>
      </c>
      <c r="F55" t="s">
        <v>161</v>
      </c>
      <c r="G55">
        <v>0</v>
      </c>
    </row>
    <row r="56" spans="1:7" x14ac:dyDescent="0.25">
      <c r="B56" t="s">
        <v>196</v>
      </c>
      <c r="C56">
        <v>0.90232999999999997</v>
      </c>
      <c r="D56">
        <v>0.90200000000000002</v>
      </c>
      <c r="E56">
        <v>0.54447999999999996</v>
      </c>
      <c r="F56">
        <v>0.69272999999999996</v>
      </c>
      <c r="G56">
        <v>209</v>
      </c>
    </row>
    <row r="57" spans="1:7" x14ac:dyDescent="0.25">
      <c r="B57" t="s">
        <v>229</v>
      </c>
      <c r="C57" t="s">
        <v>161</v>
      </c>
      <c r="D57" t="s">
        <v>161</v>
      </c>
      <c r="E57" t="s">
        <v>161</v>
      </c>
      <c r="F57" t="s">
        <v>161</v>
      </c>
      <c r="G57">
        <v>0</v>
      </c>
    </row>
    <row r="61" spans="1:7" x14ac:dyDescent="0.25">
      <c r="A61" t="s">
        <v>157</v>
      </c>
    </row>
    <row r="62" spans="1:7" x14ac:dyDescent="0.25">
      <c r="A62" t="s">
        <v>280</v>
      </c>
    </row>
    <row r="63" spans="1:7" x14ac:dyDescent="0.25">
      <c r="A63" t="s">
        <v>291</v>
      </c>
    </row>
    <row r="64" spans="1:7" x14ac:dyDescent="0.25">
      <c r="C64" t="s">
        <v>269</v>
      </c>
    </row>
    <row r="65" spans="1:17" x14ac:dyDescent="0.25">
      <c r="C65" t="s">
        <v>241</v>
      </c>
      <c r="H65" t="s">
        <v>254</v>
      </c>
      <c r="M65" t="s">
        <v>256</v>
      </c>
    </row>
    <row r="66" spans="1:17" x14ac:dyDescent="0.25">
      <c r="C66" t="s">
        <v>258</v>
      </c>
      <c r="E66" t="s">
        <v>282</v>
      </c>
      <c r="H66" t="s">
        <v>258</v>
      </c>
      <c r="J66" t="s">
        <v>282</v>
      </c>
      <c r="M66" t="s">
        <v>258</v>
      </c>
      <c r="O66" t="s">
        <v>282</v>
      </c>
    </row>
    <row r="67" spans="1:17" x14ac:dyDescent="0.25">
      <c r="C67" t="s">
        <v>158</v>
      </c>
      <c r="D67" t="s">
        <v>251</v>
      </c>
      <c r="E67" t="s">
        <v>158</v>
      </c>
      <c r="F67" t="s">
        <v>251</v>
      </c>
      <c r="G67" t="s">
        <v>159</v>
      </c>
      <c r="H67" t="s">
        <v>158</v>
      </c>
      <c r="I67" t="s">
        <v>251</v>
      </c>
      <c r="J67" t="s">
        <v>158</v>
      </c>
      <c r="K67" t="s">
        <v>251</v>
      </c>
      <c r="L67" t="s">
        <v>159</v>
      </c>
      <c r="M67" t="s">
        <v>158</v>
      </c>
      <c r="N67" t="s">
        <v>251</v>
      </c>
      <c r="O67" t="s">
        <v>158</v>
      </c>
      <c r="P67" t="s">
        <v>251</v>
      </c>
      <c r="Q67" t="s">
        <v>159</v>
      </c>
    </row>
    <row r="68" spans="1:17" x14ac:dyDescent="0.25">
      <c r="A68" t="s">
        <v>268</v>
      </c>
      <c r="B68" t="s">
        <v>15</v>
      </c>
      <c r="C68">
        <v>1.1031200000000001</v>
      </c>
      <c r="D68">
        <v>1.0701499999999999</v>
      </c>
      <c r="E68">
        <v>40.747720000000001</v>
      </c>
      <c r="F68">
        <v>29.30114</v>
      </c>
      <c r="G68">
        <v>3028</v>
      </c>
      <c r="H68">
        <v>1.0940700000000001</v>
      </c>
      <c r="I68">
        <v>1.0596699999999999</v>
      </c>
      <c r="J68">
        <v>40.36016</v>
      </c>
      <c r="K68">
        <v>29.16283</v>
      </c>
      <c r="L68">
        <v>3021</v>
      </c>
      <c r="M68">
        <v>1.07193</v>
      </c>
      <c r="N68">
        <v>1.03505</v>
      </c>
      <c r="O68">
        <v>39.264879999999998</v>
      </c>
      <c r="P68">
        <v>28.794609999999999</v>
      </c>
      <c r="Q68">
        <v>3014</v>
      </c>
    </row>
    <row r="69" spans="1:17" x14ac:dyDescent="0.25">
      <c r="B69" t="s">
        <v>16</v>
      </c>
      <c r="C69">
        <v>1.0418000000000001</v>
      </c>
      <c r="D69">
        <v>0.97145999999999999</v>
      </c>
      <c r="E69">
        <v>9.8212399999999995</v>
      </c>
      <c r="F69">
        <v>5.9407899999999998</v>
      </c>
      <c r="G69">
        <v>1719</v>
      </c>
      <c r="H69">
        <v>1.0278799999999999</v>
      </c>
      <c r="I69">
        <v>0.96726999999999996</v>
      </c>
      <c r="J69">
        <v>9.6009899999999995</v>
      </c>
      <c r="K69">
        <v>5.8898299999999999</v>
      </c>
      <c r="L69">
        <v>1710</v>
      </c>
      <c r="M69">
        <v>0.98577999999999999</v>
      </c>
      <c r="N69">
        <v>0.92798999999999998</v>
      </c>
      <c r="O69">
        <v>9.1724700000000006</v>
      </c>
      <c r="P69">
        <v>5.7374700000000001</v>
      </c>
      <c r="Q69">
        <v>1713</v>
      </c>
    </row>
    <row r="70" spans="1:17" x14ac:dyDescent="0.25">
      <c r="B70" t="s">
        <v>17</v>
      </c>
      <c r="C70">
        <v>1.1609799999999999</v>
      </c>
      <c r="D70">
        <v>1.1547099999999999</v>
      </c>
      <c r="E70">
        <v>49.507260000000002</v>
      </c>
      <c r="F70">
        <v>57.735419999999998</v>
      </c>
      <c r="G70">
        <v>606</v>
      </c>
      <c r="H70">
        <v>1.1529499999999999</v>
      </c>
      <c r="I70">
        <v>1.15073</v>
      </c>
      <c r="J70">
        <v>49.251710000000003</v>
      </c>
      <c r="K70">
        <v>57.536580000000001</v>
      </c>
      <c r="L70">
        <v>605</v>
      </c>
      <c r="M70">
        <v>1.11799</v>
      </c>
      <c r="N70">
        <v>1.1436299999999999</v>
      </c>
      <c r="O70">
        <v>48.317369999999997</v>
      </c>
      <c r="P70">
        <v>57.1813</v>
      </c>
      <c r="Q70">
        <v>604</v>
      </c>
    </row>
    <row r="71" spans="1:17" x14ac:dyDescent="0.25">
      <c r="B71" t="s">
        <v>235</v>
      </c>
      <c r="C71">
        <v>1.9679</v>
      </c>
      <c r="D71">
        <v>2.0645899999999999</v>
      </c>
      <c r="E71">
        <v>18.188030000000001</v>
      </c>
      <c r="F71">
        <v>17.459479999999999</v>
      </c>
      <c r="G71">
        <v>172</v>
      </c>
      <c r="H71">
        <v>1.9212199999999999</v>
      </c>
      <c r="I71">
        <v>2.0400700000000001</v>
      </c>
      <c r="J71">
        <v>17.67062</v>
      </c>
      <c r="K71">
        <v>16.43854</v>
      </c>
      <c r="L71">
        <v>172</v>
      </c>
      <c r="M71">
        <v>1.82559</v>
      </c>
      <c r="N71">
        <v>1.9950000000000001</v>
      </c>
      <c r="O71">
        <v>16.54655</v>
      </c>
      <c r="P71">
        <v>14.103020000000001</v>
      </c>
      <c r="Q71">
        <v>170</v>
      </c>
    </row>
    <row r="81" spans="1:17" x14ac:dyDescent="0.25">
      <c r="A81" t="s">
        <v>157</v>
      </c>
    </row>
    <row r="82" spans="1:17" x14ac:dyDescent="0.25">
      <c r="A82" t="s">
        <v>280</v>
      </c>
    </row>
    <row r="83" spans="1:17" x14ac:dyDescent="0.25">
      <c r="A83" t="s">
        <v>295</v>
      </c>
    </row>
    <row r="84" spans="1:17" x14ac:dyDescent="0.25">
      <c r="C84" t="s">
        <v>269</v>
      </c>
    </row>
    <row r="85" spans="1:17" x14ac:dyDescent="0.25">
      <c r="C85" t="s">
        <v>241</v>
      </c>
      <c r="H85" t="s">
        <v>254</v>
      </c>
      <c r="M85" t="s">
        <v>256</v>
      </c>
    </row>
    <row r="86" spans="1:17" x14ac:dyDescent="0.25">
      <c r="C86" t="s">
        <v>258</v>
      </c>
      <c r="E86" t="s">
        <v>288</v>
      </c>
      <c r="H86" t="s">
        <v>258</v>
      </c>
      <c r="J86" t="s">
        <v>288</v>
      </c>
      <c r="M86" t="s">
        <v>258</v>
      </c>
      <c r="O86" t="s">
        <v>288</v>
      </c>
    </row>
    <row r="87" spans="1:17" x14ac:dyDescent="0.25">
      <c r="C87" t="s">
        <v>158</v>
      </c>
      <c r="D87" t="s">
        <v>251</v>
      </c>
      <c r="E87" t="s">
        <v>158</v>
      </c>
      <c r="F87" t="s">
        <v>251</v>
      </c>
      <c r="G87" t="s">
        <v>159</v>
      </c>
      <c r="H87" t="s">
        <v>158</v>
      </c>
      <c r="I87" t="s">
        <v>251</v>
      </c>
      <c r="J87" t="s">
        <v>158</v>
      </c>
      <c r="K87" t="s">
        <v>251</v>
      </c>
      <c r="L87" t="s">
        <v>159</v>
      </c>
      <c r="M87" t="s">
        <v>158</v>
      </c>
      <c r="N87" t="s">
        <v>251</v>
      </c>
      <c r="O87" t="s">
        <v>158</v>
      </c>
      <c r="P87" t="s">
        <v>251</v>
      </c>
      <c r="Q87" t="s">
        <v>159</v>
      </c>
    </row>
    <row r="88" spans="1:17" x14ac:dyDescent="0.25">
      <c r="A88" t="s">
        <v>268</v>
      </c>
      <c r="B88" t="s">
        <v>15</v>
      </c>
      <c r="C88">
        <v>1.1265700000000001</v>
      </c>
      <c r="D88">
        <v>1.0684899999999999</v>
      </c>
      <c r="E88">
        <v>7.1580899999999996</v>
      </c>
      <c r="F88">
        <v>5.2189199999999998</v>
      </c>
      <c r="G88">
        <v>3025</v>
      </c>
      <c r="H88">
        <v>1.1226799999999999</v>
      </c>
      <c r="I88">
        <v>1.0633600000000001</v>
      </c>
      <c r="J88">
        <v>7.1370699999999996</v>
      </c>
      <c r="K88">
        <v>5.2066699999999999</v>
      </c>
      <c r="L88">
        <v>3018</v>
      </c>
      <c r="M88">
        <v>1.1206400000000001</v>
      </c>
      <c r="N88">
        <v>1.06166</v>
      </c>
      <c r="O88">
        <v>7.1000500000000004</v>
      </c>
      <c r="P88">
        <v>5.2104900000000001</v>
      </c>
      <c r="Q88">
        <v>3011</v>
      </c>
    </row>
    <row r="89" spans="1:17" x14ac:dyDescent="0.25">
      <c r="B89" t="s">
        <v>16</v>
      </c>
      <c r="C89">
        <v>0.98865000000000003</v>
      </c>
      <c r="D89">
        <v>0.91988999999999999</v>
      </c>
      <c r="E89">
        <v>1.1891099999999999</v>
      </c>
      <c r="F89">
        <v>0.70018000000000002</v>
      </c>
      <c r="G89">
        <v>1723</v>
      </c>
      <c r="H89">
        <v>0.98631000000000002</v>
      </c>
      <c r="I89">
        <v>0.91561999999999999</v>
      </c>
      <c r="J89">
        <v>1.1821200000000001</v>
      </c>
      <c r="K89">
        <v>0.68769000000000002</v>
      </c>
      <c r="L89">
        <v>1714</v>
      </c>
      <c r="M89">
        <v>0.98046999999999995</v>
      </c>
      <c r="N89">
        <v>0.91352999999999995</v>
      </c>
      <c r="O89">
        <v>1.18198</v>
      </c>
      <c r="P89">
        <v>0.69272999999999996</v>
      </c>
      <c r="Q89">
        <v>1717</v>
      </c>
    </row>
    <row r="90" spans="1:17" x14ac:dyDescent="0.25">
      <c r="B90" t="s">
        <v>17</v>
      </c>
      <c r="C90">
        <v>1.1298699999999999</v>
      </c>
      <c r="D90">
        <v>1.1352100000000001</v>
      </c>
      <c r="E90">
        <v>45.442309999999999</v>
      </c>
      <c r="F90">
        <v>37.330620000000003</v>
      </c>
      <c r="G90">
        <v>605</v>
      </c>
      <c r="H90">
        <v>1.1287100000000001</v>
      </c>
      <c r="I90">
        <v>1.13629</v>
      </c>
      <c r="J90">
        <v>45.363790000000002</v>
      </c>
      <c r="K90">
        <v>37.325710000000001</v>
      </c>
      <c r="L90">
        <v>604</v>
      </c>
      <c r="M90">
        <v>1.11585</v>
      </c>
      <c r="N90">
        <v>1.11528</v>
      </c>
      <c r="O90">
        <v>44.769190000000002</v>
      </c>
      <c r="P90">
        <v>37.316949999999999</v>
      </c>
      <c r="Q90">
        <v>603</v>
      </c>
    </row>
    <row r="91" spans="1:17" x14ac:dyDescent="0.25">
      <c r="B91" t="s">
        <v>235</v>
      </c>
      <c r="C91">
        <v>1.8626799999999999</v>
      </c>
      <c r="D91">
        <v>1.92509</v>
      </c>
      <c r="E91">
        <v>3.2376299999999998</v>
      </c>
      <c r="F91">
        <v>1.92509</v>
      </c>
      <c r="G91">
        <v>172</v>
      </c>
      <c r="H91">
        <v>1.80071</v>
      </c>
      <c r="I91">
        <v>1.82453</v>
      </c>
      <c r="J91">
        <v>3.1745100000000002</v>
      </c>
      <c r="K91">
        <v>1.82453</v>
      </c>
      <c r="L91">
        <v>172</v>
      </c>
      <c r="M91">
        <v>1.6955499999999999</v>
      </c>
      <c r="N91">
        <v>1.6536500000000001</v>
      </c>
      <c r="O91">
        <v>3.06338</v>
      </c>
      <c r="P91">
        <v>1.6536500000000001</v>
      </c>
      <c r="Q91">
        <v>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DP680"/>
  <sheetViews>
    <sheetView topLeftCell="B1" workbookViewId="0">
      <selection activeCell="F68" sqref="F68"/>
    </sheetView>
  </sheetViews>
  <sheetFormatPr defaultRowHeight="15" x14ac:dyDescent="0.25"/>
  <cols>
    <col min="5" max="5" width="9.7109375" customWidth="1"/>
    <col min="6" max="6" width="15.28515625" customWidth="1"/>
  </cols>
  <sheetData>
    <row r="1" spans="1:7" x14ac:dyDescent="0.25">
      <c r="A1" t="s">
        <v>157</v>
      </c>
    </row>
    <row r="2" spans="1:7" x14ac:dyDescent="0.25">
      <c r="A2" t="s">
        <v>286</v>
      </c>
    </row>
    <row r="3" spans="1:7" x14ac:dyDescent="0.25">
      <c r="A3" t="s">
        <v>293</v>
      </c>
    </row>
    <row r="4" spans="1:7" x14ac:dyDescent="0.25">
      <c r="C4" t="s">
        <v>258</v>
      </c>
      <c r="E4" t="s">
        <v>282</v>
      </c>
    </row>
    <row r="5" spans="1:7" x14ac:dyDescent="0.25">
      <c r="C5" t="s">
        <v>158</v>
      </c>
      <c r="D5" t="s">
        <v>251</v>
      </c>
      <c r="E5" t="s">
        <v>158</v>
      </c>
      <c r="F5" t="s">
        <v>251</v>
      </c>
      <c r="G5" t="s">
        <v>159</v>
      </c>
    </row>
    <row r="6" spans="1:7" x14ac:dyDescent="0.25">
      <c r="A6" t="s">
        <v>195</v>
      </c>
      <c r="B6" t="s">
        <v>311</v>
      </c>
      <c r="C6">
        <v>1.1354</v>
      </c>
      <c r="D6">
        <v>1.11934</v>
      </c>
      <c r="E6">
        <v>16.803329999999999</v>
      </c>
      <c r="F6">
        <v>20.148109999999999</v>
      </c>
      <c r="G6">
        <v>629</v>
      </c>
    </row>
    <row r="7" spans="1:7" x14ac:dyDescent="0.25">
      <c r="B7" t="s">
        <v>228</v>
      </c>
      <c r="C7">
        <v>0.91183999999999998</v>
      </c>
      <c r="D7">
        <v>0.89831000000000005</v>
      </c>
      <c r="E7">
        <v>3.5193400000000001</v>
      </c>
      <c r="F7">
        <v>2.53817</v>
      </c>
      <c r="G7">
        <v>142</v>
      </c>
    </row>
    <row r="8" spans="1:7" x14ac:dyDescent="0.25">
      <c r="B8" t="s">
        <v>322</v>
      </c>
      <c r="C8">
        <v>1.12138</v>
      </c>
      <c r="D8">
        <v>1.1072</v>
      </c>
      <c r="E8">
        <v>44.838569999999997</v>
      </c>
      <c r="F8">
        <v>27.67991</v>
      </c>
      <c r="G8">
        <v>174</v>
      </c>
    </row>
    <row r="9" spans="1:7" x14ac:dyDescent="0.25">
      <c r="B9" t="s">
        <v>3</v>
      </c>
      <c r="C9">
        <v>0.87892000000000003</v>
      </c>
      <c r="D9">
        <v>0.91447000000000001</v>
      </c>
      <c r="E9">
        <v>10.074909999999999</v>
      </c>
      <c r="F9">
        <v>9.1446900000000007</v>
      </c>
      <c r="G9">
        <v>245</v>
      </c>
    </row>
    <row r="10" spans="1:7" x14ac:dyDescent="0.25">
      <c r="B10" t="s">
        <v>4</v>
      </c>
      <c r="C10">
        <v>1.08073</v>
      </c>
      <c r="D10">
        <v>1.0669900000000001</v>
      </c>
      <c r="E10">
        <v>69.236339999999998</v>
      </c>
      <c r="F10">
        <v>64.019679999999994</v>
      </c>
      <c r="G10">
        <v>274</v>
      </c>
    </row>
    <row r="11" spans="1:7" x14ac:dyDescent="0.25">
      <c r="B11" t="s">
        <v>5</v>
      </c>
      <c r="C11">
        <v>1.1215200000000001</v>
      </c>
      <c r="D11">
        <v>1.15194</v>
      </c>
      <c r="E11">
        <v>57.482210000000002</v>
      </c>
      <c r="F11">
        <v>57.596980000000002</v>
      </c>
      <c r="G11">
        <v>1321</v>
      </c>
    </row>
    <row r="12" spans="1:7" x14ac:dyDescent="0.25">
      <c r="B12" t="s">
        <v>6</v>
      </c>
      <c r="C12">
        <v>1.00434</v>
      </c>
      <c r="D12">
        <v>1.0229999999999999</v>
      </c>
      <c r="E12">
        <v>46.134779999999999</v>
      </c>
      <c r="F12">
        <v>51.150129999999997</v>
      </c>
      <c r="G12">
        <v>271</v>
      </c>
    </row>
    <row r="13" spans="1:7" x14ac:dyDescent="0.25">
      <c r="B13" t="s">
        <v>197</v>
      </c>
      <c r="C13">
        <v>0.87795999999999996</v>
      </c>
      <c r="D13">
        <v>0.87795999999999996</v>
      </c>
      <c r="E13">
        <v>21.949090000000002</v>
      </c>
      <c r="F13">
        <v>21.949090000000002</v>
      </c>
      <c r="G13">
        <v>1</v>
      </c>
    </row>
    <row r="14" spans="1:7" x14ac:dyDescent="0.25">
      <c r="B14" t="s">
        <v>198</v>
      </c>
      <c r="C14">
        <v>1.52902</v>
      </c>
      <c r="D14">
        <v>1.35846</v>
      </c>
      <c r="E14">
        <v>12.18778</v>
      </c>
      <c r="F14">
        <v>13.58459</v>
      </c>
      <c r="G14">
        <v>61</v>
      </c>
    </row>
    <row r="15" spans="1:7" x14ac:dyDescent="0.25">
      <c r="B15" t="s">
        <v>9</v>
      </c>
      <c r="C15">
        <v>1.1402099999999999</v>
      </c>
      <c r="D15">
        <v>1.2293700000000001</v>
      </c>
      <c r="E15">
        <v>35.360059999999997</v>
      </c>
      <c r="F15">
        <v>18.44061</v>
      </c>
      <c r="G15">
        <v>52</v>
      </c>
    </row>
    <row r="16" spans="1:7" x14ac:dyDescent="0.25">
      <c r="B16" t="s">
        <v>169</v>
      </c>
      <c r="C16">
        <v>1.1295299999999999</v>
      </c>
      <c r="D16">
        <v>1.1287</v>
      </c>
      <c r="E16">
        <v>38.633769999999998</v>
      </c>
      <c r="F16">
        <v>23.108409999999999</v>
      </c>
      <c r="G16">
        <v>531</v>
      </c>
    </row>
    <row r="17" spans="1:7" x14ac:dyDescent="0.25">
      <c r="B17" t="s">
        <v>13</v>
      </c>
      <c r="C17">
        <v>1.09775</v>
      </c>
      <c r="D17">
        <v>1.1081300000000001</v>
      </c>
      <c r="E17">
        <v>54.469349999999999</v>
      </c>
      <c r="F17">
        <v>55.406469999999999</v>
      </c>
      <c r="G17">
        <v>326</v>
      </c>
    </row>
    <row r="18" spans="1:7" x14ac:dyDescent="0.25">
      <c r="B18" t="s">
        <v>243</v>
      </c>
      <c r="C18">
        <v>1.21027</v>
      </c>
      <c r="D18">
        <v>1.21027</v>
      </c>
      <c r="E18">
        <v>2.4810599999999998</v>
      </c>
      <c r="F18">
        <v>2.4810599999999998</v>
      </c>
      <c r="G18">
        <v>64</v>
      </c>
    </row>
    <row r="19" spans="1:7" x14ac:dyDescent="0.25">
      <c r="B19" t="s">
        <v>193</v>
      </c>
      <c r="C19">
        <v>0.71340999999999999</v>
      </c>
      <c r="D19">
        <v>0.71340999999999999</v>
      </c>
      <c r="E19">
        <v>8.5609699999999993</v>
      </c>
      <c r="F19">
        <v>8.5609699999999993</v>
      </c>
      <c r="G19">
        <v>25</v>
      </c>
    </row>
    <row r="20" spans="1:7" x14ac:dyDescent="0.25">
      <c r="B20" t="s">
        <v>12</v>
      </c>
      <c r="C20">
        <v>0.92127000000000003</v>
      </c>
      <c r="D20">
        <v>0.86519000000000001</v>
      </c>
      <c r="E20">
        <v>5.2913699999999997</v>
      </c>
      <c r="F20">
        <v>2.5955699999999999</v>
      </c>
      <c r="G20">
        <v>53</v>
      </c>
    </row>
    <row r="21" spans="1:7" x14ac:dyDescent="0.25">
      <c r="B21" t="s">
        <v>196</v>
      </c>
      <c r="C21">
        <v>0.89785999999999999</v>
      </c>
      <c r="D21">
        <v>0.85155999999999998</v>
      </c>
      <c r="E21">
        <v>3.5377100000000001</v>
      </c>
      <c r="F21">
        <v>2.5546899999999999</v>
      </c>
      <c r="G21">
        <v>35</v>
      </c>
    </row>
    <row r="22" spans="1:7" x14ac:dyDescent="0.25">
      <c r="B22">
        <v>25</v>
      </c>
      <c r="C22">
        <v>0.82701999999999998</v>
      </c>
      <c r="D22">
        <v>0.82701999999999998</v>
      </c>
      <c r="E22">
        <v>2.4810599999999998</v>
      </c>
      <c r="F22">
        <v>2.4810599999999998</v>
      </c>
      <c r="G22">
        <v>64</v>
      </c>
    </row>
    <row r="30" spans="1:7" x14ac:dyDescent="0.25">
      <c r="A30" t="s">
        <v>157</v>
      </c>
    </row>
    <row r="31" spans="1:7" x14ac:dyDescent="0.25">
      <c r="A31" t="s">
        <v>286</v>
      </c>
    </row>
    <row r="32" spans="1:7" x14ac:dyDescent="0.25">
      <c r="A32" t="s">
        <v>296</v>
      </c>
    </row>
    <row r="33" spans="1:7" x14ac:dyDescent="0.25">
      <c r="C33" t="s">
        <v>258</v>
      </c>
      <c r="E33" t="s">
        <v>288</v>
      </c>
    </row>
    <row r="34" spans="1:7" x14ac:dyDescent="0.25">
      <c r="C34" t="s">
        <v>158</v>
      </c>
      <c r="D34" t="s">
        <v>251</v>
      </c>
      <c r="E34" t="s">
        <v>158</v>
      </c>
      <c r="F34" t="s">
        <v>251</v>
      </c>
      <c r="G34" t="s">
        <v>159</v>
      </c>
    </row>
    <row r="35" spans="1:7" x14ac:dyDescent="0.25">
      <c r="A35" t="s">
        <v>195</v>
      </c>
      <c r="B35" t="s">
        <v>311</v>
      </c>
      <c r="C35">
        <v>1.27894</v>
      </c>
      <c r="D35">
        <v>1.2188300000000001</v>
      </c>
      <c r="E35">
        <v>2.01233</v>
      </c>
      <c r="F35">
        <v>1.8282400000000001</v>
      </c>
      <c r="G35">
        <v>722</v>
      </c>
    </row>
    <row r="36" spans="1:7" x14ac:dyDescent="0.25">
      <c r="B36" t="s">
        <v>228</v>
      </c>
      <c r="C36">
        <v>0.84633999999999998</v>
      </c>
      <c r="D36">
        <v>0.84743000000000002</v>
      </c>
      <c r="E36">
        <v>0.38466</v>
      </c>
      <c r="F36">
        <v>0.43387999999999999</v>
      </c>
      <c r="G36">
        <v>111</v>
      </c>
    </row>
    <row r="37" spans="1:7" x14ac:dyDescent="0.25">
      <c r="B37" t="s">
        <v>322</v>
      </c>
      <c r="C37">
        <v>1.0695300000000001</v>
      </c>
      <c r="D37">
        <v>1.01284</v>
      </c>
      <c r="E37">
        <v>16.73488</v>
      </c>
      <c r="F37">
        <v>5.0642100000000001</v>
      </c>
      <c r="G37">
        <v>178</v>
      </c>
    </row>
    <row r="38" spans="1:7" x14ac:dyDescent="0.25">
      <c r="B38" t="s">
        <v>3</v>
      </c>
      <c r="C38">
        <v>0.85933999999999999</v>
      </c>
      <c r="D38">
        <v>0.88726000000000005</v>
      </c>
      <c r="E38">
        <v>1.0329999999999999</v>
      </c>
      <c r="F38">
        <v>0.71897</v>
      </c>
      <c r="G38">
        <v>261</v>
      </c>
    </row>
    <row r="39" spans="1:7" x14ac:dyDescent="0.25">
      <c r="B39" t="s">
        <v>4</v>
      </c>
      <c r="C39">
        <v>1.0544899999999999</v>
      </c>
      <c r="D39">
        <v>1.0544899999999999</v>
      </c>
      <c r="E39">
        <v>4.2179599999999997</v>
      </c>
      <c r="F39">
        <v>4.2179599999999997</v>
      </c>
      <c r="G39">
        <v>299</v>
      </c>
    </row>
    <row r="40" spans="1:7" x14ac:dyDescent="0.25">
      <c r="B40" t="s">
        <v>5</v>
      </c>
      <c r="C40">
        <v>1.18242</v>
      </c>
      <c r="D40">
        <v>1.18222</v>
      </c>
      <c r="E40">
        <v>7.4232399999999998</v>
      </c>
      <c r="F40">
        <v>5.9111000000000002</v>
      </c>
      <c r="G40">
        <v>1183</v>
      </c>
    </row>
    <row r="41" spans="1:7" x14ac:dyDescent="0.25">
      <c r="B41" t="s">
        <v>6</v>
      </c>
      <c r="C41">
        <v>1.0473300000000001</v>
      </c>
      <c r="D41">
        <v>1.0376099999999999</v>
      </c>
      <c r="E41">
        <v>5.32402</v>
      </c>
      <c r="F41">
        <v>5.1880499999999996</v>
      </c>
      <c r="G41">
        <v>279</v>
      </c>
    </row>
    <row r="42" spans="1:7" x14ac:dyDescent="0.25">
      <c r="B42" t="s">
        <v>197</v>
      </c>
      <c r="C42">
        <v>1.23299</v>
      </c>
      <c r="D42">
        <v>1.23299</v>
      </c>
      <c r="E42">
        <v>6.1706399999999997</v>
      </c>
      <c r="F42">
        <v>6.1649399999999996</v>
      </c>
      <c r="G42">
        <v>1</v>
      </c>
    </row>
    <row r="43" spans="1:7" x14ac:dyDescent="0.25">
      <c r="B43" t="s">
        <v>198</v>
      </c>
      <c r="C43">
        <v>1.9370099999999999</v>
      </c>
      <c r="D43">
        <v>1.9370099999999999</v>
      </c>
      <c r="E43">
        <v>1.9370099999999999</v>
      </c>
      <c r="F43">
        <v>1.9370099999999999</v>
      </c>
      <c r="G43">
        <v>52</v>
      </c>
    </row>
    <row r="44" spans="1:7" x14ac:dyDescent="0.25">
      <c r="B44" t="s">
        <v>9</v>
      </c>
      <c r="C44">
        <v>1.54342</v>
      </c>
      <c r="D44">
        <v>1.85547</v>
      </c>
      <c r="E44">
        <v>3.85276</v>
      </c>
      <c r="F44">
        <v>1.85547</v>
      </c>
      <c r="G44">
        <v>53</v>
      </c>
    </row>
    <row r="45" spans="1:7" x14ac:dyDescent="0.25">
      <c r="B45" t="s">
        <v>169</v>
      </c>
      <c r="C45">
        <v>1.1606700000000001</v>
      </c>
      <c r="D45">
        <v>1.1489400000000001</v>
      </c>
      <c r="E45">
        <v>4.4261400000000002</v>
      </c>
      <c r="F45">
        <v>2.3506200000000002</v>
      </c>
      <c r="G45">
        <v>664</v>
      </c>
    </row>
    <row r="46" spans="1:7" x14ac:dyDescent="0.25">
      <c r="B46" t="s">
        <v>13</v>
      </c>
      <c r="C46">
        <v>1.1595299999999999</v>
      </c>
      <c r="D46">
        <v>1.14239</v>
      </c>
      <c r="E46">
        <v>54.747079999999997</v>
      </c>
      <c r="F46">
        <v>62.897100000000002</v>
      </c>
      <c r="G46">
        <v>343</v>
      </c>
    </row>
    <row r="47" spans="1:7" x14ac:dyDescent="0.25">
      <c r="B47" t="s">
        <v>243</v>
      </c>
      <c r="C47">
        <v>1.10002</v>
      </c>
      <c r="D47">
        <v>1.10002</v>
      </c>
      <c r="E47">
        <v>0.63361000000000001</v>
      </c>
      <c r="F47">
        <v>0.63361000000000001</v>
      </c>
      <c r="G47">
        <v>120</v>
      </c>
    </row>
    <row r="48" spans="1:7" x14ac:dyDescent="0.25">
      <c r="B48" t="s">
        <v>193</v>
      </c>
      <c r="C48">
        <v>1.64401</v>
      </c>
      <c r="D48">
        <v>1.64401</v>
      </c>
      <c r="E48">
        <v>4.9320199999999996</v>
      </c>
      <c r="F48">
        <v>4.9320199999999996</v>
      </c>
      <c r="G48">
        <v>25</v>
      </c>
    </row>
    <row r="49" spans="1:7" x14ac:dyDescent="0.25">
      <c r="B49" t="s">
        <v>12</v>
      </c>
      <c r="C49">
        <v>0.80439000000000005</v>
      </c>
      <c r="D49">
        <v>0.80439000000000005</v>
      </c>
      <c r="E49">
        <v>0.61778</v>
      </c>
      <c r="F49">
        <v>0.61778</v>
      </c>
      <c r="G49">
        <v>53</v>
      </c>
    </row>
    <row r="50" spans="1:7" x14ac:dyDescent="0.25">
      <c r="B50" t="s">
        <v>196</v>
      </c>
      <c r="C50">
        <v>0.91285000000000005</v>
      </c>
      <c r="D50">
        <v>0.91017000000000003</v>
      </c>
      <c r="E50">
        <v>0.58338000000000001</v>
      </c>
      <c r="F50">
        <v>0.69901000000000002</v>
      </c>
      <c r="G50">
        <v>29</v>
      </c>
    </row>
    <row r="58" spans="1:7" x14ac:dyDescent="0.25">
      <c r="A58" t="s">
        <v>157</v>
      </c>
    </row>
    <row r="59" spans="1:7" x14ac:dyDescent="0.25">
      <c r="A59" t="s">
        <v>286</v>
      </c>
    </row>
    <row r="60" spans="1:7" x14ac:dyDescent="0.25">
      <c r="A60" t="s">
        <v>157</v>
      </c>
    </row>
    <row r="61" spans="1:7" x14ac:dyDescent="0.25">
      <c r="A61" t="s">
        <v>157</v>
      </c>
    </row>
    <row r="62" spans="1:7" x14ac:dyDescent="0.25">
      <c r="A62" t="s">
        <v>286</v>
      </c>
    </row>
    <row r="63" spans="1:7" x14ac:dyDescent="0.25">
      <c r="A63" t="s">
        <v>291</v>
      </c>
    </row>
    <row r="64" spans="1:7" x14ac:dyDescent="0.25">
      <c r="C64" t="s">
        <v>312</v>
      </c>
    </row>
    <row r="65" spans="1:17" x14ac:dyDescent="0.25">
      <c r="C65" t="s">
        <v>241</v>
      </c>
      <c r="H65" t="s">
        <v>254</v>
      </c>
      <c r="M65" t="s">
        <v>256</v>
      </c>
    </row>
    <row r="66" spans="1:17" x14ac:dyDescent="0.25">
      <c r="C66" t="s">
        <v>313</v>
      </c>
      <c r="D66" t="s">
        <v>314</v>
      </c>
      <c r="E66" t="s">
        <v>315</v>
      </c>
      <c r="F66" t="s">
        <v>316</v>
      </c>
      <c r="G66" t="s">
        <v>321</v>
      </c>
      <c r="H66" t="s">
        <v>313</v>
      </c>
      <c r="I66" t="s">
        <v>314</v>
      </c>
      <c r="J66" t="s">
        <v>315</v>
      </c>
      <c r="K66" t="s">
        <v>316</v>
      </c>
      <c r="L66" t="s">
        <v>321</v>
      </c>
      <c r="M66" t="s">
        <v>313</v>
      </c>
      <c r="N66" t="s">
        <v>314</v>
      </c>
      <c r="O66" t="s">
        <v>315</v>
      </c>
      <c r="P66" t="s">
        <v>316</v>
      </c>
      <c r="Q66" t="s">
        <v>321</v>
      </c>
    </row>
    <row r="67" spans="1:17" x14ac:dyDescent="0.25">
      <c r="C67" t="s">
        <v>317</v>
      </c>
      <c r="D67" t="s">
        <v>318</v>
      </c>
      <c r="E67" t="s">
        <v>319</v>
      </c>
      <c r="F67" t="s">
        <v>320</v>
      </c>
      <c r="G67" t="s">
        <v>226</v>
      </c>
      <c r="H67" t="s">
        <v>317</v>
      </c>
      <c r="I67" t="s">
        <v>318</v>
      </c>
      <c r="J67" t="s">
        <v>319</v>
      </c>
      <c r="K67" t="s">
        <v>320</v>
      </c>
      <c r="L67" t="s">
        <v>226</v>
      </c>
      <c r="M67" t="s">
        <v>317</v>
      </c>
      <c r="N67" t="s">
        <v>318</v>
      </c>
      <c r="O67" t="s">
        <v>319</v>
      </c>
      <c r="P67" t="s">
        <v>320</v>
      </c>
      <c r="Q67" t="s">
        <v>226</v>
      </c>
    </row>
    <row r="68" spans="1:17" x14ac:dyDescent="0.25">
      <c r="A68" t="s">
        <v>268</v>
      </c>
      <c r="B68" t="s">
        <v>15</v>
      </c>
      <c r="C68">
        <v>110.38529</v>
      </c>
      <c r="D68">
        <v>114.57244</v>
      </c>
      <c r="E68">
        <v>52.4</v>
      </c>
      <c r="F68">
        <v>55.12</v>
      </c>
      <c r="G68">
        <v>2340</v>
      </c>
      <c r="H68">
        <v>109.32077</v>
      </c>
      <c r="I68">
        <v>113.77654</v>
      </c>
      <c r="J68">
        <v>51.75</v>
      </c>
      <c r="K68">
        <v>54.61</v>
      </c>
      <c r="L68">
        <v>2333</v>
      </c>
      <c r="M68">
        <v>105.42254</v>
      </c>
      <c r="N68">
        <v>110.71182</v>
      </c>
      <c r="O68">
        <v>49.49</v>
      </c>
      <c r="P68">
        <v>52.44</v>
      </c>
      <c r="Q68">
        <v>2317</v>
      </c>
    </row>
    <row r="69" spans="1:17" x14ac:dyDescent="0.25">
      <c r="B69" t="s">
        <v>16</v>
      </c>
      <c r="C69">
        <v>105.95649</v>
      </c>
      <c r="D69">
        <v>110.82931000000001</v>
      </c>
      <c r="E69">
        <v>12.36</v>
      </c>
      <c r="F69">
        <v>13.03</v>
      </c>
      <c r="G69">
        <v>1386</v>
      </c>
      <c r="H69">
        <v>104.30918</v>
      </c>
      <c r="I69">
        <v>109.28758999999999</v>
      </c>
      <c r="J69">
        <v>12.15</v>
      </c>
      <c r="K69">
        <v>12.82</v>
      </c>
      <c r="L69">
        <v>1380</v>
      </c>
      <c r="M69">
        <v>99.444019999999995</v>
      </c>
      <c r="N69">
        <v>104.17883999999999</v>
      </c>
      <c r="O69">
        <v>11.47</v>
      </c>
      <c r="P69">
        <v>12.07</v>
      </c>
      <c r="Q69">
        <v>1374</v>
      </c>
    </row>
    <row r="70" spans="1:17" x14ac:dyDescent="0.25">
      <c r="B70" t="s">
        <v>17</v>
      </c>
      <c r="C70">
        <v>110.25524</v>
      </c>
      <c r="D70">
        <v>114.22711</v>
      </c>
      <c r="E70">
        <v>54.74</v>
      </c>
      <c r="F70">
        <v>56.41</v>
      </c>
      <c r="G70">
        <v>418</v>
      </c>
      <c r="H70">
        <v>109.34972999999999</v>
      </c>
      <c r="I70">
        <v>113.74335000000001</v>
      </c>
      <c r="J70">
        <v>54.21</v>
      </c>
      <c r="K70">
        <v>56.09</v>
      </c>
      <c r="L70">
        <v>415</v>
      </c>
      <c r="M70">
        <v>105.38002</v>
      </c>
      <c r="N70">
        <v>109.71025</v>
      </c>
      <c r="O70">
        <v>52.22</v>
      </c>
      <c r="P70">
        <v>54.37</v>
      </c>
      <c r="Q70">
        <v>414</v>
      </c>
    </row>
    <row r="71" spans="1:17" x14ac:dyDescent="0.25">
      <c r="B71" t="s">
        <v>235</v>
      </c>
      <c r="C71">
        <v>171.31415000000001</v>
      </c>
      <c r="D71">
        <v>179.46442999999999</v>
      </c>
      <c r="E71">
        <v>14.9</v>
      </c>
      <c r="F71">
        <v>15.47</v>
      </c>
      <c r="G71">
        <v>146</v>
      </c>
      <c r="H71">
        <v>160.54123000000001</v>
      </c>
      <c r="I71">
        <v>168.31117</v>
      </c>
      <c r="J71">
        <v>14</v>
      </c>
      <c r="K71">
        <v>14.57</v>
      </c>
      <c r="L71">
        <v>150</v>
      </c>
      <c r="M71">
        <v>124.51475000000001</v>
      </c>
      <c r="N71">
        <v>129.31746999999999</v>
      </c>
      <c r="O71">
        <v>10.73</v>
      </c>
      <c r="P71">
        <v>11.14</v>
      </c>
      <c r="Q71">
        <v>138</v>
      </c>
    </row>
    <row r="78" spans="1:17" x14ac:dyDescent="0.25">
      <c r="A78" t="s">
        <v>157</v>
      </c>
    </row>
    <row r="79" spans="1:17" x14ac:dyDescent="0.25">
      <c r="A79" t="s">
        <v>286</v>
      </c>
    </row>
    <row r="80" spans="1:17" x14ac:dyDescent="0.25">
      <c r="A80" t="s">
        <v>157</v>
      </c>
    </row>
    <row r="81" spans="1:1" x14ac:dyDescent="0.25">
      <c r="A81" t="s">
        <v>157</v>
      </c>
    </row>
    <row r="82" spans="1:1" x14ac:dyDescent="0.25">
      <c r="A82" t="s">
        <v>323</v>
      </c>
    </row>
    <row r="83" spans="1:1" x14ac:dyDescent="0.25">
      <c r="A83" t="s">
        <v>324</v>
      </c>
    </row>
    <row r="84" spans="1:1" x14ac:dyDescent="0.25">
      <c r="A84" t="s">
        <v>325</v>
      </c>
    </row>
    <row r="87" spans="1:1" x14ac:dyDescent="0.25">
      <c r="A87" t="s">
        <v>326</v>
      </c>
    </row>
    <row r="88" spans="1:1" x14ac:dyDescent="0.25">
      <c r="A88" t="s">
        <v>327</v>
      </c>
    </row>
    <row r="89" spans="1:1" x14ac:dyDescent="0.25">
      <c r="A89" t="s">
        <v>328</v>
      </c>
    </row>
    <row r="91" spans="1:1" x14ac:dyDescent="0.25">
      <c r="A91" t="s">
        <v>329</v>
      </c>
    </row>
    <row r="92" spans="1:1" x14ac:dyDescent="0.25">
      <c r="A92" t="s">
        <v>330</v>
      </c>
    </row>
    <row r="93" spans="1:1" x14ac:dyDescent="0.25">
      <c r="A93" t="s">
        <v>331</v>
      </c>
    </row>
    <row r="94" spans="1:1" x14ac:dyDescent="0.25">
      <c r="A94" t="s">
        <v>332</v>
      </c>
    </row>
    <row r="96" spans="1:1" x14ac:dyDescent="0.25">
      <c r="A96" t="s">
        <v>157</v>
      </c>
    </row>
    <row r="97" spans="1:120" x14ac:dyDescent="0.25">
      <c r="A97" t="s">
        <v>332</v>
      </c>
    </row>
    <row r="98" spans="1:120" x14ac:dyDescent="0.25">
      <c r="C98" t="s">
        <v>256</v>
      </c>
    </row>
    <row r="99" spans="1:120" x14ac:dyDescent="0.25">
      <c r="B99" t="s">
        <v>228</v>
      </c>
      <c r="I99" t="s">
        <v>311</v>
      </c>
      <c r="P99" t="s">
        <v>3</v>
      </c>
      <c r="W99" t="s">
        <v>196</v>
      </c>
      <c r="AD99" t="s">
        <v>243</v>
      </c>
      <c r="AK99" t="s">
        <v>12</v>
      </c>
      <c r="AR99" t="s">
        <v>322</v>
      </c>
      <c r="AY99" t="s">
        <v>4</v>
      </c>
      <c r="BF99" t="s">
        <v>5</v>
      </c>
      <c r="BM99" t="s">
        <v>6</v>
      </c>
      <c r="BT99" t="s">
        <v>9</v>
      </c>
      <c r="CA99" t="s">
        <v>169</v>
      </c>
      <c r="CH99" t="s">
        <v>197</v>
      </c>
      <c r="CO99" t="s">
        <v>13</v>
      </c>
      <c r="CV99" t="s">
        <v>198</v>
      </c>
      <c r="DC99" t="s">
        <v>193</v>
      </c>
      <c r="DJ99" t="s">
        <v>225</v>
      </c>
    </row>
    <row r="100" spans="1:120" x14ac:dyDescent="0.25">
      <c r="A100" t="s">
        <v>257</v>
      </c>
      <c r="B100" t="s">
        <v>302</v>
      </c>
      <c r="C100" t="s">
        <v>267</v>
      </c>
      <c r="D100" t="s">
        <v>287</v>
      </c>
      <c r="E100" t="s">
        <v>303</v>
      </c>
      <c r="F100" t="s">
        <v>252</v>
      </c>
      <c r="G100" t="s">
        <v>253</v>
      </c>
      <c r="H100" t="s">
        <v>159</v>
      </c>
      <c r="I100" t="s">
        <v>302</v>
      </c>
      <c r="J100" t="s">
        <v>267</v>
      </c>
      <c r="K100" t="s">
        <v>287</v>
      </c>
      <c r="L100" t="s">
        <v>303</v>
      </c>
      <c r="M100" t="s">
        <v>252</v>
      </c>
      <c r="N100" t="s">
        <v>253</v>
      </c>
      <c r="O100" t="s">
        <v>159</v>
      </c>
      <c r="P100" t="s">
        <v>302</v>
      </c>
      <c r="Q100" t="s">
        <v>267</v>
      </c>
      <c r="R100" t="s">
        <v>287</v>
      </c>
      <c r="S100" t="s">
        <v>303</v>
      </c>
      <c r="T100" t="s">
        <v>252</v>
      </c>
      <c r="U100" t="s">
        <v>253</v>
      </c>
      <c r="V100" t="s">
        <v>159</v>
      </c>
      <c r="W100" t="s">
        <v>302</v>
      </c>
      <c r="X100" t="s">
        <v>267</v>
      </c>
      <c r="Y100" t="s">
        <v>287</v>
      </c>
      <c r="Z100" t="s">
        <v>303</v>
      </c>
      <c r="AA100" t="s">
        <v>252</v>
      </c>
      <c r="AB100" t="s">
        <v>253</v>
      </c>
      <c r="AC100" t="s">
        <v>159</v>
      </c>
      <c r="AD100" t="s">
        <v>302</v>
      </c>
      <c r="AE100" t="s">
        <v>267</v>
      </c>
      <c r="AF100" t="s">
        <v>287</v>
      </c>
      <c r="AG100" t="s">
        <v>303</v>
      </c>
      <c r="AH100" t="s">
        <v>252</v>
      </c>
      <c r="AI100" t="s">
        <v>253</v>
      </c>
      <c r="AJ100" t="s">
        <v>159</v>
      </c>
      <c r="AK100" t="s">
        <v>302</v>
      </c>
      <c r="AL100" t="s">
        <v>267</v>
      </c>
      <c r="AM100" t="s">
        <v>287</v>
      </c>
      <c r="AN100" t="s">
        <v>303</v>
      </c>
      <c r="AO100" t="s">
        <v>252</v>
      </c>
      <c r="AP100" t="s">
        <v>253</v>
      </c>
      <c r="AQ100" t="s">
        <v>159</v>
      </c>
      <c r="AR100" t="s">
        <v>302</v>
      </c>
      <c r="AS100" t="s">
        <v>267</v>
      </c>
      <c r="AT100" t="s">
        <v>287</v>
      </c>
      <c r="AU100" t="s">
        <v>303</v>
      </c>
      <c r="AV100" t="s">
        <v>252</v>
      </c>
      <c r="AW100" t="s">
        <v>253</v>
      </c>
      <c r="AX100" t="s">
        <v>159</v>
      </c>
      <c r="AY100" t="s">
        <v>302</v>
      </c>
      <c r="AZ100" t="s">
        <v>267</v>
      </c>
      <c r="BA100" t="s">
        <v>287</v>
      </c>
      <c r="BB100" t="s">
        <v>303</v>
      </c>
      <c r="BC100" t="s">
        <v>252</v>
      </c>
      <c r="BD100" t="s">
        <v>253</v>
      </c>
      <c r="BE100" t="s">
        <v>159</v>
      </c>
      <c r="BF100" t="s">
        <v>302</v>
      </c>
      <c r="BG100" t="s">
        <v>267</v>
      </c>
      <c r="BH100" t="s">
        <v>287</v>
      </c>
      <c r="BI100" t="s">
        <v>303</v>
      </c>
      <c r="BJ100" t="s">
        <v>252</v>
      </c>
      <c r="BK100" t="s">
        <v>253</v>
      </c>
      <c r="BL100" t="s">
        <v>159</v>
      </c>
      <c r="BM100" t="s">
        <v>302</v>
      </c>
      <c r="BN100" t="s">
        <v>267</v>
      </c>
      <c r="BO100" t="s">
        <v>287</v>
      </c>
      <c r="BP100" t="s">
        <v>303</v>
      </c>
      <c r="BQ100" t="s">
        <v>252</v>
      </c>
      <c r="BR100" t="s">
        <v>253</v>
      </c>
      <c r="BS100" t="s">
        <v>159</v>
      </c>
      <c r="BT100" t="s">
        <v>302</v>
      </c>
      <c r="BU100" t="s">
        <v>267</v>
      </c>
      <c r="BV100" t="s">
        <v>287</v>
      </c>
      <c r="BW100" t="s">
        <v>303</v>
      </c>
      <c r="BX100" t="s">
        <v>252</v>
      </c>
      <c r="BY100" t="s">
        <v>253</v>
      </c>
      <c r="BZ100" t="s">
        <v>159</v>
      </c>
      <c r="CA100" t="s">
        <v>302</v>
      </c>
      <c r="CB100" t="s">
        <v>267</v>
      </c>
      <c r="CC100" t="s">
        <v>287</v>
      </c>
      <c r="CD100" t="s">
        <v>303</v>
      </c>
      <c r="CE100" t="s">
        <v>252</v>
      </c>
      <c r="CF100" t="s">
        <v>253</v>
      </c>
      <c r="CG100" t="s">
        <v>159</v>
      </c>
      <c r="CH100" t="s">
        <v>302</v>
      </c>
      <c r="CI100" t="s">
        <v>267</v>
      </c>
      <c r="CJ100" t="s">
        <v>287</v>
      </c>
      <c r="CK100" t="s">
        <v>303</v>
      </c>
      <c r="CL100" t="s">
        <v>252</v>
      </c>
      <c r="CM100" t="s">
        <v>253</v>
      </c>
      <c r="CN100" t="s">
        <v>159</v>
      </c>
      <c r="CO100" t="s">
        <v>302</v>
      </c>
      <c r="CP100" t="s">
        <v>267</v>
      </c>
      <c r="CQ100" t="s">
        <v>287</v>
      </c>
      <c r="CR100" t="s">
        <v>303</v>
      </c>
      <c r="CS100" t="s">
        <v>252</v>
      </c>
      <c r="CT100" t="s">
        <v>253</v>
      </c>
      <c r="CU100" t="s">
        <v>159</v>
      </c>
      <c r="CV100" t="s">
        <v>302</v>
      </c>
      <c r="CW100" t="s">
        <v>267</v>
      </c>
      <c r="CX100" t="s">
        <v>287</v>
      </c>
      <c r="CY100" t="s">
        <v>303</v>
      </c>
      <c r="CZ100" t="s">
        <v>252</v>
      </c>
      <c r="DA100" t="s">
        <v>253</v>
      </c>
      <c r="DB100" t="s">
        <v>159</v>
      </c>
      <c r="DC100" t="s">
        <v>302</v>
      </c>
      <c r="DD100" t="s">
        <v>267</v>
      </c>
      <c r="DE100" t="s">
        <v>287</v>
      </c>
      <c r="DF100" t="s">
        <v>303</v>
      </c>
      <c r="DG100" t="s">
        <v>252</v>
      </c>
      <c r="DH100" t="s">
        <v>253</v>
      </c>
      <c r="DI100" t="s">
        <v>159</v>
      </c>
      <c r="DJ100" t="s">
        <v>302</v>
      </c>
      <c r="DK100" t="s">
        <v>267</v>
      </c>
      <c r="DL100" t="s">
        <v>287</v>
      </c>
      <c r="DM100" t="s">
        <v>303</v>
      </c>
      <c r="DN100" t="s">
        <v>252</v>
      </c>
      <c r="DO100" t="s">
        <v>253</v>
      </c>
      <c r="DP100" t="s">
        <v>159</v>
      </c>
    </row>
    <row r="101" spans="1:120" x14ac:dyDescent="0.25">
      <c r="A101" t="s">
        <v>304</v>
      </c>
      <c r="H101">
        <v>0</v>
      </c>
      <c r="O101">
        <v>0</v>
      </c>
      <c r="V101">
        <v>0</v>
      </c>
      <c r="AC101">
        <v>0</v>
      </c>
      <c r="AJ101">
        <v>0</v>
      </c>
      <c r="AQ101">
        <v>0</v>
      </c>
      <c r="AX101">
        <v>0</v>
      </c>
      <c r="BE101">
        <v>0</v>
      </c>
      <c r="BL101">
        <v>0</v>
      </c>
      <c r="BS101">
        <v>0</v>
      </c>
      <c r="BZ101">
        <v>0</v>
      </c>
      <c r="CG101">
        <v>0</v>
      </c>
      <c r="CN101">
        <v>0</v>
      </c>
      <c r="CU101">
        <v>0</v>
      </c>
      <c r="DB101">
        <v>0</v>
      </c>
      <c r="DI101">
        <v>0</v>
      </c>
      <c r="DP101">
        <v>0</v>
      </c>
    </row>
    <row r="102" spans="1:120" x14ac:dyDescent="0.25">
      <c r="A102" t="s">
        <v>175</v>
      </c>
      <c r="H102">
        <v>0</v>
      </c>
      <c r="O102">
        <v>0</v>
      </c>
      <c r="V102">
        <v>0</v>
      </c>
      <c r="W102">
        <v>247.17605829999999</v>
      </c>
      <c r="X102">
        <v>247.17605829999999</v>
      </c>
      <c r="Y102">
        <v>247.17605829999999</v>
      </c>
      <c r="Z102">
        <v>247.17605829999999</v>
      </c>
      <c r="AA102">
        <v>0</v>
      </c>
      <c r="AB102">
        <v>0</v>
      </c>
      <c r="AC102">
        <v>3</v>
      </c>
      <c r="AJ102">
        <v>0</v>
      </c>
      <c r="AQ102">
        <v>0</v>
      </c>
      <c r="AX102">
        <v>0</v>
      </c>
      <c r="BE102">
        <v>0</v>
      </c>
      <c r="BL102">
        <v>0</v>
      </c>
      <c r="BS102">
        <v>0</v>
      </c>
      <c r="BZ102">
        <v>0</v>
      </c>
      <c r="CG102">
        <v>0</v>
      </c>
      <c r="CN102">
        <v>0</v>
      </c>
      <c r="CU102">
        <v>0</v>
      </c>
      <c r="DB102">
        <v>0</v>
      </c>
      <c r="DI102">
        <v>0</v>
      </c>
      <c r="DJ102">
        <v>247.17605829999999</v>
      </c>
      <c r="DK102">
        <v>247.17605829999999</v>
      </c>
      <c r="DL102">
        <v>247.17605829999999</v>
      </c>
      <c r="DM102">
        <v>247.17605829999999</v>
      </c>
      <c r="DN102">
        <v>0</v>
      </c>
      <c r="DO102">
        <v>0</v>
      </c>
      <c r="DP102">
        <v>3</v>
      </c>
    </row>
    <row r="103" spans="1:120" x14ac:dyDescent="0.25">
      <c r="A103" t="s">
        <v>176</v>
      </c>
      <c r="B103">
        <v>248.21593815</v>
      </c>
      <c r="C103">
        <v>248.21593815</v>
      </c>
      <c r="D103">
        <v>248.21593815</v>
      </c>
      <c r="E103">
        <v>248.21593815</v>
      </c>
      <c r="F103">
        <v>0</v>
      </c>
      <c r="G103">
        <v>0</v>
      </c>
      <c r="H103">
        <v>33</v>
      </c>
      <c r="O103">
        <v>0</v>
      </c>
      <c r="P103">
        <v>298.2519461</v>
      </c>
      <c r="Q103">
        <v>298.2519461</v>
      </c>
      <c r="R103">
        <v>298.2519461</v>
      </c>
      <c r="S103">
        <v>298.2519461</v>
      </c>
      <c r="T103">
        <v>0</v>
      </c>
      <c r="U103">
        <v>0</v>
      </c>
      <c r="V103">
        <v>56</v>
      </c>
      <c r="AC103">
        <v>0</v>
      </c>
      <c r="AJ103">
        <v>0</v>
      </c>
      <c r="AQ103">
        <v>0</v>
      </c>
      <c r="AX103">
        <v>0</v>
      </c>
      <c r="BE103">
        <v>0</v>
      </c>
      <c r="BL103">
        <v>0</v>
      </c>
      <c r="BS103">
        <v>0</v>
      </c>
      <c r="BZ103">
        <v>0</v>
      </c>
      <c r="CG103">
        <v>0</v>
      </c>
      <c r="CN103">
        <v>0</v>
      </c>
      <c r="CU103">
        <v>0</v>
      </c>
      <c r="DB103">
        <v>0</v>
      </c>
      <c r="DI103">
        <v>0</v>
      </c>
      <c r="DJ103">
        <v>279.48889615659999</v>
      </c>
      <c r="DK103">
        <v>273.233942125</v>
      </c>
      <c r="DL103">
        <v>298.2519461</v>
      </c>
      <c r="DM103">
        <v>273.233942125</v>
      </c>
      <c r="DN103">
        <v>2.5776550685999999</v>
      </c>
      <c r="DO103">
        <v>24.360221234800001</v>
      </c>
      <c r="DP103">
        <v>89</v>
      </c>
    </row>
    <row r="104" spans="1:120" x14ac:dyDescent="0.25">
      <c r="A104" t="s">
        <v>305</v>
      </c>
      <c r="H104">
        <v>0</v>
      </c>
      <c r="O104">
        <v>0</v>
      </c>
      <c r="V104">
        <v>0</v>
      </c>
      <c r="AC104">
        <v>0</v>
      </c>
      <c r="AD104">
        <v>654.00741670000002</v>
      </c>
      <c r="AE104">
        <v>654.00741670000002</v>
      </c>
      <c r="AF104">
        <v>654.00741670000002</v>
      </c>
      <c r="AG104">
        <v>654.00741670000002</v>
      </c>
      <c r="AH104">
        <v>0</v>
      </c>
      <c r="AI104">
        <v>0</v>
      </c>
      <c r="AJ104">
        <v>64</v>
      </c>
      <c r="AQ104">
        <v>0</v>
      </c>
      <c r="AX104">
        <v>0</v>
      </c>
      <c r="BE104">
        <v>0</v>
      </c>
      <c r="BL104">
        <v>0</v>
      </c>
      <c r="BS104">
        <v>0</v>
      </c>
      <c r="BZ104">
        <v>0</v>
      </c>
      <c r="CG104">
        <v>0</v>
      </c>
      <c r="CN104">
        <v>0</v>
      </c>
      <c r="CU104">
        <v>0</v>
      </c>
      <c r="DB104">
        <v>0</v>
      </c>
      <c r="DI104">
        <v>0</v>
      </c>
      <c r="DJ104">
        <v>654.00741670000002</v>
      </c>
      <c r="DK104">
        <v>654.00741670000002</v>
      </c>
      <c r="DL104">
        <v>654.00741670000002</v>
      </c>
      <c r="DM104">
        <v>654.00741670000002</v>
      </c>
      <c r="DN104">
        <v>0</v>
      </c>
      <c r="DO104">
        <v>0</v>
      </c>
      <c r="DP104">
        <v>64</v>
      </c>
    </row>
    <row r="105" spans="1:120" x14ac:dyDescent="0.25">
      <c r="A105" t="s">
        <v>177</v>
      </c>
      <c r="B105">
        <v>131.6453336001</v>
      </c>
      <c r="C105">
        <v>131.6453336001</v>
      </c>
      <c r="D105">
        <v>131.6453336001</v>
      </c>
      <c r="E105">
        <v>131.6453336001</v>
      </c>
      <c r="F105">
        <v>0</v>
      </c>
      <c r="G105">
        <v>0</v>
      </c>
      <c r="H105">
        <v>48</v>
      </c>
      <c r="O105">
        <v>0</v>
      </c>
      <c r="P105">
        <v>188.11787605000001</v>
      </c>
      <c r="Q105">
        <v>188.11787605000001</v>
      </c>
      <c r="R105">
        <v>188.11787605000001</v>
      </c>
      <c r="S105">
        <v>188.11787605000001</v>
      </c>
      <c r="T105">
        <v>0</v>
      </c>
      <c r="U105">
        <v>0</v>
      </c>
      <c r="V105">
        <v>27</v>
      </c>
      <c r="W105">
        <v>362.42869155009998</v>
      </c>
      <c r="X105">
        <v>362.42869155009998</v>
      </c>
      <c r="Y105">
        <v>362.42869155009998</v>
      </c>
      <c r="Z105">
        <v>362.42869155009998</v>
      </c>
      <c r="AA105">
        <v>0</v>
      </c>
      <c r="AB105">
        <v>0</v>
      </c>
      <c r="AC105">
        <v>18</v>
      </c>
      <c r="AJ105">
        <v>0</v>
      </c>
      <c r="AK105">
        <v>210.3503017001</v>
      </c>
      <c r="AL105">
        <v>210.3503017001</v>
      </c>
      <c r="AM105">
        <v>210.3503017001</v>
      </c>
      <c r="AN105">
        <v>210.3503017001</v>
      </c>
      <c r="AO105">
        <v>0</v>
      </c>
      <c r="AP105">
        <v>0</v>
      </c>
      <c r="AQ105">
        <v>28</v>
      </c>
      <c r="AX105">
        <v>0</v>
      </c>
      <c r="BE105">
        <v>0</v>
      </c>
      <c r="BL105">
        <v>0</v>
      </c>
      <c r="BS105">
        <v>0</v>
      </c>
      <c r="BZ105">
        <v>0</v>
      </c>
      <c r="CG105">
        <v>0</v>
      </c>
      <c r="CN105">
        <v>0</v>
      </c>
      <c r="CU105">
        <v>0</v>
      </c>
      <c r="DB105">
        <v>0</v>
      </c>
      <c r="DI105">
        <v>0</v>
      </c>
      <c r="DJ105">
        <v>196.83098295030001</v>
      </c>
      <c r="DK105">
        <v>223.13555072509999</v>
      </c>
      <c r="DL105">
        <v>188.11787605000001</v>
      </c>
      <c r="DM105">
        <v>199.234088875</v>
      </c>
      <c r="DN105">
        <v>6.9695599627</v>
      </c>
      <c r="DO105">
        <v>76.694266503500003</v>
      </c>
      <c r="DP105">
        <v>121</v>
      </c>
    </row>
    <row r="106" spans="1:120" x14ac:dyDescent="0.25">
      <c r="A106" t="s">
        <v>178</v>
      </c>
      <c r="H106">
        <v>0</v>
      </c>
      <c r="O106">
        <v>0</v>
      </c>
      <c r="V106">
        <v>0</v>
      </c>
      <c r="AC106">
        <v>0</v>
      </c>
      <c r="AJ106">
        <v>0</v>
      </c>
      <c r="AQ106">
        <v>0</v>
      </c>
      <c r="AX106">
        <v>0</v>
      </c>
      <c r="BE106">
        <v>0</v>
      </c>
      <c r="BL106">
        <v>0</v>
      </c>
      <c r="BS106">
        <v>0</v>
      </c>
      <c r="BZ106">
        <v>0</v>
      </c>
      <c r="CG106">
        <v>0</v>
      </c>
      <c r="CN106">
        <v>0</v>
      </c>
      <c r="CU106">
        <v>0</v>
      </c>
      <c r="CV106">
        <v>605.09643249999999</v>
      </c>
      <c r="CW106">
        <v>605.09643249999999</v>
      </c>
      <c r="CX106">
        <v>605.09643249999999</v>
      </c>
      <c r="CY106">
        <v>605.09643249999999</v>
      </c>
      <c r="CZ106">
        <v>0</v>
      </c>
      <c r="DA106">
        <v>0</v>
      </c>
      <c r="DB106">
        <v>20</v>
      </c>
      <c r="DI106">
        <v>0</v>
      </c>
      <c r="DJ106">
        <v>605.09643249999999</v>
      </c>
      <c r="DK106">
        <v>605.09643249999999</v>
      </c>
      <c r="DL106">
        <v>605.09643249999999</v>
      </c>
      <c r="DM106">
        <v>605.09643249999999</v>
      </c>
      <c r="DN106">
        <v>0</v>
      </c>
      <c r="DO106">
        <v>0</v>
      </c>
      <c r="DP106">
        <v>20</v>
      </c>
    </row>
    <row r="107" spans="1:120" x14ac:dyDescent="0.25">
      <c r="A107" t="s">
        <v>179</v>
      </c>
      <c r="B107">
        <v>97.009982500099994</v>
      </c>
      <c r="C107">
        <v>97.009982500099994</v>
      </c>
      <c r="D107">
        <v>97.009982500099994</v>
      </c>
      <c r="E107">
        <v>97.009982500099994</v>
      </c>
      <c r="F107">
        <v>0</v>
      </c>
      <c r="G107">
        <v>0</v>
      </c>
      <c r="H107">
        <v>61</v>
      </c>
      <c r="I107">
        <v>77.154868050000005</v>
      </c>
      <c r="J107">
        <v>77.154868050000005</v>
      </c>
      <c r="K107">
        <v>77.154868050000005</v>
      </c>
      <c r="L107">
        <v>77.154868050000005</v>
      </c>
      <c r="M107">
        <v>0</v>
      </c>
      <c r="N107">
        <v>0</v>
      </c>
      <c r="O107">
        <v>151</v>
      </c>
      <c r="V107">
        <v>0</v>
      </c>
      <c r="W107">
        <v>132.56763315000001</v>
      </c>
      <c r="X107">
        <v>132.56763315000001</v>
      </c>
      <c r="Y107">
        <v>132.56763315000001</v>
      </c>
      <c r="Z107">
        <v>132.56763315000001</v>
      </c>
      <c r="AA107">
        <v>0</v>
      </c>
      <c r="AB107">
        <v>0</v>
      </c>
      <c r="AC107">
        <v>13</v>
      </c>
      <c r="AJ107">
        <v>0</v>
      </c>
      <c r="AK107">
        <v>143.85113329999999</v>
      </c>
      <c r="AL107">
        <v>143.85113329999999</v>
      </c>
      <c r="AM107">
        <v>143.85113329999999</v>
      </c>
      <c r="AN107">
        <v>143.85113329999999</v>
      </c>
      <c r="AO107">
        <v>0</v>
      </c>
      <c r="AP107">
        <v>0</v>
      </c>
      <c r="AQ107">
        <v>15</v>
      </c>
      <c r="AX107">
        <v>0</v>
      </c>
      <c r="BE107">
        <v>0</v>
      </c>
      <c r="BL107">
        <v>0</v>
      </c>
      <c r="BS107">
        <v>0</v>
      </c>
      <c r="BZ107">
        <v>0</v>
      </c>
      <c r="CG107">
        <v>0</v>
      </c>
      <c r="CN107">
        <v>0</v>
      </c>
      <c r="CU107">
        <v>0</v>
      </c>
      <c r="DB107">
        <v>0</v>
      </c>
      <c r="DI107">
        <v>0</v>
      </c>
      <c r="DJ107">
        <v>89.426909032400005</v>
      </c>
      <c r="DK107">
        <v>112.64590425</v>
      </c>
      <c r="DL107">
        <v>77.154868050000005</v>
      </c>
      <c r="DM107">
        <v>114.78880782500001</v>
      </c>
      <c r="DN107">
        <v>1.2921378233</v>
      </c>
      <c r="DO107">
        <v>19.995326255999998</v>
      </c>
      <c r="DP107">
        <v>239</v>
      </c>
    </row>
    <row r="108" spans="1:120" x14ac:dyDescent="0.25">
      <c r="A108" t="s">
        <v>272</v>
      </c>
      <c r="H108">
        <v>0</v>
      </c>
      <c r="O108">
        <v>0</v>
      </c>
      <c r="V108">
        <v>0</v>
      </c>
      <c r="AC108">
        <v>0</v>
      </c>
      <c r="AJ108">
        <v>0</v>
      </c>
      <c r="AQ108">
        <v>0</v>
      </c>
      <c r="AX108">
        <v>0</v>
      </c>
      <c r="BE108">
        <v>0</v>
      </c>
      <c r="BL108">
        <v>0</v>
      </c>
      <c r="BS108">
        <v>0</v>
      </c>
      <c r="BZ108">
        <v>0</v>
      </c>
      <c r="CG108">
        <v>0</v>
      </c>
      <c r="CN108">
        <v>0</v>
      </c>
      <c r="CU108">
        <v>0</v>
      </c>
      <c r="DB108">
        <v>0</v>
      </c>
      <c r="DI108">
        <v>0</v>
      </c>
      <c r="DP108">
        <v>0</v>
      </c>
    </row>
    <row r="109" spans="1:120" x14ac:dyDescent="0.25">
      <c r="A109" t="s">
        <v>180</v>
      </c>
      <c r="H109">
        <v>0</v>
      </c>
      <c r="O109">
        <v>0</v>
      </c>
      <c r="P109">
        <v>162.4550000001</v>
      </c>
      <c r="Q109">
        <v>162.4550000001</v>
      </c>
      <c r="R109">
        <v>162.4550000001</v>
      </c>
      <c r="S109">
        <v>162.4550000001</v>
      </c>
      <c r="T109">
        <v>0</v>
      </c>
      <c r="U109">
        <v>0</v>
      </c>
      <c r="V109">
        <v>67</v>
      </c>
      <c r="AC109">
        <v>0</v>
      </c>
      <c r="AJ109">
        <v>0</v>
      </c>
      <c r="AQ109">
        <v>0</v>
      </c>
      <c r="AX109">
        <v>0</v>
      </c>
      <c r="BE109">
        <v>0</v>
      </c>
      <c r="BL109">
        <v>0</v>
      </c>
      <c r="BS109">
        <v>0</v>
      </c>
      <c r="BZ109">
        <v>0</v>
      </c>
      <c r="CG109">
        <v>0</v>
      </c>
      <c r="CN109">
        <v>0</v>
      </c>
      <c r="CU109">
        <v>0</v>
      </c>
      <c r="CV109">
        <v>601.60975819999999</v>
      </c>
      <c r="CW109">
        <v>601.60975819999999</v>
      </c>
      <c r="CX109">
        <v>601.60975819999999</v>
      </c>
      <c r="CY109">
        <v>601.60975819999999</v>
      </c>
      <c r="CZ109">
        <v>0</v>
      </c>
      <c r="DA109">
        <v>0</v>
      </c>
      <c r="DB109">
        <v>41</v>
      </c>
      <c r="DI109">
        <v>0</v>
      </c>
      <c r="DJ109">
        <v>328.73505042509998</v>
      </c>
      <c r="DK109">
        <v>382.03237910000001</v>
      </c>
      <c r="DL109">
        <v>162.4550000001</v>
      </c>
      <c r="DM109">
        <v>382.03237910000001</v>
      </c>
      <c r="DN109">
        <v>20.604182514200001</v>
      </c>
      <c r="DO109">
        <v>214.0050291597</v>
      </c>
      <c r="DP109">
        <v>108</v>
      </c>
    </row>
    <row r="110" spans="1:120" x14ac:dyDescent="0.25">
      <c r="A110" t="s">
        <v>181</v>
      </c>
      <c r="H110">
        <v>0</v>
      </c>
      <c r="I110">
        <v>53.374743799999997</v>
      </c>
      <c r="J110">
        <v>53.374743799999997</v>
      </c>
      <c r="K110">
        <v>53.374743799999997</v>
      </c>
      <c r="L110">
        <v>53.374743799999997</v>
      </c>
      <c r="M110">
        <v>0</v>
      </c>
      <c r="N110">
        <v>0</v>
      </c>
      <c r="O110">
        <v>152</v>
      </c>
      <c r="P110">
        <v>69.232762500000007</v>
      </c>
      <c r="Q110">
        <v>69.232762500000007</v>
      </c>
      <c r="R110">
        <v>69.232762500000007</v>
      </c>
      <c r="S110">
        <v>69.232762500000007</v>
      </c>
      <c r="T110">
        <v>0</v>
      </c>
      <c r="U110">
        <v>0</v>
      </c>
      <c r="V110">
        <v>46</v>
      </c>
      <c r="AC110">
        <v>0</v>
      </c>
      <c r="AJ110">
        <v>0</v>
      </c>
      <c r="AK110">
        <v>76.684973299999996</v>
      </c>
      <c r="AL110">
        <v>76.684973299999996</v>
      </c>
      <c r="AM110">
        <v>76.684973299999996</v>
      </c>
      <c r="AN110">
        <v>76.684973299999996</v>
      </c>
      <c r="AO110">
        <v>0</v>
      </c>
      <c r="AP110">
        <v>0</v>
      </c>
      <c r="AQ110">
        <v>10</v>
      </c>
      <c r="AX110">
        <v>0</v>
      </c>
      <c r="BE110">
        <v>0</v>
      </c>
      <c r="BL110">
        <v>0</v>
      </c>
      <c r="BS110">
        <v>0</v>
      </c>
      <c r="BZ110">
        <v>0</v>
      </c>
      <c r="CG110">
        <v>0</v>
      </c>
      <c r="CN110">
        <v>0</v>
      </c>
      <c r="CU110">
        <v>0</v>
      </c>
      <c r="DB110">
        <v>0</v>
      </c>
      <c r="DC110">
        <v>1191.365221</v>
      </c>
      <c r="DD110">
        <v>1191.365221</v>
      </c>
      <c r="DE110">
        <v>1191.365221</v>
      </c>
      <c r="DF110">
        <v>1191.365221</v>
      </c>
      <c r="DG110">
        <v>0</v>
      </c>
      <c r="DH110">
        <v>0</v>
      </c>
      <c r="DI110">
        <v>25</v>
      </c>
      <c r="DJ110">
        <v>179.29487286529999</v>
      </c>
      <c r="DK110">
        <v>347.66442515</v>
      </c>
      <c r="DL110">
        <v>53.374743799999997</v>
      </c>
      <c r="DM110">
        <v>72.958867900000001</v>
      </c>
      <c r="DN110">
        <v>23.049625896799999</v>
      </c>
      <c r="DO110">
        <v>351.19803244769997</v>
      </c>
      <c r="DP110">
        <v>232</v>
      </c>
    </row>
    <row r="111" spans="1:120" x14ac:dyDescent="0.25">
      <c r="A111" t="s">
        <v>182</v>
      </c>
      <c r="H111">
        <v>0</v>
      </c>
      <c r="O111">
        <v>0</v>
      </c>
      <c r="V111">
        <v>0</v>
      </c>
      <c r="AC111">
        <v>0</v>
      </c>
      <c r="AJ111">
        <v>0</v>
      </c>
      <c r="AQ111">
        <v>0</v>
      </c>
      <c r="AX111">
        <v>0</v>
      </c>
      <c r="BE111">
        <v>0</v>
      </c>
      <c r="BL111">
        <v>0</v>
      </c>
      <c r="BM111">
        <v>53.952595000000002</v>
      </c>
      <c r="BN111">
        <v>53.952595000000002</v>
      </c>
      <c r="BO111">
        <v>53.952595000000002</v>
      </c>
      <c r="BP111">
        <v>53.952595000000002</v>
      </c>
      <c r="BQ111">
        <v>0</v>
      </c>
      <c r="BR111">
        <v>0</v>
      </c>
      <c r="BS111">
        <v>56</v>
      </c>
      <c r="BT111">
        <v>40.254010200000003</v>
      </c>
      <c r="BU111">
        <v>40.254010200000003</v>
      </c>
      <c r="BV111">
        <v>40.254010200000003</v>
      </c>
      <c r="BW111">
        <v>40.254010200000003</v>
      </c>
      <c r="BX111">
        <v>0</v>
      </c>
      <c r="BY111">
        <v>0</v>
      </c>
      <c r="BZ111">
        <v>29</v>
      </c>
      <c r="CA111">
        <v>504.64229265</v>
      </c>
      <c r="CB111">
        <v>504.64229265</v>
      </c>
      <c r="CC111">
        <v>504.64229265</v>
      </c>
      <c r="CD111">
        <v>504.64229265</v>
      </c>
      <c r="CE111">
        <v>0</v>
      </c>
      <c r="CF111">
        <v>0</v>
      </c>
      <c r="CG111">
        <v>210</v>
      </c>
      <c r="CN111">
        <v>0</v>
      </c>
      <c r="CU111">
        <v>0</v>
      </c>
      <c r="DB111">
        <v>0</v>
      </c>
      <c r="DI111">
        <v>0</v>
      </c>
      <c r="DJ111">
        <v>373.37093560030002</v>
      </c>
      <c r="DK111">
        <v>199.6162992834</v>
      </c>
      <c r="DL111">
        <v>504.64229265</v>
      </c>
      <c r="DM111">
        <v>53.952595000000002</v>
      </c>
      <c r="DN111">
        <v>12.026190746599999</v>
      </c>
      <c r="DO111">
        <v>206.6443848413</v>
      </c>
      <c r="DP111">
        <v>295</v>
      </c>
    </row>
    <row r="112" spans="1:120" x14ac:dyDescent="0.25">
      <c r="A112" t="s">
        <v>183</v>
      </c>
      <c r="H112">
        <v>0</v>
      </c>
      <c r="I112">
        <v>46.685298899999999</v>
      </c>
      <c r="J112">
        <v>46.685298899999999</v>
      </c>
      <c r="K112">
        <v>46.685298899999999</v>
      </c>
      <c r="L112">
        <v>46.685298899999999</v>
      </c>
      <c r="M112">
        <v>0</v>
      </c>
      <c r="N112">
        <v>0</v>
      </c>
      <c r="O112">
        <v>248</v>
      </c>
      <c r="V112">
        <v>0</v>
      </c>
      <c r="AC112">
        <v>0</v>
      </c>
      <c r="AJ112">
        <v>0</v>
      </c>
      <c r="AQ112">
        <v>0</v>
      </c>
      <c r="AX112">
        <v>0</v>
      </c>
      <c r="BE112">
        <v>0</v>
      </c>
      <c r="BL112">
        <v>0</v>
      </c>
      <c r="BS112">
        <v>0</v>
      </c>
      <c r="BZ112">
        <v>0</v>
      </c>
      <c r="CG112">
        <v>0</v>
      </c>
      <c r="CN112">
        <v>0</v>
      </c>
      <c r="CU112">
        <v>0</v>
      </c>
      <c r="DB112">
        <v>0</v>
      </c>
      <c r="DI112">
        <v>0</v>
      </c>
      <c r="DJ112">
        <v>46.685298899999999</v>
      </c>
      <c r="DK112">
        <v>46.685298899999999</v>
      </c>
      <c r="DL112">
        <v>46.685298899999999</v>
      </c>
      <c r="DM112">
        <v>46.685298899999999</v>
      </c>
      <c r="DN112">
        <v>0</v>
      </c>
      <c r="DO112">
        <v>0</v>
      </c>
      <c r="DP112">
        <v>248</v>
      </c>
    </row>
    <row r="113" spans="1:120" x14ac:dyDescent="0.25">
      <c r="A113" t="s">
        <v>184</v>
      </c>
      <c r="H113">
        <v>0</v>
      </c>
      <c r="O113">
        <v>0</v>
      </c>
      <c r="P113">
        <v>63.290856099999999</v>
      </c>
      <c r="Q113">
        <v>63.290856099999999</v>
      </c>
      <c r="R113">
        <v>63.290856099999999</v>
      </c>
      <c r="S113">
        <v>63.290856099999999</v>
      </c>
      <c r="T113">
        <v>0</v>
      </c>
      <c r="U113">
        <v>0</v>
      </c>
      <c r="V113">
        <v>27</v>
      </c>
      <c r="AC113">
        <v>0</v>
      </c>
      <c r="AJ113">
        <v>0</v>
      </c>
      <c r="AQ113">
        <v>0</v>
      </c>
      <c r="AX113">
        <v>0</v>
      </c>
      <c r="BE113">
        <v>0</v>
      </c>
      <c r="BL113">
        <v>0</v>
      </c>
      <c r="BS113">
        <v>0</v>
      </c>
      <c r="BZ113">
        <v>0</v>
      </c>
      <c r="CA113">
        <v>361.65957850000001</v>
      </c>
      <c r="CB113">
        <v>361.65957850000001</v>
      </c>
      <c r="CC113">
        <v>361.65957850000001</v>
      </c>
      <c r="CD113">
        <v>361.65957850000001</v>
      </c>
      <c r="CE113">
        <v>0</v>
      </c>
      <c r="CF113">
        <v>0</v>
      </c>
      <c r="CG113">
        <v>84</v>
      </c>
      <c r="CN113">
        <v>0</v>
      </c>
      <c r="CU113">
        <v>0</v>
      </c>
      <c r="DB113">
        <v>0</v>
      </c>
      <c r="DI113">
        <v>0</v>
      </c>
      <c r="DJ113">
        <v>288.92427944299999</v>
      </c>
      <c r="DK113">
        <v>212.4752173</v>
      </c>
      <c r="DL113">
        <v>361.65957850000001</v>
      </c>
      <c r="DM113">
        <v>212.4752173</v>
      </c>
      <c r="DN113">
        <v>12.212481304200001</v>
      </c>
      <c r="DO113">
        <v>128.68822488379999</v>
      </c>
      <c r="DP113">
        <v>111</v>
      </c>
    </row>
    <row r="114" spans="1:120" x14ac:dyDescent="0.25">
      <c r="A114" t="s">
        <v>185</v>
      </c>
      <c r="H114">
        <v>0</v>
      </c>
      <c r="I114">
        <v>36.578245600000002</v>
      </c>
      <c r="J114">
        <v>36.578245600000002</v>
      </c>
      <c r="K114">
        <v>36.578245600000002</v>
      </c>
      <c r="L114">
        <v>36.578245600000002</v>
      </c>
      <c r="M114">
        <v>0</v>
      </c>
      <c r="N114">
        <v>0</v>
      </c>
      <c r="O114">
        <v>57</v>
      </c>
      <c r="V114">
        <v>0</v>
      </c>
      <c r="AC114">
        <v>0</v>
      </c>
      <c r="AJ114">
        <v>0</v>
      </c>
      <c r="AQ114">
        <v>0</v>
      </c>
      <c r="AX114">
        <v>0</v>
      </c>
      <c r="BE114">
        <v>0</v>
      </c>
      <c r="BL114">
        <v>0</v>
      </c>
      <c r="BS114">
        <v>0</v>
      </c>
      <c r="BZ114">
        <v>0</v>
      </c>
      <c r="CG114">
        <v>0</v>
      </c>
      <c r="CN114">
        <v>0</v>
      </c>
      <c r="CU114">
        <v>0</v>
      </c>
      <c r="DB114">
        <v>0</v>
      </c>
      <c r="DI114">
        <v>0</v>
      </c>
      <c r="DJ114">
        <v>36.578245600000002</v>
      </c>
      <c r="DK114">
        <v>36.578245600000002</v>
      </c>
      <c r="DL114">
        <v>36.578245600000002</v>
      </c>
      <c r="DM114">
        <v>36.578245600000002</v>
      </c>
      <c r="DN114">
        <v>0</v>
      </c>
      <c r="DO114">
        <v>0</v>
      </c>
      <c r="DP114">
        <v>57</v>
      </c>
    </row>
    <row r="115" spans="1:120" x14ac:dyDescent="0.25">
      <c r="A115" t="s">
        <v>186</v>
      </c>
      <c r="H115">
        <v>0</v>
      </c>
      <c r="O115">
        <v>0</v>
      </c>
      <c r="V115">
        <v>0</v>
      </c>
      <c r="AC115">
        <v>0</v>
      </c>
      <c r="AJ115">
        <v>0</v>
      </c>
      <c r="AQ115">
        <v>0</v>
      </c>
      <c r="AR115">
        <v>30.850046899999999</v>
      </c>
      <c r="AS115">
        <v>30.850046899999999</v>
      </c>
      <c r="AT115">
        <v>30.850046899999999</v>
      </c>
      <c r="AU115">
        <v>30.850046899999999</v>
      </c>
      <c r="AV115">
        <v>0</v>
      </c>
      <c r="AW115">
        <v>0</v>
      </c>
      <c r="AX115">
        <v>91</v>
      </c>
      <c r="BE115">
        <v>0</v>
      </c>
      <c r="BF115">
        <v>259.2404828</v>
      </c>
      <c r="BG115">
        <v>259.2404828</v>
      </c>
      <c r="BH115">
        <v>259.2404828</v>
      </c>
      <c r="BI115">
        <v>259.2404828</v>
      </c>
      <c r="BJ115">
        <v>0</v>
      </c>
      <c r="BK115">
        <v>0</v>
      </c>
      <c r="BL115">
        <v>496</v>
      </c>
      <c r="BM115">
        <v>36.148415100000001</v>
      </c>
      <c r="BN115">
        <v>36.148415100000001</v>
      </c>
      <c r="BO115">
        <v>36.148415100000001</v>
      </c>
      <c r="BP115">
        <v>36.148415100000001</v>
      </c>
      <c r="BQ115">
        <v>0</v>
      </c>
      <c r="BR115">
        <v>0</v>
      </c>
      <c r="BS115">
        <v>36</v>
      </c>
      <c r="BZ115">
        <v>0</v>
      </c>
      <c r="CG115">
        <v>0</v>
      </c>
      <c r="CH115">
        <v>200.7124106</v>
      </c>
      <c r="CI115">
        <v>200.7124106</v>
      </c>
      <c r="CJ115">
        <v>200.7124106</v>
      </c>
      <c r="CK115">
        <v>200.7124106</v>
      </c>
      <c r="CN115">
        <v>1</v>
      </c>
      <c r="CO115">
        <v>72.817141450099996</v>
      </c>
      <c r="CP115">
        <v>72.817141450099996</v>
      </c>
      <c r="CQ115">
        <v>72.817141450099996</v>
      </c>
      <c r="CR115">
        <v>72.817141450099996</v>
      </c>
      <c r="CS115">
        <v>0</v>
      </c>
      <c r="CT115">
        <v>0</v>
      </c>
      <c r="CU115">
        <v>85</v>
      </c>
      <c r="DB115">
        <v>0</v>
      </c>
      <c r="DI115">
        <v>0</v>
      </c>
      <c r="DJ115">
        <v>196.00226895119999</v>
      </c>
      <c r="DK115">
        <v>119.95369937</v>
      </c>
      <c r="DL115">
        <v>259.2404828</v>
      </c>
      <c r="DM115">
        <v>72.817141450099996</v>
      </c>
      <c r="DN115">
        <v>3.6462261327999999</v>
      </c>
      <c r="DO115">
        <v>97.178742049099995</v>
      </c>
      <c r="DP115">
        <v>710</v>
      </c>
    </row>
    <row r="116" spans="1:120" x14ac:dyDescent="0.25">
      <c r="A116" t="s">
        <v>187</v>
      </c>
      <c r="H116">
        <v>0</v>
      </c>
      <c r="O116">
        <v>0</v>
      </c>
      <c r="V116">
        <v>0</v>
      </c>
      <c r="AC116">
        <v>0</v>
      </c>
      <c r="AJ116">
        <v>0</v>
      </c>
      <c r="AQ116">
        <v>0</v>
      </c>
      <c r="AX116">
        <v>0</v>
      </c>
      <c r="BE116">
        <v>0</v>
      </c>
      <c r="BL116">
        <v>0</v>
      </c>
      <c r="BS116">
        <v>0</v>
      </c>
      <c r="BZ116">
        <v>0</v>
      </c>
      <c r="CA116">
        <v>242.7207823</v>
      </c>
      <c r="CB116">
        <v>242.7207823</v>
      </c>
      <c r="CC116">
        <v>242.7207823</v>
      </c>
      <c r="CD116">
        <v>242.7207823</v>
      </c>
      <c r="CE116">
        <v>0</v>
      </c>
      <c r="CF116">
        <v>0</v>
      </c>
      <c r="CG116">
        <v>89</v>
      </c>
      <c r="CN116">
        <v>0</v>
      </c>
      <c r="CU116">
        <v>0</v>
      </c>
      <c r="DB116">
        <v>0</v>
      </c>
      <c r="DI116">
        <v>0</v>
      </c>
      <c r="DJ116">
        <v>242.7207823</v>
      </c>
      <c r="DK116">
        <v>242.7207823</v>
      </c>
      <c r="DL116">
        <v>242.7207823</v>
      </c>
      <c r="DM116">
        <v>242.7207823</v>
      </c>
      <c r="DN116">
        <v>0</v>
      </c>
      <c r="DO116">
        <v>0</v>
      </c>
      <c r="DP116">
        <v>89</v>
      </c>
    </row>
    <row r="117" spans="1:120" x14ac:dyDescent="0.25">
      <c r="A117" t="s">
        <v>189</v>
      </c>
      <c r="H117">
        <v>0</v>
      </c>
      <c r="O117">
        <v>0</v>
      </c>
      <c r="P117">
        <v>49.449970299999997</v>
      </c>
      <c r="Q117">
        <v>49.449970299999997</v>
      </c>
      <c r="R117">
        <v>49.449970299999997</v>
      </c>
      <c r="S117">
        <v>49.449970299999997</v>
      </c>
      <c r="T117">
        <v>0</v>
      </c>
      <c r="U117">
        <v>0</v>
      </c>
      <c r="V117">
        <v>23</v>
      </c>
      <c r="AC117">
        <v>0</v>
      </c>
      <c r="AJ117">
        <v>0</v>
      </c>
      <c r="AQ117">
        <v>0</v>
      </c>
      <c r="AX117">
        <v>0</v>
      </c>
      <c r="BE117">
        <v>0</v>
      </c>
      <c r="BL117">
        <v>0</v>
      </c>
      <c r="BS117">
        <v>0</v>
      </c>
      <c r="BZ117">
        <v>0</v>
      </c>
      <c r="CG117">
        <v>0</v>
      </c>
      <c r="CN117">
        <v>0</v>
      </c>
      <c r="CU117">
        <v>0</v>
      </c>
      <c r="DB117">
        <v>0</v>
      </c>
      <c r="DI117">
        <v>0</v>
      </c>
      <c r="DJ117">
        <v>49.449970299999997</v>
      </c>
      <c r="DK117">
        <v>49.449970299999997</v>
      </c>
      <c r="DL117">
        <v>49.449970299999997</v>
      </c>
      <c r="DM117">
        <v>49.449970299999997</v>
      </c>
      <c r="DN117">
        <v>0</v>
      </c>
      <c r="DO117">
        <v>0</v>
      </c>
      <c r="DP117">
        <v>23</v>
      </c>
    </row>
    <row r="118" spans="1:120" x14ac:dyDescent="0.25">
      <c r="A118" t="s">
        <v>306</v>
      </c>
      <c r="H118">
        <v>0</v>
      </c>
      <c r="I118">
        <v>33.522800949999997</v>
      </c>
      <c r="J118">
        <v>33.522800949999997</v>
      </c>
      <c r="K118">
        <v>33.522800949999997</v>
      </c>
      <c r="L118">
        <v>33.522800949999997</v>
      </c>
      <c r="M118">
        <v>0</v>
      </c>
      <c r="N118">
        <v>0</v>
      </c>
      <c r="O118">
        <v>21</v>
      </c>
      <c r="V118">
        <v>0</v>
      </c>
      <c r="AC118">
        <v>0</v>
      </c>
      <c r="AJ118">
        <v>0</v>
      </c>
      <c r="AQ118">
        <v>0</v>
      </c>
      <c r="AX118">
        <v>0</v>
      </c>
      <c r="BE118">
        <v>0</v>
      </c>
      <c r="BL118">
        <v>0</v>
      </c>
      <c r="BS118">
        <v>0</v>
      </c>
      <c r="BZ118">
        <v>0</v>
      </c>
      <c r="CG118">
        <v>0</v>
      </c>
      <c r="CN118">
        <v>0</v>
      </c>
      <c r="CU118">
        <v>0</v>
      </c>
      <c r="DB118">
        <v>0</v>
      </c>
      <c r="DI118">
        <v>0</v>
      </c>
      <c r="DJ118">
        <v>33.522800949999997</v>
      </c>
      <c r="DK118">
        <v>33.522800949999997</v>
      </c>
      <c r="DL118">
        <v>33.522800949999997</v>
      </c>
      <c r="DM118">
        <v>33.522800949999997</v>
      </c>
      <c r="DN118">
        <v>0</v>
      </c>
      <c r="DO118">
        <v>0</v>
      </c>
      <c r="DP118">
        <v>21</v>
      </c>
    </row>
    <row r="119" spans="1:120" x14ac:dyDescent="0.25">
      <c r="A119" t="s">
        <v>190</v>
      </c>
      <c r="H119">
        <v>0</v>
      </c>
      <c r="O119">
        <v>0</v>
      </c>
      <c r="V119">
        <v>0</v>
      </c>
      <c r="AC119">
        <v>0</v>
      </c>
      <c r="AJ119">
        <v>0</v>
      </c>
      <c r="AQ119">
        <v>0</v>
      </c>
      <c r="AR119">
        <v>45.725800800000002</v>
      </c>
      <c r="AS119">
        <v>45.725800800000002</v>
      </c>
      <c r="AT119">
        <v>45.725800800000002</v>
      </c>
      <c r="AU119">
        <v>45.725800800000002</v>
      </c>
      <c r="AV119">
        <v>0</v>
      </c>
      <c r="AW119">
        <v>0</v>
      </c>
      <c r="AX119">
        <v>72</v>
      </c>
      <c r="BE119">
        <v>0</v>
      </c>
      <c r="BF119">
        <v>56.31225345</v>
      </c>
      <c r="BG119">
        <v>56.31225345</v>
      </c>
      <c r="BH119">
        <v>56.31225345</v>
      </c>
      <c r="BI119">
        <v>56.31225345</v>
      </c>
      <c r="BJ119">
        <v>0</v>
      </c>
      <c r="BK119">
        <v>0</v>
      </c>
      <c r="BL119">
        <v>305</v>
      </c>
      <c r="BM119">
        <v>30.699966100000001</v>
      </c>
      <c r="BN119">
        <v>30.699966100000001</v>
      </c>
      <c r="BO119">
        <v>30.699966100000001</v>
      </c>
      <c r="BP119">
        <v>30.699966100000001</v>
      </c>
      <c r="BQ119">
        <v>0</v>
      </c>
      <c r="BR119">
        <v>0</v>
      </c>
      <c r="BS119">
        <v>140</v>
      </c>
      <c r="BT119">
        <v>55.581513049999998</v>
      </c>
      <c r="BU119">
        <v>55.581513049999998</v>
      </c>
      <c r="BV119">
        <v>55.581513049999998</v>
      </c>
      <c r="BW119">
        <v>55.581513049999998</v>
      </c>
      <c r="BX119">
        <v>0</v>
      </c>
      <c r="BY119">
        <v>0</v>
      </c>
      <c r="BZ119">
        <v>19</v>
      </c>
      <c r="CA119">
        <v>150.54165520000001</v>
      </c>
      <c r="CB119">
        <v>150.54165520000001</v>
      </c>
      <c r="CC119">
        <v>150.54165520000001</v>
      </c>
      <c r="CD119">
        <v>150.54165520000001</v>
      </c>
      <c r="CE119">
        <v>0</v>
      </c>
      <c r="CF119">
        <v>0</v>
      </c>
      <c r="CG119">
        <v>131</v>
      </c>
      <c r="CN119">
        <v>0</v>
      </c>
      <c r="CO119">
        <v>75.826628499999998</v>
      </c>
      <c r="CP119">
        <v>75.826628499999998</v>
      </c>
      <c r="CQ119">
        <v>75.826628499999998</v>
      </c>
      <c r="CR119">
        <v>75.826628499999998</v>
      </c>
      <c r="CS119">
        <v>0</v>
      </c>
      <c r="CT119">
        <v>0</v>
      </c>
      <c r="CU119">
        <v>156</v>
      </c>
      <c r="DB119">
        <v>0</v>
      </c>
      <c r="DI119">
        <v>0</v>
      </c>
      <c r="DJ119">
        <v>69.771682903699997</v>
      </c>
      <c r="DK119">
        <v>69.114636183399995</v>
      </c>
      <c r="DL119">
        <v>56.31225345</v>
      </c>
      <c r="DM119">
        <v>55.946883249999999</v>
      </c>
      <c r="DN119">
        <v>1.3188198487</v>
      </c>
      <c r="DO119">
        <v>37.831860569200003</v>
      </c>
      <c r="DP119">
        <v>823</v>
      </c>
    </row>
    <row r="120" spans="1:120" x14ac:dyDescent="0.25">
      <c r="A120" t="s">
        <v>199</v>
      </c>
      <c r="H120">
        <v>0</v>
      </c>
      <c r="O120">
        <v>0</v>
      </c>
      <c r="V120">
        <v>0</v>
      </c>
      <c r="AC120">
        <v>0</v>
      </c>
      <c r="AJ120">
        <v>0</v>
      </c>
      <c r="AQ120">
        <v>0</v>
      </c>
      <c r="AX120">
        <v>0</v>
      </c>
      <c r="AY120">
        <v>134.69589475000001</v>
      </c>
      <c r="AZ120">
        <v>134.69589475000001</v>
      </c>
      <c r="BA120">
        <v>134.69589475000001</v>
      </c>
      <c r="BB120">
        <v>134.69589475000001</v>
      </c>
      <c r="BC120">
        <v>0</v>
      </c>
      <c r="BD120">
        <v>0</v>
      </c>
      <c r="BE120">
        <v>249</v>
      </c>
      <c r="BL120">
        <v>0</v>
      </c>
      <c r="BS120">
        <v>0</v>
      </c>
      <c r="BZ120">
        <v>0</v>
      </c>
      <c r="CG120">
        <v>0</v>
      </c>
      <c r="CN120">
        <v>0</v>
      </c>
      <c r="CU120">
        <v>0</v>
      </c>
      <c r="DB120">
        <v>0</v>
      </c>
      <c r="DI120">
        <v>0</v>
      </c>
      <c r="DJ120">
        <v>134.69589475000001</v>
      </c>
      <c r="DK120">
        <v>134.69589475000001</v>
      </c>
      <c r="DL120">
        <v>134.69589475000001</v>
      </c>
      <c r="DM120">
        <v>134.69589475000001</v>
      </c>
      <c r="DN120">
        <v>0</v>
      </c>
      <c r="DO120">
        <v>0</v>
      </c>
      <c r="DP120">
        <v>249</v>
      </c>
    </row>
    <row r="121" spans="1:120" x14ac:dyDescent="0.25">
      <c r="A121" t="s">
        <v>191</v>
      </c>
      <c r="H121">
        <v>0</v>
      </c>
      <c r="O121">
        <v>0</v>
      </c>
      <c r="V121">
        <v>0</v>
      </c>
      <c r="AC121">
        <v>0</v>
      </c>
      <c r="AJ121">
        <v>0</v>
      </c>
      <c r="AQ121">
        <v>0</v>
      </c>
      <c r="AX121">
        <v>0</v>
      </c>
      <c r="BE121">
        <v>0</v>
      </c>
      <c r="BF121">
        <v>95.508015599999993</v>
      </c>
      <c r="BG121">
        <v>95.508015599999993</v>
      </c>
      <c r="BH121">
        <v>95.508015599999993</v>
      </c>
      <c r="BI121">
        <v>95.508015599999993</v>
      </c>
      <c r="BJ121">
        <v>0</v>
      </c>
      <c r="BK121">
        <v>0</v>
      </c>
      <c r="BL121">
        <v>441</v>
      </c>
      <c r="BS121">
        <v>0</v>
      </c>
      <c r="BZ121">
        <v>0</v>
      </c>
      <c r="CG121">
        <v>0</v>
      </c>
      <c r="CN121">
        <v>0</v>
      </c>
      <c r="CO121">
        <v>64.275244650000005</v>
      </c>
      <c r="CP121">
        <v>64.275244650000005</v>
      </c>
      <c r="CQ121">
        <v>64.275244650000005</v>
      </c>
      <c r="CR121">
        <v>64.275244650000005</v>
      </c>
      <c r="CS121">
        <v>0</v>
      </c>
      <c r="CT121">
        <v>0</v>
      </c>
      <c r="CU121">
        <v>84</v>
      </c>
      <c r="DB121">
        <v>0</v>
      </c>
      <c r="DI121">
        <v>0</v>
      </c>
      <c r="DJ121">
        <v>90.498314338399993</v>
      </c>
      <c r="DK121">
        <v>79.891630125000006</v>
      </c>
      <c r="DL121">
        <v>95.508015599999993</v>
      </c>
      <c r="DM121">
        <v>79.891630125000006</v>
      </c>
      <c r="DN121">
        <v>0.50078447349999999</v>
      </c>
      <c r="DO121">
        <v>11.472599112299999</v>
      </c>
      <c r="DP121">
        <v>525</v>
      </c>
    </row>
    <row r="122" spans="1:120" x14ac:dyDescent="0.25">
      <c r="A122" t="s">
        <v>200</v>
      </c>
      <c r="H122">
        <v>0</v>
      </c>
      <c r="O122">
        <v>0</v>
      </c>
      <c r="V122">
        <v>0</v>
      </c>
      <c r="AC122">
        <v>0</v>
      </c>
      <c r="AJ122">
        <v>0</v>
      </c>
      <c r="AQ122">
        <v>0</v>
      </c>
      <c r="AX122">
        <v>0</v>
      </c>
      <c r="AY122">
        <v>252.74685955000001</v>
      </c>
      <c r="AZ122">
        <v>252.74685955000001</v>
      </c>
      <c r="BA122">
        <v>252.74685955000001</v>
      </c>
      <c r="BB122">
        <v>252.74685955000001</v>
      </c>
      <c r="BC122">
        <v>0</v>
      </c>
      <c r="BD122">
        <v>0</v>
      </c>
      <c r="BE122">
        <v>25</v>
      </c>
      <c r="BL122">
        <v>0</v>
      </c>
      <c r="BM122">
        <v>33.900770700000002</v>
      </c>
      <c r="BN122">
        <v>33.900770700000002</v>
      </c>
      <c r="BO122">
        <v>33.900770700000002</v>
      </c>
      <c r="BP122">
        <v>33.900770700000002</v>
      </c>
      <c r="BQ122">
        <v>0</v>
      </c>
      <c r="BR122">
        <v>0</v>
      </c>
      <c r="BS122">
        <v>40</v>
      </c>
      <c r="BT122">
        <v>37.052550549999999</v>
      </c>
      <c r="BU122">
        <v>37.052550549999999</v>
      </c>
      <c r="BV122">
        <v>37.052550549999999</v>
      </c>
      <c r="BW122">
        <v>37.052550549999999</v>
      </c>
      <c r="BX122">
        <v>0</v>
      </c>
      <c r="BY122">
        <v>0</v>
      </c>
      <c r="BZ122">
        <v>3</v>
      </c>
      <c r="CG122">
        <v>0</v>
      </c>
      <c r="CN122">
        <v>0</v>
      </c>
      <c r="CU122">
        <v>0</v>
      </c>
      <c r="DB122">
        <v>0</v>
      </c>
      <c r="DI122">
        <v>0</v>
      </c>
      <c r="DJ122">
        <v>114.1515594299</v>
      </c>
      <c r="DK122">
        <v>107.9000602667</v>
      </c>
      <c r="DL122">
        <v>33.900770700000002</v>
      </c>
      <c r="DM122">
        <v>37.052550549999999</v>
      </c>
      <c r="DN122">
        <v>12.935598176799999</v>
      </c>
      <c r="DO122">
        <v>106.1055713133</v>
      </c>
      <c r="DP122">
        <v>67</v>
      </c>
    </row>
    <row r="123" spans="1:120" x14ac:dyDescent="0.25">
      <c r="A123" t="s">
        <v>201</v>
      </c>
      <c r="H123">
        <v>0</v>
      </c>
      <c r="O123">
        <v>0</v>
      </c>
      <c r="V123">
        <v>0</v>
      </c>
      <c r="AC123">
        <v>0</v>
      </c>
      <c r="AJ123">
        <v>0</v>
      </c>
      <c r="AQ123">
        <v>0</v>
      </c>
      <c r="AR123">
        <v>27.637583299999999</v>
      </c>
      <c r="AS123">
        <v>27.637583299999999</v>
      </c>
      <c r="AT123">
        <v>27.637583299999999</v>
      </c>
      <c r="AU123">
        <v>27.637583299999999</v>
      </c>
      <c r="AV123">
        <v>0</v>
      </c>
      <c r="AW123">
        <v>0</v>
      </c>
      <c r="AX123">
        <v>10</v>
      </c>
      <c r="BE123">
        <v>0</v>
      </c>
      <c r="BL123">
        <v>0</v>
      </c>
      <c r="BS123">
        <v>0</v>
      </c>
      <c r="BZ123">
        <v>0</v>
      </c>
      <c r="CG123">
        <v>0</v>
      </c>
      <c r="CN123">
        <v>0</v>
      </c>
      <c r="CU123">
        <v>0</v>
      </c>
      <c r="DB123">
        <v>0</v>
      </c>
      <c r="DI123">
        <v>0</v>
      </c>
      <c r="DJ123">
        <v>27.637583299999999</v>
      </c>
      <c r="DK123">
        <v>27.637583299999999</v>
      </c>
      <c r="DL123">
        <v>27.637583299999999</v>
      </c>
      <c r="DM123">
        <v>27.637583299999999</v>
      </c>
      <c r="DN123">
        <v>0</v>
      </c>
      <c r="DO123">
        <v>0</v>
      </c>
      <c r="DP123">
        <v>10</v>
      </c>
    </row>
    <row r="124" spans="1:120" x14ac:dyDescent="0.25">
      <c r="A124" t="s">
        <v>192</v>
      </c>
      <c r="H124">
        <v>0</v>
      </c>
      <c r="O124">
        <v>0</v>
      </c>
      <c r="V124">
        <v>0</v>
      </c>
      <c r="AC124">
        <v>0</v>
      </c>
      <c r="AJ124">
        <v>0</v>
      </c>
      <c r="AQ124">
        <v>0</v>
      </c>
      <c r="AX124">
        <v>0</v>
      </c>
      <c r="BE124">
        <v>0</v>
      </c>
      <c r="BF124">
        <v>37.9982167</v>
      </c>
      <c r="BG124">
        <v>37.9982167</v>
      </c>
      <c r="BH124">
        <v>37.9982167</v>
      </c>
      <c r="BI124">
        <v>37.9982167</v>
      </c>
      <c r="BJ124">
        <v>0</v>
      </c>
      <c r="BK124">
        <v>0</v>
      </c>
      <c r="BL124">
        <v>79</v>
      </c>
      <c r="BS124">
        <v>0</v>
      </c>
      <c r="BZ124">
        <v>0</v>
      </c>
      <c r="CG124">
        <v>0</v>
      </c>
      <c r="CN124">
        <v>0</v>
      </c>
      <c r="CU124">
        <v>0</v>
      </c>
      <c r="DB124">
        <v>0</v>
      </c>
      <c r="DI124">
        <v>0</v>
      </c>
      <c r="DJ124">
        <v>37.9982167</v>
      </c>
      <c r="DK124">
        <v>37.9982167</v>
      </c>
      <c r="DL124">
        <v>37.9982167</v>
      </c>
      <c r="DM124">
        <v>37.9982167</v>
      </c>
      <c r="DN124">
        <v>0</v>
      </c>
      <c r="DO124">
        <v>0</v>
      </c>
      <c r="DP124">
        <v>79</v>
      </c>
    </row>
    <row r="125" spans="1:120" x14ac:dyDescent="0.25">
      <c r="A125" t="s">
        <v>307</v>
      </c>
      <c r="H125">
        <v>0</v>
      </c>
      <c r="O125">
        <v>0</v>
      </c>
      <c r="V125">
        <v>0</v>
      </c>
      <c r="AC125">
        <v>0</v>
      </c>
      <c r="AJ125">
        <v>0</v>
      </c>
      <c r="AQ125">
        <v>0</v>
      </c>
      <c r="AX125">
        <v>0</v>
      </c>
      <c r="BE125">
        <v>0</v>
      </c>
      <c r="BF125">
        <v>147.0622185</v>
      </c>
      <c r="BG125">
        <v>147.0622185</v>
      </c>
      <c r="BH125">
        <v>147.0622185</v>
      </c>
      <c r="BI125">
        <v>147.0622185</v>
      </c>
      <c r="BL125">
        <v>0</v>
      </c>
      <c r="BS125">
        <v>0</v>
      </c>
      <c r="BZ125">
        <v>0</v>
      </c>
      <c r="CG125">
        <v>0</v>
      </c>
      <c r="CN125">
        <v>0</v>
      </c>
      <c r="CU125">
        <v>0</v>
      </c>
      <c r="DB125">
        <v>0</v>
      </c>
      <c r="DI125">
        <v>0</v>
      </c>
      <c r="DJ125">
        <v>147.0622185</v>
      </c>
      <c r="DK125">
        <v>147.0622185</v>
      </c>
      <c r="DL125">
        <v>147.0622185</v>
      </c>
      <c r="DM125">
        <v>147.0622185</v>
      </c>
      <c r="DP125">
        <v>0</v>
      </c>
    </row>
    <row r="126" spans="1:120" x14ac:dyDescent="0.25">
      <c r="A126" t="s">
        <v>308</v>
      </c>
      <c r="H126">
        <v>0</v>
      </c>
      <c r="O126">
        <v>0</v>
      </c>
      <c r="V126">
        <v>0</v>
      </c>
      <c r="AC126">
        <v>0</v>
      </c>
      <c r="AJ126">
        <v>0</v>
      </c>
      <c r="AQ126">
        <v>0</v>
      </c>
      <c r="AX126">
        <v>0</v>
      </c>
      <c r="BE126">
        <v>0</v>
      </c>
      <c r="BL126">
        <v>0</v>
      </c>
      <c r="BS126">
        <v>0</v>
      </c>
      <c r="BZ126">
        <v>0</v>
      </c>
      <c r="CA126">
        <v>111.2449733</v>
      </c>
      <c r="CB126">
        <v>111.2449733</v>
      </c>
      <c r="CC126">
        <v>111.2449733</v>
      </c>
      <c r="CD126">
        <v>111.2449733</v>
      </c>
      <c r="CE126">
        <v>0</v>
      </c>
      <c r="CF126">
        <v>0</v>
      </c>
      <c r="CG126">
        <v>17</v>
      </c>
      <c r="CN126">
        <v>0</v>
      </c>
      <c r="CU126">
        <v>0</v>
      </c>
      <c r="DB126">
        <v>0</v>
      </c>
      <c r="DI126">
        <v>0</v>
      </c>
      <c r="DJ126">
        <v>111.2449733</v>
      </c>
      <c r="DK126">
        <v>111.2449733</v>
      </c>
      <c r="DL126">
        <v>111.2449733</v>
      </c>
      <c r="DM126">
        <v>111.2449733</v>
      </c>
      <c r="DN126">
        <v>0</v>
      </c>
      <c r="DO126">
        <v>0</v>
      </c>
      <c r="DP126">
        <v>17</v>
      </c>
    </row>
    <row r="127" spans="1:120" x14ac:dyDescent="0.25">
      <c r="A127" t="s">
        <v>225</v>
      </c>
      <c r="B127">
        <v>144.34875137309999</v>
      </c>
      <c r="C127">
        <v>158.95708475000001</v>
      </c>
      <c r="D127">
        <v>131.6453336001</v>
      </c>
      <c r="E127">
        <v>131.6453336001</v>
      </c>
      <c r="F127">
        <v>5.0147252641</v>
      </c>
      <c r="G127">
        <v>59.796275543500002</v>
      </c>
      <c r="H127">
        <v>142</v>
      </c>
      <c r="I127">
        <v>54.218636859100002</v>
      </c>
      <c r="J127">
        <v>49.463191459999997</v>
      </c>
      <c r="K127">
        <v>46.685298899999999</v>
      </c>
      <c r="L127">
        <v>46.685298899999999</v>
      </c>
      <c r="M127">
        <v>0.55202642530000001</v>
      </c>
      <c r="N127">
        <v>13.8481067349</v>
      </c>
      <c r="O127">
        <v>629</v>
      </c>
      <c r="P127">
        <v>157.44815061400001</v>
      </c>
      <c r="Q127">
        <v>138.46640184169999</v>
      </c>
      <c r="R127">
        <v>162.4550000001</v>
      </c>
      <c r="S127">
        <v>115.84388125</v>
      </c>
      <c r="T127">
        <v>5.7770470921000001</v>
      </c>
      <c r="U127">
        <v>90.390517804200002</v>
      </c>
      <c r="V127">
        <v>245</v>
      </c>
      <c r="W127">
        <v>263.53753416339998</v>
      </c>
      <c r="X127">
        <v>247.39079433340001</v>
      </c>
      <c r="Y127">
        <v>362.42869155009998</v>
      </c>
      <c r="Z127">
        <v>247.17605829999999</v>
      </c>
      <c r="AA127">
        <v>18.694073916099999</v>
      </c>
      <c r="AB127">
        <v>109.8087177994</v>
      </c>
      <c r="AC127">
        <v>35</v>
      </c>
      <c r="AD127">
        <v>654.00741670000002</v>
      </c>
      <c r="AE127">
        <v>654.00741670000002</v>
      </c>
      <c r="AF127">
        <v>654.00741670000002</v>
      </c>
      <c r="AG127">
        <v>654.00741670000002</v>
      </c>
      <c r="AH127">
        <v>0</v>
      </c>
      <c r="AI127">
        <v>0</v>
      </c>
      <c r="AJ127">
        <v>64</v>
      </c>
      <c r="AK127">
        <v>166.25098510839999</v>
      </c>
      <c r="AL127">
        <v>143.62880276670001</v>
      </c>
      <c r="AM127">
        <v>210.3503017001</v>
      </c>
      <c r="AN127">
        <v>143.85113329999999</v>
      </c>
      <c r="AO127">
        <v>7.1644697445999999</v>
      </c>
      <c r="AP127">
        <v>52.378491878799998</v>
      </c>
      <c r="AQ127">
        <v>53</v>
      </c>
      <c r="AR127">
        <v>36.803170422400001</v>
      </c>
      <c r="AS127">
        <v>34.737810333399999</v>
      </c>
      <c r="AT127">
        <v>30.850046899999999</v>
      </c>
      <c r="AU127">
        <v>30.850046899999999</v>
      </c>
      <c r="AV127">
        <v>0.57270314619999996</v>
      </c>
      <c r="AW127">
        <v>7.5441645434</v>
      </c>
      <c r="AX127">
        <v>174</v>
      </c>
      <c r="AY127">
        <v>145.324514857</v>
      </c>
      <c r="AZ127">
        <v>193.72137715010001</v>
      </c>
      <c r="BA127">
        <v>134.69589475000001</v>
      </c>
      <c r="BB127">
        <v>193.72137715010001</v>
      </c>
      <c r="BC127">
        <v>2.0467794569</v>
      </c>
      <c r="BD127">
        <v>33.851744399399998</v>
      </c>
      <c r="BE127">
        <v>274</v>
      </c>
      <c r="BF127">
        <v>144.5829402812</v>
      </c>
      <c r="BG127">
        <v>119.22423741</v>
      </c>
      <c r="BH127">
        <v>95.508015599999993</v>
      </c>
      <c r="BI127">
        <v>95.508015599999993</v>
      </c>
      <c r="BJ127">
        <v>2.4955924371</v>
      </c>
      <c r="BK127">
        <v>90.696580872699997</v>
      </c>
      <c r="BL127">
        <v>1321</v>
      </c>
      <c r="BM127">
        <v>36.691607350399998</v>
      </c>
      <c r="BN127">
        <v>38.675436724999997</v>
      </c>
      <c r="BO127">
        <v>30.699966100000001</v>
      </c>
      <c r="BP127">
        <v>35.024592900000002</v>
      </c>
      <c r="BQ127">
        <v>0.54783412880000004</v>
      </c>
      <c r="BR127">
        <v>9.0251294555000001</v>
      </c>
      <c r="BS127">
        <v>271</v>
      </c>
      <c r="BT127">
        <v>45.808464496399999</v>
      </c>
      <c r="BU127">
        <v>44.296024600000003</v>
      </c>
      <c r="BV127">
        <v>40.254010200000003</v>
      </c>
      <c r="BW127">
        <v>40.254010200000003</v>
      </c>
      <c r="BX127">
        <v>1.0703239180999999</v>
      </c>
      <c r="BY127">
        <v>7.6811350422000002</v>
      </c>
      <c r="BZ127">
        <v>52</v>
      </c>
      <c r="CA127">
        <v>338.03193300999999</v>
      </c>
      <c r="CB127">
        <v>274.16185639000003</v>
      </c>
      <c r="CC127">
        <v>361.65957850000001</v>
      </c>
      <c r="CD127">
        <v>242.7207823</v>
      </c>
      <c r="CE127">
        <v>6.5750919076000001</v>
      </c>
      <c r="CF127">
        <v>151.58276987459999</v>
      </c>
      <c r="CG127">
        <v>531</v>
      </c>
      <c r="CH127">
        <v>200.7124106</v>
      </c>
      <c r="CI127">
        <v>200.7124106</v>
      </c>
      <c r="CJ127">
        <v>200.7124106</v>
      </c>
      <c r="CK127">
        <v>200.7124106</v>
      </c>
      <c r="CN127">
        <v>1</v>
      </c>
      <c r="CO127">
        <v>72.053863819699998</v>
      </c>
      <c r="CP127">
        <v>70.973004866699995</v>
      </c>
      <c r="CQ127">
        <v>72.817141450099996</v>
      </c>
      <c r="CR127">
        <v>72.817141450099996</v>
      </c>
      <c r="CS127">
        <v>0.26386040789999998</v>
      </c>
      <c r="CT127">
        <v>4.7627771003000001</v>
      </c>
      <c r="CU127">
        <v>326</v>
      </c>
      <c r="CV127">
        <v>602.76454160330002</v>
      </c>
      <c r="CW127">
        <v>603.35309534999999</v>
      </c>
      <c r="CX127">
        <v>601.60975819999999</v>
      </c>
      <c r="CY127">
        <v>603.35309534999999</v>
      </c>
      <c r="CZ127">
        <v>0.21171800239999999</v>
      </c>
      <c r="DA127">
        <v>1.6545855730000001</v>
      </c>
      <c r="DB127">
        <v>61</v>
      </c>
      <c r="DC127">
        <v>1191.365221</v>
      </c>
      <c r="DD127">
        <v>1191.365221</v>
      </c>
      <c r="DE127">
        <v>1191.365221</v>
      </c>
      <c r="DF127">
        <v>1191.365221</v>
      </c>
      <c r="DG127">
        <v>0</v>
      </c>
      <c r="DH127">
        <v>0</v>
      </c>
      <c r="DI127">
        <v>25</v>
      </c>
      <c r="DJ127">
        <v>159.96825182649999</v>
      </c>
      <c r="DK127">
        <v>178.79862284999999</v>
      </c>
      <c r="DL127">
        <v>95.508015599999993</v>
      </c>
      <c r="DM127">
        <v>96.25899905</v>
      </c>
      <c r="DN127">
        <v>2.5547527640999999</v>
      </c>
      <c r="DO127">
        <v>165.63772127199999</v>
      </c>
      <c r="DP127">
        <v>4204</v>
      </c>
    </row>
    <row r="129" spans="1:120" x14ac:dyDescent="0.25">
      <c r="A129" t="s">
        <v>332</v>
      </c>
    </row>
    <row r="130" spans="1:120" x14ac:dyDescent="0.25">
      <c r="C130" t="s">
        <v>254</v>
      </c>
    </row>
    <row r="131" spans="1:120" x14ac:dyDescent="0.25">
      <c r="B131" t="s">
        <v>228</v>
      </c>
      <c r="I131" t="s">
        <v>311</v>
      </c>
      <c r="P131" t="s">
        <v>3</v>
      </c>
      <c r="W131" t="s">
        <v>196</v>
      </c>
      <c r="AD131" t="s">
        <v>243</v>
      </c>
      <c r="AK131" t="s">
        <v>12</v>
      </c>
      <c r="AR131" t="s">
        <v>322</v>
      </c>
      <c r="AY131" t="s">
        <v>4</v>
      </c>
      <c r="BF131" t="s">
        <v>5</v>
      </c>
      <c r="BM131" t="s">
        <v>6</v>
      </c>
      <c r="BT131" t="s">
        <v>9</v>
      </c>
      <c r="CA131" t="s">
        <v>169</v>
      </c>
      <c r="CH131" t="s">
        <v>197</v>
      </c>
      <c r="CO131" t="s">
        <v>13</v>
      </c>
      <c r="CV131" t="s">
        <v>198</v>
      </c>
      <c r="DC131" t="s">
        <v>193</v>
      </c>
      <c r="DJ131" t="s">
        <v>225</v>
      </c>
    </row>
    <row r="132" spans="1:120" x14ac:dyDescent="0.25">
      <c r="A132" t="s">
        <v>257</v>
      </c>
      <c r="B132" t="s">
        <v>302</v>
      </c>
      <c r="C132" t="s">
        <v>267</v>
      </c>
      <c r="D132" t="s">
        <v>287</v>
      </c>
      <c r="E132" t="s">
        <v>303</v>
      </c>
      <c r="F132" t="s">
        <v>252</v>
      </c>
      <c r="G132" t="s">
        <v>253</v>
      </c>
      <c r="H132" t="s">
        <v>159</v>
      </c>
      <c r="I132" t="s">
        <v>302</v>
      </c>
      <c r="J132" t="s">
        <v>267</v>
      </c>
      <c r="K132" t="s">
        <v>287</v>
      </c>
      <c r="L132" t="s">
        <v>303</v>
      </c>
      <c r="M132" t="s">
        <v>252</v>
      </c>
      <c r="N132" t="s">
        <v>253</v>
      </c>
      <c r="O132" t="s">
        <v>159</v>
      </c>
      <c r="P132" t="s">
        <v>302</v>
      </c>
      <c r="Q132" t="s">
        <v>267</v>
      </c>
      <c r="R132" t="s">
        <v>287</v>
      </c>
      <c r="S132" t="s">
        <v>303</v>
      </c>
      <c r="T132" t="s">
        <v>252</v>
      </c>
      <c r="U132" t="s">
        <v>253</v>
      </c>
      <c r="V132" t="s">
        <v>159</v>
      </c>
      <c r="W132" t="s">
        <v>302</v>
      </c>
      <c r="X132" t="s">
        <v>267</v>
      </c>
      <c r="Y132" t="s">
        <v>287</v>
      </c>
      <c r="Z132" t="s">
        <v>303</v>
      </c>
      <c r="AA132" t="s">
        <v>252</v>
      </c>
      <c r="AB132" t="s">
        <v>253</v>
      </c>
      <c r="AC132" t="s">
        <v>159</v>
      </c>
      <c r="AD132" t="s">
        <v>302</v>
      </c>
      <c r="AE132" t="s">
        <v>267</v>
      </c>
      <c r="AF132" t="s">
        <v>287</v>
      </c>
      <c r="AG132" t="s">
        <v>303</v>
      </c>
      <c r="AH132" t="s">
        <v>252</v>
      </c>
      <c r="AI132" t="s">
        <v>253</v>
      </c>
      <c r="AJ132" t="s">
        <v>159</v>
      </c>
      <c r="AK132" t="s">
        <v>302</v>
      </c>
      <c r="AL132" t="s">
        <v>267</v>
      </c>
      <c r="AM132" t="s">
        <v>287</v>
      </c>
      <c r="AN132" t="s">
        <v>303</v>
      </c>
      <c r="AO132" t="s">
        <v>252</v>
      </c>
      <c r="AP132" t="s">
        <v>253</v>
      </c>
      <c r="AQ132" t="s">
        <v>159</v>
      </c>
      <c r="AR132" t="s">
        <v>302</v>
      </c>
      <c r="AS132" t="s">
        <v>267</v>
      </c>
      <c r="AT132" t="s">
        <v>287</v>
      </c>
      <c r="AU132" t="s">
        <v>303</v>
      </c>
      <c r="AV132" t="s">
        <v>252</v>
      </c>
      <c r="AW132" t="s">
        <v>253</v>
      </c>
      <c r="AX132" t="s">
        <v>159</v>
      </c>
      <c r="AY132" t="s">
        <v>302</v>
      </c>
      <c r="AZ132" t="s">
        <v>267</v>
      </c>
      <c r="BA132" t="s">
        <v>287</v>
      </c>
      <c r="BB132" t="s">
        <v>303</v>
      </c>
      <c r="BC132" t="s">
        <v>252</v>
      </c>
      <c r="BD132" t="s">
        <v>253</v>
      </c>
      <c r="BE132" t="s">
        <v>159</v>
      </c>
      <c r="BF132" t="s">
        <v>302</v>
      </c>
      <c r="BG132" t="s">
        <v>267</v>
      </c>
      <c r="BH132" t="s">
        <v>287</v>
      </c>
      <c r="BI132" t="s">
        <v>303</v>
      </c>
      <c r="BJ132" t="s">
        <v>252</v>
      </c>
      <c r="BK132" t="s">
        <v>253</v>
      </c>
      <c r="BL132" t="s">
        <v>159</v>
      </c>
      <c r="BM132" t="s">
        <v>302</v>
      </c>
      <c r="BN132" t="s">
        <v>267</v>
      </c>
      <c r="BO132" t="s">
        <v>287</v>
      </c>
      <c r="BP132" t="s">
        <v>303</v>
      </c>
      <c r="BQ132" t="s">
        <v>252</v>
      </c>
      <c r="BR132" t="s">
        <v>253</v>
      </c>
      <c r="BS132" t="s">
        <v>159</v>
      </c>
      <c r="BT132" t="s">
        <v>302</v>
      </c>
      <c r="BU132" t="s">
        <v>267</v>
      </c>
      <c r="BV132" t="s">
        <v>287</v>
      </c>
      <c r="BW132" t="s">
        <v>303</v>
      </c>
      <c r="BX132" t="s">
        <v>252</v>
      </c>
      <c r="BY132" t="s">
        <v>253</v>
      </c>
      <c r="BZ132" t="s">
        <v>159</v>
      </c>
      <c r="CA132" t="s">
        <v>302</v>
      </c>
      <c r="CB132" t="s">
        <v>267</v>
      </c>
      <c r="CC132" t="s">
        <v>287</v>
      </c>
      <c r="CD132" t="s">
        <v>303</v>
      </c>
      <c r="CE132" t="s">
        <v>252</v>
      </c>
      <c r="CF132" t="s">
        <v>253</v>
      </c>
      <c r="CG132" t="s">
        <v>159</v>
      </c>
      <c r="CH132" t="s">
        <v>302</v>
      </c>
      <c r="CI132" t="s">
        <v>267</v>
      </c>
      <c r="CJ132" t="s">
        <v>287</v>
      </c>
      <c r="CK132" t="s">
        <v>303</v>
      </c>
      <c r="CL132" t="s">
        <v>252</v>
      </c>
      <c r="CM132" t="s">
        <v>253</v>
      </c>
      <c r="CN132" t="s">
        <v>159</v>
      </c>
      <c r="CO132" t="s">
        <v>302</v>
      </c>
      <c r="CP132" t="s">
        <v>267</v>
      </c>
      <c r="CQ132" t="s">
        <v>287</v>
      </c>
      <c r="CR132" t="s">
        <v>303</v>
      </c>
      <c r="CS132" t="s">
        <v>252</v>
      </c>
      <c r="CT132" t="s">
        <v>253</v>
      </c>
      <c r="CU132" t="s">
        <v>159</v>
      </c>
      <c r="CV132" t="s">
        <v>302</v>
      </c>
      <c r="CW132" t="s">
        <v>267</v>
      </c>
      <c r="CX132" t="s">
        <v>287</v>
      </c>
      <c r="CY132" t="s">
        <v>303</v>
      </c>
      <c r="CZ132" t="s">
        <v>252</v>
      </c>
      <c r="DA132" t="s">
        <v>253</v>
      </c>
      <c r="DB132" t="s">
        <v>159</v>
      </c>
      <c r="DC132" t="s">
        <v>302</v>
      </c>
      <c r="DD132" t="s">
        <v>267</v>
      </c>
      <c r="DE132" t="s">
        <v>287</v>
      </c>
      <c r="DF132" t="s">
        <v>303</v>
      </c>
      <c r="DG132" t="s">
        <v>252</v>
      </c>
      <c r="DH132" t="s">
        <v>253</v>
      </c>
      <c r="DI132" t="s">
        <v>159</v>
      </c>
      <c r="DJ132" t="s">
        <v>302</v>
      </c>
      <c r="DK132" t="s">
        <v>267</v>
      </c>
      <c r="DL132" t="s">
        <v>287</v>
      </c>
      <c r="DM132" t="s">
        <v>303</v>
      </c>
      <c r="DN132" t="s">
        <v>252</v>
      </c>
      <c r="DO132" t="s">
        <v>253</v>
      </c>
      <c r="DP132" t="s">
        <v>159</v>
      </c>
    </row>
    <row r="133" spans="1:120" x14ac:dyDescent="0.25">
      <c r="A133" t="s">
        <v>304</v>
      </c>
      <c r="H133">
        <v>0</v>
      </c>
      <c r="O133">
        <v>0</v>
      </c>
      <c r="V133">
        <v>0</v>
      </c>
      <c r="AC133">
        <v>0</v>
      </c>
      <c r="AJ133">
        <v>0</v>
      </c>
      <c r="AQ133">
        <v>0</v>
      </c>
      <c r="AX133">
        <v>0</v>
      </c>
      <c r="BE133">
        <v>0</v>
      </c>
      <c r="BL133">
        <v>0</v>
      </c>
      <c r="BS133">
        <v>0</v>
      </c>
      <c r="BZ133">
        <v>0</v>
      </c>
      <c r="CG133">
        <v>0</v>
      </c>
      <c r="CN133">
        <v>0</v>
      </c>
      <c r="CU133">
        <v>0</v>
      </c>
      <c r="DB133">
        <v>0</v>
      </c>
      <c r="DI133">
        <v>0</v>
      </c>
      <c r="DP133">
        <v>0</v>
      </c>
    </row>
    <row r="134" spans="1:120" x14ac:dyDescent="0.25">
      <c r="A134" t="s">
        <v>175</v>
      </c>
      <c r="H134">
        <v>0</v>
      </c>
      <c r="O134">
        <v>0</v>
      </c>
      <c r="V134">
        <v>0</v>
      </c>
      <c r="W134">
        <v>203.17355449999999</v>
      </c>
      <c r="X134">
        <v>203.17355449999999</v>
      </c>
      <c r="Y134">
        <v>203.17355449999999</v>
      </c>
      <c r="Z134">
        <v>203.17355449999999</v>
      </c>
      <c r="AA134">
        <v>0</v>
      </c>
      <c r="AB134">
        <v>0</v>
      </c>
      <c r="AC134">
        <v>3</v>
      </c>
      <c r="AJ134">
        <v>0</v>
      </c>
      <c r="AQ134">
        <v>0</v>
      </c>
      <c r="AX134">
        <v>0</v>
      </c>
      <c r="BE134">
        <v>0</v>
      </c>
      <c r="BL134">
        <v>0</v>
      </c>
      <c r="BS134">
        <v>0</v>
      </c>
      <c r="BZ134">
        <v>0</v>
      </c>
      <c r="CG134">
        <v>0</v>
      </c>
      <c r="CN134">
        <v>0</v>
      </c>
      <c r="CU134">
        <v>0</v>
      </c>
      <c r="DB134">
        <v>0</v>
      </c>
      <c r="DI134">
        <v>0</v>
      </c>
      <c r="DJ134">
        <v>203.17355449999999</v>
      </c>
      <c r="DK134">
        <v>203.17355449999999</v>
      </c>
      <c r="DL134">
        <v>203.17355449999999</v>
      </c>
      <c r="DM134">
        <v>203.17355449999999</v>
      </c>
      <c r="DN134">
        <v>0</v>
      </c>
      <c r="DO134">
        <v>0</v>
      </c>
      <c r="DP134">
        <v>3</v>
      </c>
    </row>
    <row r="135" spans="1:120" x14ac:dyDescent="0.25">
      <c r="A135" t="s">
        <v>176</v>
      </c>
      <c r="B135">
        <v>248.01290315</v>
      </c>
      <c r="C135">
        <v>248.01290315</v>
      </c>
      <c r="D135">
        <v>248.01290315</v>
      </c>
      <c r="E135">
        <v>248.01290315</v>
      </c>
      <c r="F135">
        <v>0</v>
      </c>
      <c r="G135">
        <v>0</v>
      </c>
      <c r="H135">
        <v>33</v>
      </c>
      <c r="O135">
        <v>0</v>
      </c>
      <c r="P135">
        <v>290.6600745001</v>
      </c>
      <c r="Q135">
        <v>290.6600745001</v>
      </c>
      <c r="R135">
        <v>290.6600745001</v>
      </c>
      <c r="S135">
        <v>290.6600745001</v>
      </c>
      <c r="T135">
        <v>0</v>
      </c>
      <c r="U135">
        <v>0</v>
      </c>
      <c r="V135">
        <v>56</v>
      </c>
      <c r="AC135">
        <v>0</v>
      </c>
      <c r="AJ135">
        <v>0</v>
      </c>
      <c r="AQ135">
        <v>0</v>
      </c>
      <c r="AX135">
        <v>0</v>
      </c>
      <c r="BE135">
        <v>0</v>
      </c>
      <c r="BL135">
        <v>0</v>
      </c>
      <c r="BS135">
        <v>0</v>
      </c>
      <c r="BZ135">
        <v>0</v>
      </c>
      <c r="CG135">
        <v>0</v>
      </c>
      <c r="CN135">
        <v>0</v>
      </c>
      <c r="CU135">
        <v>0</v>
      </c>
      <c r="DB135">
        <v>0</v>
      </c>
      <c r="DI135">
        <v>0</v>
      </c>
      <c r="DJ135">
        <v>274.66777138129999</v>
      </c>
      <c r="DK135">
        <v>269.33648882509999</v>
      </c>
      <c r="DL135">
        <v>290.6600745001</v>
      </c>
      <c r="DM135">
        <v>269.33648882509999</v>
      </c>
      <c r="DN135">
        <v>2.1970117501000002</v>
      </c>
      <c r="DO135">
        <v>20.762937965900001</v>
      </c>
      <c r="DP135">
        <v>89</v>
      </c>
    </row>
    <row r="136" spans="1:120" x14ac:dyDescent="0.25">
      <c r="A136" t="s">
        <v>305</v>
      </c>
      <c r="H136">
        <v>0</v>
      </c>
      <c r="O136">
        <v>0</v>
      </c>
      <c r="V136">
        <v>0</v>
      </c>
      <c r="AC136">
        <v>0</v>
      </c>
      <c r="AD136">
        <v>851.69729590010002</v>
      </c>
      <c r="AE136">
        <v>851.69729590010002</v>
      </c>
      <c r="AF136">
        <v>851.69729590010002</v>
      </c>
      <c r="AG136">
        <v>851.69729590010002</v>
      </c>
      <c r="AH136">
        <v>0</v>
      </c>
      <c r="AI136">
        <v>0</v>
      </c>
      <c r="AJ136">
        <v>64</v>
      </c>
      <c r="AQ136">
        <v>0</v>
      </c>
      <c r="AX136">
        <v>0</v>
      </c>
      <c r="BE136">
        <v>0</v>
      </c>
      <c r="BL136">
        <v>0</v>
      </c>
      <c r="BS136">
        <v>0</v>
      </c>
      <c r="BZ136">
        <v>0</v>
      </c>
      <c r="CG136">
        <v>0</v>
      </c>
      <c r="CN136">
        <v>0</v>
      </c>
      <c r="CU136">
        <v>0</v>
      </c>
      <c r="DB136">
        <v>0</v>
      </c>
      <c r="DI136">
        <v>0</v>
      </c>
      <c r="DJ136">
        <v>851.69729590010002</v>
      </c>
      <c r="DK136">
        <v>851.69729590010002</v>
      </c>
      <c r="DL136">
        <v>851.69729590010002</v>
      </c>
      <c r="DM136">
        <v>851.69729590010002</v>
      </c>
      <c r="DN136">
        <v>0</v>
      </c>
      <c r="DO136">
        <v>0</v>
      </c>
      <c r="DP136">
        <v>64</v>
      </c>
    </row>
    <row r="137" spans="1:120" x14ac:dyDescent="0.25">
      <c r="A137" t="s">
        <v>177</v>
      </c>
      <c r="B137">
        <v>132.35332685</v>
      </c>
      <c r="C137">
        <v>132.35332685</v>
      </c>
      <c r="D137">
        <v>132.35332685</v>
      </c>
      <c r="E137">
        <v>132.35332685</v>
      </c>
      <c r="F137">
        <v>0</v>
      </c>
      <c r="G137">
        <v>0</v>
      </c>
      <c r="H137">
        <v>48</v>
      </c>
      <c r="O137">
        <v>0</v>
      </c>
      <c r="P137">
        <v>196.08357340000001</v>
      </c>
      <c r="Q137">
        <v>196.08357340000001</v>
      </c>
      <c r="R137">
        <v>196.08357340000001</v>
      </c>
      <c r="S137">
        <v>196.08357340000001</v>
      </c>
      <c r="T137">
        <v>0</v>
      </c>
      <c r="U137">
        <v>0</v>
      </c>
      <c r="V137">
        <v>27</v>
      </c>
      <c r="W137">
        <v>459.41188069999998</v>
      </c>
      <c r="X137">
        <v>459.41188069999998</v>
      </c>
      <c r="Y137">
        <v>459.41188069999998</v>
      </c>
      <c r="Z137">
        <v>459.41188069999998</v>
      </c>
      <c r="AA137">
        <v>0</v>
      </c>
      <c r="AB137">
        <v>0</v>
      </c>
      <c r="AC137">
        <v>18</v>
      </c>
      <c r="AJ137">
        <v>0</v>
      </c>
      <c r="AK137">
        <v>201.52635570000001</v>
      </c>
      <c r="AL137">
        <v>201.52635570000001</v>
      </c>
      <c r="AM137">
        <v>201.52635570000001</v>
      </c>
      <c r="AN137">
        <v>201.52635570000001</v>
      </c>
      <c r="AO137">
        <v>0</v>
      </c>
      <c r="AP137">
        <v>0</v>
      </c>
      <c r="AQ137">
        <v>29</v>
      </c>
      <c r="AX137">
        <v>0</v>
      </c>
      <c r="BE137">
        <v>0</v>
      </c>
      <c r="BL137">
        <v>0</v>
      </c>
      <c r="BS137">
        <v>0</v>
      </c>
      <c r="BZ137">
        <v>0</v>
      </c>
      <c r="CG137">
        <v>0</v>
      </c>
      <c r="CN137">
        <v>0</v>
      </c>
      <c r="CU137">
        <v>0</v>
      </c>
      <c r="DB137">
        <v>0</v>
      </c>
      <c r="DI137">
        <v>0</v>
      </c>
      <c r="DJ137">
        <v>211.21079218470001</v>
      </c>
      <c r="DK137">
        <v>247.34378416249999</v>
      </c>
      <c r="DL137">
        <v>196.08357340000001</v>
      </c>
      <c r="DM137">
        <v>198.80496454999999</v>
      </c>
      <c r="DN137">
        <v>9.8325805272999993</v>
      </c>
      <c r="DO137">
        <v>108.4567405363</v>
      </c>
      <c r="DP137">
        <v>122</v>
      </c>
    </row>
    <row r="138" spans="1:120" x14ac:dyDescent="0.25">
      <c r="A138" t="s">
        <v>178</v>
      </c>
      <c r="H138">
        <v>0</v>
      </c>
      <c r="O138">
        <v>0</v>
      </c>
      <c r="V138">
        <v>0</v>
      </c>
      <c r="AC138">
        <v>0</v>
      </c>
      <c r="AJ138">
        <v>0</v>
      </c>
      <c r="AQ138">
        <v>0</v>
      </c>
      <c r="AX138">
        <v>0</v>
      </c>
      <c r="BE138">
        <v>0</v>
      </c>
      <c r="BL138">
        <v>0</v>
      </c>
      <c r="BS138">
        <v>0</v>
      </c>
      <c r="BZ138">
        <v>0</v>
      </c>
      <c r="CG138">
        <v>0</v>
      </c>
      <c r="CN138">
        <v>0</v>
      </c>
      <c r="CU138">
        <v>0</v>
      </c>
      <c r="CV138">
        <v>601.0072658501</v>
      </c>
      <c r="CW138">
        <v>601.0072658501</v>
      </c>
      <c r="CX138">
        <v>601.0072658501</v>
      </c>
      <c r="CY138">
        <v>601.0072658501</v>
      </c>
      <c r="CZ138">
        <v>0</v>
      </c>
      <c r="DA138">
        <v>0</v>
      </c>
      <c r="DB138">
        <v>21</v>
      </c>
      <c r="DI138">
        <v>0</v>
      </c>
      <c r="DJ138">
        <v>601.0072658501</v>
      </c>
      <c r="DK138">
        <v>601.0072658501</v>
      </c>
      <c r="DL138">
        <v>601.0072658501</v>
      </c>
      <c r="DM138">
        <v>601.0072658501</v>
      </c>
      <c r="DN138">
        <v>0</v>
      </c>
      <c r="DO138">
        <v>0</v>
      </c>
      <c r="DP138">
        <v>21</v>
      </c>
    </row>
    <row r="139" spans="1:120" x14ac:dyDescent="0.25">
      <c r="A139" t="s">
        <v>179</v>
      </c>
      <c r="B139">
        <v>96.306705149999999</v>
      </c>
      <c r="C139">
        <v>96.306705149999999</v>
      </c>
      <c r="D139">
        <v>96.306705149999999</v>
      </c>
      <c r="E139">
        <v>96.306705149999999</v>
      </c>
      <c r="F139">
        <v>0</v>
      </c>
      <c r="G139">
        <v>0</v>
      </c>
      <c r="H139">
        <v>60</v>
      </c>
      <c r="I139">
        <v>77.159405250000006</v>
      </c>
      <c r="J139">
        <v>77.159405250000006</v>
      </c>
      <c r="K139">
        <v>77.159405250000006</v>
      </c>
      <c r="L139">
        <v>77.159405250000006</v>
      </c>
      <c r="M139">
        <v>0</v>
      </c>
      <c r="N139">
        <v>0</v>
      </c>
      <c r="O139">
        <v>151</v>
      </c>
      <c r="V139">
        <v>0</v>
      </c>
      <c r="W139">
        <v>134.4817424501</v>
      </c>
      <c r="X139">
        <v>134.4817424501</v>
      </c>
      <c r="Y139">
        <v>134.4817424501</v>
      </c>
      <c r="Z139">
        <v>134.4817424501</v>
      </c>
      <c r="AA139">
        <v>0</v>
      </c>
      <c r="AB139">
        <v>0</v>
      </c>
      <c r="AC139">
        <v>13</v>
      </c>
      <c r="AJ139">
        <v>0</v>
      </c>
      <c r="AK139">
        <v>157.1196889</v>
      </c>
      <c r="AL139">
        <v>157.1196889</v>
      </c>
      <c r="AM139">
        <v>157.1196889</v>
      </c>
      <c r="AN139">
        <v>157.1196889</v>
      </c>
      <c r="AO139">
        <v>0</v>
      </c>
      <c r="AP139">
        <v>0</v>
      </c>
      <c r="AQ139">
        <v>15</v>
      </c>
      <c r="AX139">
        <v>0</v>
      </c>
      <c r="BE139">
        <v>0</v>
      </c>
      <c r="BL139">
        <v>0</v>
      </c>
      <c r="BS139">
        <v>0</v>
      </c>
      <c r="BZ139">
        <v>0</v>
      </c>
      <c r="CG139">
        <v>0</v>
      </c>
      <c r="CN139">
        <v>0</v>
      </c>
      <c r="CU139">
        <v>0</v>
      </c>
      <c r="DB139">
        <v>0</v>
      </c>
      <c r="DI139">
        <v>0</v>
      </c>
      <c r="DJ139">
        <v>90.171242964000001</v>
      </c>
      <c r="DK139">
        <v>116.26688543749999</v>
      </c>
      <c r="DL139">
        <v>77.159405250000006</v>
      </c>
      <c r="DM139">
        <v>115.39422380000001</v>
      </c>
      <c r="DN139">
        <v>1.4614067539</v>
      </c>
      <c r="DO139">
        <v>22.577521785999998</v>
      </c>
      <c r="DP139">
        <v>239</v>
      </c>
    </row>
    <row r="140" spans="1:120" x14ac:dyDescent="0.25">
      <c r="A140" t="s">
        <v>272</v>
      </c>
      <c r="H140">
        <v>0</v>
      </c>
      <c r="O140">
        <v>0</v>
      </c>
      <c r="V140">
        <v>0</v>
      </c>
      <c r="AC140">
        <v>0</v>
      </c>
      <c r="AJ140">
        <v>0</v>
      </c>
      <c r="AQ140">
        <v>0</v>
      </c>
      <c r="AX140">
        <v>0</v>
      </c>
      <c r="BE140">
        <v>0</v>
      </c>
      <c r="BL140">
        <v>0</v>
      </c>
      <c r="BS140">
        <v>0</v>
      </c>
      <c r="BZ140">
        <v>0</v>
      </c>
      <c r="CG140">
        <v>0</v>
      </c>
      <c r="CN140">
        <v>0</v>
      </c>
      <c r="CU140">
        <v>0</v>
      </c>
      <c r="DB140">
        <v>0</v>
      </c>
      <c r="DI140">
        <v>0</v>
      </c>
      <c r="DP140">
        <v>0</v>
      </c>
    </row>
    <row r="141" spans="1:120" x14ac:dyDescent="0.25">
      <c r="A141" t="s">
        <v>180</v>
      </c>
      <c r="H141">
        <v>0</v>
      </c>
      <c r="O141">
        <v>0</v>
      </c>
      <c r="P141">
        <v>131.32926900000001</v>
      </c>
      <c r="Q141">
        <v>131.32926900000001</v>
      </c>
      <c r="R141">
        <v>131.32926900000001</v>
      </c>
      <c r="S141">
        <v>131.32926900000001</v>
      </c>
      <c r="T141">
        <v>0</v>
      </c>
      <c r="U141">
        <v>0</v>
      </c>
      <c r="V141">
        <v>67</v>
      </c>
      <c r="AC141">
        <v>0</v>
      </c>
      <c r="AJ141">
        <v>0</v>
      </c>
      <c r="AQ141">
        <v>0</v>
      </c>
      <c r="AX141">
        <v>0</v>
      </c>
      <c r="BE141">
        <v>0</v>
      </c>
      <c r="BL141">
        <v>0</v>
      </c>
      <c r="BS141">
        <v>0</v>
      </c>
      <c r="BZ141">
        <v>0</v>
      </c>
      <c r="CG141">
        <v>0</v>
      </c>
      <c r="CN141">
        <v>0</v>
      </c>
      <c r="CU141">
        <v>0</v>
      </c>
      <c r="CV141">
        <v>601.29667470000004</v>
      </c>
      <c r="CW141">
        <v>601.29667470000004</v>
      </c>
      <c r="CX141">
        <v>601.29667470000004</v>
      </c>
      <c r="CY141">
        <v>601.29667470000004</v>
      </c>
      <c r="CZ141">
        <v>0</v>
      </c>
      <c r="DA141">
        <v>0</v>
      </c>
      <c r="DB141">
        <v>43</v>
      </c>
      <c r="DI141">
        <v>0</v>
      </c>
      <c r="DJ141">
        <v>315.51876642870002</v>
      </c>
      <c r="DK141">
        <v>366.31297185009998</v>
      </c>
      <c r="DL141">
        <v>131.32926900000001</v>
      </c>
      <c r="DM141">
        <v>366.31297185009998</v>
      </c>
      <c r="DN141">
        <v>21.951520823100001</v>
      </c>
      <c r="DO141">
        <v>230.47593923700001</v>
      </c>
      <c r="DP141">
        <v>110</v>
      </c>
    </row>
    <row r="142" spans="1:120" x14ac:dyDescent="0.25">
      <c r="A142" t="s">
        <v>181</v>
      </c>
      <c r="H142">
        <v>0</v>
      </c>
      <c r="I142">
        <v>53.674512499999999</v>
      </c>
      <c r="J142">
        <v>53.674512499999999</v>
      </c>
      <c r="K142">
        <v>53.674512499999999</v>
      </c>
      <c r="L142">
        <v>53.674512499999999</v>
      </c>
      <c r="M142">
        <v>0</v>
      </c>
      <c r="N142">
        <v>0</v>
      </c>
      <c r="O142">
        <v>152</v>
      </c>
      <c r="P142">
        <v>67.526010749999998</v>
      </c>
      <c r="Q142">
        <v>67.526010749999998</v>
      </c>
      <c r="R142">
        <v>67.526010749999998</v>
      </c>
      <c r="S142">
        <v>67.526010749999998</v>
      </c>
      <c r="T142">
        <v>0</v>
      </c>
      <c r="U142">
        <v>0</v>
      </c>
      <c r="V142">
        <v>46</v>
      </c>
      <c r="AC142">
        <v>0</v>
      </c>
      <c r="AJ142">
        <v>0</v>
      </c>
      <c r="AK142">
        <v>73.940978400000006</v>
      </c>
      <c r="AL142">
        <v>73.940978400000006</v>
      </c>
      <c r="AM142">
        <v>73.940978400000006</v>
      </c>
      <c r="AN142">
        <v>73.940978400000006</v>
      </c>
      <c r="AO142">
        <v>0</v>
      </c>
      <c r="AP142">
        <v>0</v>
      </c>
      <c r="AQ142">
        <v>10</v>
      </c>
      <c r="AX142">
        <v>0</v>
      </c>
      <c r="BE142">
        <v>0</v>
      </c>
      <c r="BL142">
        <v>0</v>
      </c>
      <c r="BS142">
        <v>0</v>
      </c>
      <c r="BZ142">
        <v>0</v>
      </c>
      <c r="CG142">
        <v>0</v>
      </c>
      <c r="CN142">
        <v>0</v>
      </c>
      <c r="CU142">
        <v>0</v>
      </c>
      <c r="DB142">
        <v>0</v>
      </c>
      <c r="DC142">
        <v>905.73599999999999</v>
      </c>
      <c r="DD142">
        <v>905.73599999999999</v>
      </c>
      <c r="DE142">
        <v>905.73599999999999</v>
      </c>
      <c r="DF142">
        <v>905.73599999999999</v>
      </c>
      <c r="DG142">
        <v>0</v>
      </c>
      <c r="DH142">
        <v>0</v>
      </c>
      <c r="DI142">
        <v>29</v>
      </c>
      <c r="DJ142">
        <v>162.67689714860001</v>
      </c>
      <c r="DK142">
        <v>275.21937541250003</v>
      </c>
      <c r="DL142">
        <v>53.674512499999999</v>
      </c>
      <c r="DM142">
        <v>70.733494575099996</v>
      </c>
      <c r="DN142">
        <v>18.170664971899999</v>
      </c>
      <c r="DO142">
        <v>279.89867765610001</v>
      </c>
      <c r="DP142">
        <v>237</v>
      </c>
    </row>
    <row r="143" spans="1:120" x14ac:dyDescent="0.25">
      <c r="A143" t="s">
        <v>182</v>
      </c>
      <c r="H143">
        <v>0</v>
      </c>
      <c r="O143">
        <v>0</v>
      </c>
      <c r="V143">
        <v>0</v>
      </c>
      <c r="AC143">
        <v>0</v>
      </c>
      <c r="AJ143">
        <v>0</v>
      </c>
      <c r="AQ143">
        <v>0</v>
      </c>
      <c r="AX143">
        <v>0</v>
      </c>
      <c r="BE143">
        <v>0</v>
      </c>
      <c r="BL143">
        <v>0</v>
      </c>
      <c r="BM143">
        <v>53.710794</v>
      </c>
      <c r="BN143">
        <v>53.710794</v>
      </c>
      <c r="BO143">
        <v>53.710794</v>
      </c>
      <c r="BP143">
        <v>53.710794</v>
      </c>
      <c r="BQ143">
        <v>0</v>
      </c>
      <c r="BR143">
        <v>0</v>
      </c>
      <c r="BS143">
        <v>56</v>
      </c>
      <c r="BT143">
        <v>38.125212650000002</v>
      </c>
      <c r="BU143">
        <v>38.125212650000002</v>
      </c>
      <c r="BV143">
        <v>38.125212650000002</v>
      </c>
      <c r="BW143">
        <v>38.125212650000002</v>
      </c>
      <c r="BX143">
        <v>0</v>
      </c>
      <c r="BY143">
        <v>0</v>
      </c>
      <c r="BZ143">
        <v>30</v>
      </c>
      <c r="CA143">
        <v>507.37589444999998</v>
      </c>
      <c r="CB143">
        <v>507.37589444999998</v>
      </c>
      <c r="CC143">
        <v>507.37589444999998</v>
      </c>
      <c r="CD143">
        <v>507.37589444999998</v>
      </c>
      <c r="CE143">
        <v>0</v>
      </c>
      <c r="CF143">
        <v>0</v>
      </c>
      <c r="CG143">
        <v>212</v>
      </c>
      <c r="CN143">
        <v>0</v>
      </c>
      <c r="CU143">
        <v>0</v>
      </c>
      <c r="DB143">
        <v>0</v>
      </c>
      <c r="DI143">
        <v>0</v>
      </c>
      <c r="DJ143">
        <v>375.51751807120002</v>
      </c>
      <c r="DK143">
        <v>199.7373003667</v>
      </c>
      <c r="DL143">
        <v>507.37589444999998</v>
      </c>
      <c r="DM143">
        <v>53.710794</v>
      </c>
      <c r="DN143">
        <v>12.0541480422</v>
      </c>
      <c r="DO143">
        <v>208.0966156138</v>
      </c>
      <c r="DP143">
        <v>298</v>
      </c>
    </row>
    <row r="144" spans="1:120" x14ac:dyDescent="0.25">
      <c r="A144" t="s">
        <v>183</v>
      </c>
      <c r="H144">
        <v>0</v>
      </c>
      <c r="I144">
        <v>45.462996349999997</v>
      </c>
      <c r="J144">
        <v>45.462996349999997</v>
      </c>
      <c r="K144">
        <v>45.462996349999997</v>
      </c>
      <c r="L144">
        <v>45.462996349999997</v>
      </c>
      <c r="M144">
        <v>0</v>
      </c>
      <c r="N144">
        <v>0</v>
      </c>
      <c r="O144">
        <v>251</v>
      </c>
      <c r="V144">
        <v>0</v>
      </c>
      <c r="AC144">
        <v>0</v>
      </c>
      <c r="AJ144">
        <v>0</v>
      </c>
      <c r="AQ144">
        <v>0</v>
      </c>
      <c r="AX144">
        <v>0</v>
      </c>
      <c r="BE144">
        <v>0</v>
      </c>
      <c r="BL144">
        <v>0</v>
      </c>
      <c r="BS144">
        <v>0</v>
      </c>
      <c r="BZ144">
        <v>0</v>
      </c>
      <c r="CG144">
        <v>0</v>
      </c>
      <c r="CN144">
        <v>0</v>
      </c>
      <c r="CU144">
        <v>0</v>
      </c>
      <c r="DB144">
        <v>0</v>
      </c>
      <c r="DI144">
        <v>0</v>
      </c>
      <c r="DJ144">
        <v>45.462996349999997</v>
      </c>
      <c r="DK144">
        <v>45.462996349999997</v>
      </c>
      <c r="DL144">
        <v>45.462996349999997</v>
      </c>
      <c r="DM144">
        <v>45.462996349999997</v>
      </c>
      <c r="DN144">
        <v>0</v>
      </c>
      <c r="DO144">
        <v>0</v>
      </c>
      <c r="DP144">
        <v>251</v>
      </c>
    </row>
    <row r="145" spans="1:120" x14ac:dyDescent="0.25">
      <c r="A145" t="s">
        <v>184</v>
      </c>
      <c r="H145">
        <v>0</v>
      </c>
      <c r="O145">
        <v>0</v>
      </c>
      <c r="P145">
        <v>61.795950599999998</v>
      </c>
      <c r="Q145">
        <v>61.795950599999998</v>
      </c>
      <c r="R145">
        <v>61.795950599999998</v>
      </c>
      <c r="S145">
        <v>61.795950599999998</v>
      </c>
      <c r="T145">
        <v>0</v>
      </c>
      <c r="U145">
        <v>0</v>
      </c>
      <c r="V145">
        <v>27</v>
      </c>
      <c r="AC145">
        <v>0</v>
      </c>
      <c r="AJ145">
        <v>0</v>
      </c>
      <c r="AQ145">
        <v>0</v>
      </c>
      <c r="AX145">
        <v>0</v>
      </c>
      <c r="BE145">
        <v>0</v>
      </c>
      <c r="BL145">
        <v>0</v>
      </c>
      <c r="BS145">
        <v>0</v>
      </c>
      <c r="BZ145">
        <v>0</v>
      </c>
      <c r="CA145">
        <v>369.63082555009998</v>
      </c>
      <c r="CB145">
        <v>369.63082555009998</v>
      </c>
      <c r="CC145">
        <v>369.63082555009998</v>
      </c>
      <c r="CD145">
        <v>369.63082555009998</v>
      </c>
      <c r="CE145">
        <v>0</v>
      </c>
      <c r="CF145">
        <v>0</v>
      </c>
      <c r="CG145">
        <v>87</v>
      </c>
      <c r="CN145">
        <v>0</v>
      </c>
      <c r="CU145">
        <v>0</v>
      </c>
      <c r="DB145">
        <v>0</v>
      </c>
      <c r="DI145">
        <v>0</v>
      </c>
      <c r="DJ145">
        <v>296.26904879350002</v>
      </c>
      <c r="DK145">
        <v>215.7133880751</v>
      </c>
      <c r="DL145">
        <v>369.63082555009998</v>
      </c>
      <c r="DM145">
        <v>215.71338807500001</v>
      </c>
      <c r="DN145">
        <v>12.360807746800001</v>
      </c>
      <c r="DO145">
        <v>131.73516103630001</v>
      </c>
      <c r="DP145">
        <v>114</v>
      </c>
    </row>
    <row r="146" spans="1:120" x14ac:dyDescent="0.25">
      <c r="A146" t="s">
        <v>185</v>
      </c>
      <c r="H146">
        <v>0</v>
      </c>
      <c r="I146">
        <v>36.313542400000003</v>
      </c>
      <c r="J146">
        <v>36.313542400000003</v>
      </c>
      <c r="K146">
        <v>36.313542400000003</v>
      </c>
      <c r="L146">
        <v>36.313542400000003</v>
      </c>
      <c r="M146">
        <v>0</v>
      </c>
      <c r="N146">
        <v>0</v>
      </c>
      <c r="O146">
        <v>57</v>
      </c>
      <c r="V146">
        <v>0</v>
      </c>
      <c r="AC146">
        <v>0</v>
      </c>
      <c r="AJ146">
        <v>0</v>
      </c>
      <c r="AQ146">
        <v>0</v>
      </c>
      <c r="AX146">
        <v>0</v>
      </c>
      <c r="BE146">
        <v>0</v>
      </c>
      <c r="BL146">
        <v>0</v>
      </c>
      <c r="BS146">
        <v>0</v>
      </c>
      <c r="BZ146">
        <v>0</v>
      </c>
      <c r="CG146">
        <v>0</v>
      </c>
      <c r="CN146">
        <v>0</v>
      </c>
      <c r="CU146">
        <v>0</v>
      </c>
      <c r="DB146">
        <v>0</v>
      </c>
      <c r="DI146">
        <v>0</v>
      </c>
      <c r="DJ146">
        <v>36.313542400000003</v>
      </c>
      <c r="DK146">
        <v>36.313542400000003</v>
      </c>
      <c r="DL146">
        <v>36.313542400000003</v>
      </c>
      <c r="DM146">
        <v>36.313542400000003</v>
      </c>
      <c r="DN146">
        <v>0</v>
      </c>
      <c r="DO146">
        <v>0</v>
      </c>
      <c r="DP146">
        <v>57</v>
      </c>
    </row>
    <row r="147" spans="1:120" x14ac:dyDescent="0.25">
      <c r="A147" t="s">
        <v>186</v>
      </c>
      <c r="H147">
        <v>0</v>
      </c>
      <c r="O147">
        <v>0</v>
      </c>
      <c r="V147">
        <v>0</v>
      </c>
      <c r="AC147">
        <v>0</v>
      </c>
      <c r="AJ147">
        <v>0</v>
      </c>
      <c r="AQ147">
        <v>0</v>
      </c>
      <c r="AR147">
        <v>30.7961463</v>
      </c>
      <c r="AS147">
        <v>30.7961463</v>
      </c>
      <c r="AT147">
        <v>30.7961463</v>
      </c>
      <c r="AU147">
        <v>30.7961463</v>
      </c>
      <c r="AV147">
        <v>0</v>
      </c>
      <c r="AW147">
        <v>0</v>
      </c>
      <c r="AX147">
        <v>91</v>
      </c>
      <c r="BE147">
        <v>0</v>
      </c>
      <c r="BF147">
        <v>277.69236570010003</v>
      </c>
      <c r="BG147">
        <v>277.69236570010003</v>
      </c>
      <c r="BH147">
        <v>277.69236570010003</v>
      </c>
      <c r="BI147">
        <v>277.69236570010003</v>
      </c>
      <c r="BJ147">
        <v>0</v>
      </c>
      <c r="BK147">
        <v>0</v>
      </c>
      <c r="BL147">
        <v>496</v>
      </c>
      <c r="BM147">
        <v>37.145822449999997</v>
      </c>
      <c r="BN147">
        <v>37.145822449999997</v>
      </c>
      <c r="BO147">
        <v>37.145822449999997</v>
      </c>
      <c r="BP147">
        <v>37.145822449999997</v>
      </c>
      <c r="BQ147">
        <v>0</v>
      </c>
      <c r="BR147">
        <v>0</v>
      </c>
      <c r="BS147">
        <v>37</v>
      </c>
      <c r="BZ147">
        <v>0</v>
      </c>
      <c r="CG147">
        <v>0</v>
      </c>
      <c r="CH147">
        <v>233.31817574999999</v>
      </c>
      <c r="CI147">
        <v>233.31817574999999</v>
      </c>
      <c r="CJ147">
        <v>233.31817574999999</v>
      </c>
      <c r="CK147">
        <v>233.31817574999999</v>
      </c>
      <c r="CN147">
        <v>1</v>
      </c>
      <c r="CO147">
        <v>75.789632800000007</v>
      </c>
      <c r="CP147">
        <v>75.789632800000007</v>
      </c>
      <c r="CQ147">
        <v>75.789632800000007</v>
      </c>
      <c r="CR147">
        <v>75.789632800000007</v>
      </c>
      <c r="CS147">
        <v>0</v>
      </c>
      <c r="CT147">
        <v>0</v>
      </c>
      <c r="CU147">
        <v>85</v>
      </c>
      <c r="DB147">
        <v>0</v>
      </c>
      <c r="DI147">
        <v>0</v>
      </c>
      <c r="DJ147">
        <v>209.09271241100001</v>
      </c>
      <c r="DK147">
        <v>130.9484286</v>
      </c>
      <c r="DL147">
        <v>277.69236570010003</v>
      </c>
      <c r="DM147">
        <v>75.789632800000007</v>
      </c>
      <c r="DN147">
        <v>3.9439453569</v>
      </c>
      <c r="DO147">
        <v>105.1898717942</v>
      </c>
      <c r="DP147">
        <v>711</v>
      </c>
    </row>
    <row r="148" spans="1:120" x14ac:dyDescent="0.25">
      <c r="A148" t="s">
        <v>187</v>
      </c>
      <c r="H148">
        <v>0</v>
      </c>
      <c r="O148">
        <v>0</v>
      </c>
      <c r="V148">
        <v>0</v>
      </c>
      <c r="AC148">
        <v>0</v>
      </c>
      <c r="AJ148">
        <v>0</v>
      </c>
      <c r="AQ148">
        <v>0</v>
      </c>
      <c r="AX148">
        <v>0</v>
      </c>
      <c r="BE148">
        <v>0</v>
      </c>
      <c r="BL148">
        <v>0</v>
      </c>
      <c r="BS148">
        <v>0</v>
      </c>
      <c r="BZ148">
        <v>0</v>
      </c>
      <c r="CA148">
        <v>245.93656705000001</v>
      </c>
      <c r="CB148">
        <v>245.93656705000001</v>
      </c>
      <c r="CC148">
        <v>245.93656705000001</v>
      </c>
      <c r="CD148">
        <v>245.93656705000001</v>
      </c>
      <c r="CE148">
        <v>0</v>
      </c>
      <c r="CF148">
        <v>0</v>
      </c>
      <c r="CG148">
        <v>89</v>
      </c>
      <c r="CN148">
        <v>0</v>
      </c>
      <c r="CU148">
        <v>0</v>
      </c>
      <c r="DB148">
        <v>0</v>
      </c>
      <c r="DI148">
        <v>0</v>
      </c>
      <c r="DJ148">
        <v>245.93656705000001</v>
      </c>
      <c r="DK148">
        <v>245.93656705000001</v>
      </c>
      <c r="DL148">
        <v>245.93656705000001</v>
      </c>
      <c r="DM148">
        <v>245.93656705000001</v>
      </c>
      <c r="DN148">
        <v>0</v>
      </c>
      <c r="DO148">
        <v>0</v>
      </c>
      <c r="DP148">
        <v>89</v>
      </c>
    </row>
    <row r="149" spans="1:120" x14ac:dyDescent="0.25">
      <c r="A149" t="s">
        <v>189</v>
      </c>
      <c r="H149">
        <v>0</v>
      </c>
      <c r="O149">
        <v>0</v>
      </c>
      <c r="P149">
        <v>49.396319200000001</v>
      </c>
      <c r="Q149">
        <v>49.396319200000001</v>
      </c>
      <c r="R149">
        <v>49.396319200000001</v>
      </c>
      <c r="S149">
        <v>49.396319200000001</v>
      </c>
      <c r="T149">
        <v>0</v>
      </c>
      <c r="U149">
        <v>0</v>
      </c>
      <c r="V149">
        <v>23</v>
      </c>
      <c r="AC149">
        <v>0</v>
      </c>
      <c r="AJ149">
        <v>0</v>
      </c>
      <c r="AQ149">
        <v>0</v>
      </c>
      <c r="AX149">
        <v>0</v>
      </c>
      <c r="BE149">
        <v>0</v>
      </c>
      <c r="BL149">
        <v>0</v>
      </c>
      <c r="BS149">
        <v>0</v>
      </c>
      <c r="BZ149">
        <v>0</v>
      </c>
      <c r="CG149">
        <v>0</v>
      </c>
      <c r="CN149">
        <v>0</v>
      </c>
      <c r="CU149">
        <v>0</v>
      </c>
      <c r="DB149">
        <v>0</v>
      </c>
      <c r="DI149">
        <v>0</v>
      </c>
      <c r="DJ149">
        <v>49.396319200000001</v>
      </c>
      <c r="DK149">
        <v>49.396319200000001</v>
      </c>
      <c r="DL149">
        <v>49.396319200000001</v>
      </c>
      <c r="DM149">
        <v>49.396319200000001</v>
      </c>
      <c r="DN149">
        <v>0</v>
      </c>
      <c r="DO149">
        <v>0</v>
      </c>
      <c r="DP149">
        <v>23</v>
      </c>
    </row>
    <row r="150" spans="1:120" x14ac:dyDescent="0.25">
      <c r="A150" t="s">
        <v>306</v>
      </c>
      <c r="H150">
        <v>0</v>
      </c>
      <c r="I150">
        <v>31.807191700000001</v>
      </c>
      <c r="J150">
        <v>31.807191700000001</v>
      </c>
      <c r="K150">
        <v>31.807191700000001</v>
      </c>
      <c r="L150">
        <v>31.807191700000001</v>
      </c>
      <c r="M150">
        <v>0</v>
      </c>
      <c r="N150">
        <v>0</v>
      </c>
      <c r="O150">
        <v>23</v>
      </c>
      <c r="V150">
        <v>0</v>
      </c>
      <c r="AC150">
        <v>0</v>
      </c>
      <c r="AJ150">
        <v>0</v>
      </c>
      <c r="AQ150">
        <v>0</v>
      </c>
      <c r="AX150">
        <v>0</v>
      </c>
      <c r="BE150">
        <v>0</v>
      </c>
      <c r="BL150">
        <v>0</v>
      </c>
      <c r="BS150">
        <v>0</v>
      </c>
      <c r="BZ150">
        <v>0</v>
      </c>
      <c r="CG150">
        <v>0</v>
      </c>
      <c r="CN150">
        <v>0</v>
      </c>
      <c r="CU150">
        <v>0</v>
      </c>
      <c r="DB150">
        <v>0</v>
      </c>
      <c r="DI150">
        <v>0</v>
      </c>
      <c r="DJ150">
        <v>31.807191700000001</v>
      </c>
      <c r="DK150">
        <v>31.807191700000001</v>
      </c>
      <c r="DL150">
        <v>31.807191700000001</v>
      </c>
      <c r="DM150">
        <v>31.807191700000001</v>
      </c>
      <c r="DN150">
        <v>0</v>
      </c>
      <c r="DO150">
        <v>0</v>
      </c>
      <c r="DP150">
        <v>23</v>
      </c>
    </row>
    <row r="151" spans="1:120" x14ac:dyDescent="0.25">
      <c r="A151" t="s">
        <v>190</v>
      </c>
      <c r="H151">
        <v>0</v>
      </c>
      <c r="O151">
        <v>0</v>
      </c>
      <c r="V151">
        <v>0</v>
      </c>
      <c r="AC151">
        <v>0</v>
      </c>
      <c r="AJ151">
        <v>0</v>
      </c>
      <c r="AQ151">
        <v>0</v>
      </c>
      <c r="AR151">
        <v>45.016887099999998</v>
      </c>
      <c r="AS151">
        <v>45.016887099999998</v>
      </c>
      <c r="AT151">
        <v>45.016887099999998</v>
      </c>
      <c r="AU151">
        <v>45.016887099999998</v>
      </c>
      <c r="AV151">
        <v>0</v>
      </c>
      <c r="AW151">
        <v>0</v>
      </c>
      <c r="AX151">
        <v>71</v>
      </c>
      <c r="BE151">
        <v>0</v>
      </c>
      <c r="BF151">
        <v>57.4064148</v>
      </c>
      <c r="BG151">
        <v>57.4064148</v>
      </c>
      <c r="BH151">
        <v>57.4064148</v>
      </c>
      <c r="BI151">
        <v>57.4064148</v>
      </c>
      <c r="BJ151">
        <v>0</v>
      </c>
      <c r="BK151">
        <v>0</v>
      </c>
      <c r="BL151">
        <v>301</v>
      </c>
      <c r="BM151">
        <v>29.5276484</v>
      </c>
      <c r="BN151">
        <v>29.5276484</v>
      </c>
      <c r="BO151">
        <v>29.5276484</v>
      </c>
      <c r="BP151">
        <v>29.5276484</v>
      </c>
      <c r="BQ151">
        <v>0</v>
      </c>
      <c r="BR151">
        <v>0</v>
      </c>
      <c r="BS151">
        <v>141</v>
      </c>
      <c r="BT151">
        <v>54.970197800000001</v>
      </c>
      <c r="BU151">
        <v>54.970197800000001</v>
      </c>
      <c r="BV151">
        <v>54.970197800000001</v>
      </c>
      <c r="BW151">
        <v>54.970197800000001</v>
      </c>
      <c r="BX151">
        <v>0</v>
      </c>
      <c r="BY151">
        <v>0</v>
      </c>
      <c r="BZ151">
        <v>20</v>
      </c>
      <c r="CA151">
        <v>153.29784100000001</v>
      </c>
      <c r="CB151">
        <v>153.29784100000001</v>
      </c>
      <c r="CC151">
        <v>153.29784100000001</v>
      </c>
      <c r="CD151">
        <v>153.29784100000001</v>
      </c>
      <c r="CE151">
        <v>0</v>
      </c>
      <c r="CF151">
        <v>0</v>
      </c>
      <c r="CG151">
        <v>131</v>
      </c>
      <c r="CN151">
        <v>0</v>
      </c>
      <c r="CO151">
        <v>85.7219774</v>
      </c>
      <c r="CP151">
        <v>85.7219774</v>
      </c>
      <c r="CQ151">
        <v>85.7219774</v>
      </c>
      <c r="CR151">
        <v>85.7219774</v>
      </c>
      <c r="CS151">
        <v>0</v>
      </c>
      <c r="CT151">
        <v>0</v>
      </c>
      <c r="CU151">
        <v>157</v>
      </c>
      <c r="DB151">
        <v>0</v>
      </c>
      <c r="DI151">
        <v>0</v>
      </c>
      <c r="DJ151">
        <v>72.169359916100007</v>
      </c>
      <c r="DK151">
        <v>70.990161083399997</v>
      </c>
      <c r="DL151">
        <v>57.4064148</v>
      </c>
      <c r="DM151">
        <v>56.188306300000001</v>
      </c>
      <c r="DN151">
        <v>1.3735512205</v>
      </c>
      <c r="DO151">
        <v>39.3470535943</v>
      </c>
      <c r="DP151">
        <v>821</v>
      </c>
    </row>
    <row r="152" spans="1:120" x14ac:dyDescent="0.25">
      <c r="A152" t="s">
        <v>199</v>
      </c>
      <c r="H152">
        <v>0</v>
      </c>
      <c r="O152">
        <v>0</v>
      </c>
      <c r="V152">
        <v>0</v>
      </c>
      <c r="AC152">
        <v>0</v>
      </c>
      <c r="AJ152">
        <v>0</v>
      </c>
      <c r="AQ152">
        <v>0</v>
      </c>
      <c r="AX152">
        <v>0</v>
      </c>
      <c r="AY152">
        <v>134.23777870000001</v>
      </c>
      <c r="AZ152">
        <v>134.23777870000001</v>
      </c>
      <c r="BA152">
        <v>134.23777870000001</v>
      </c>
      <c r="BB152">
        <v>134.23777870000001</v>
      </c>
      <c r="BC152">
        <v>0</v>
      </c>
      <c r="BD152">
        <v>0</v>
      </c>
      <c r="BE152">
        <v>251</v>
      </c>
      <c r="BL152">
        <v>0</v>
      </c>
      <c r="BS152">
        <v>0</v>
      </c>
      <c r="BZ152">
        <v>0</v>
      </c>
      <c r="CG152">
        <v>0</v>
      </c>
      <c r="CN152">
        <v>0</v>
      </c>
      <c r="CU152">
        <v>0</v>
      </c>
      <c r="DB152">
        <v>0</v>
      </c>
      <c r="DI152">
        <v>0</v>
      </c>
      <c r="DJ152">
        <v>134.23777870000001</v>
      </c>
      <c r="DK152">
        <v>134.23777870000001</v>
      </c>
      <c r="DL152">
        <v>134.23777870000001</v>
      </c>
      <c r="DM152">
        <v>134.23777870000001</v>
      </c>
      <c r="DN152">
        <v>0</v>
      </c>
      <c r="DO152">
        <v>0</v>
      </c>
      <c r="DP152">
        <v>251</v>
      </c>
    </row>
    <row r="153" spans="1:120" x14ac:dyDescent="0.25">
      <c r="A153" t="s">
        <v>191</v>
      </c>
      <c r="H153">
        <v>0</v>
      </c>
      <c r="O153">
        <v>0</v>
      </c>
      <c r="V153">
        <v>0</v>
      </c>
      <c r="AC153">
        <v>0</v>
      </c>
      <c r="AJ153">
        <v>0</v>
      </c>
      <c r="AQ153">
        <v>0</v>
      </c>
      <c r="AX153">
        <v>0</v>
      </c>
      <c r="BE153">
        <v>0</v>
      </c>
      <c r="BF153">
        <v>95.719858799999997</v>
      </c>
      <c r="BG153">
        <v>95.719858799999997</v>
      </c>
      <c r="BH153">
        <v>95.719858799999997</v>
      </c>
      <c r="BI153">
        <v>95.719858799999997</v>
      </c>
      <c r="BJ153">
        <v>0</v>
      </c>
      <c r="BK153">
        <v>0</v>
      </c>
      <c r="BL153">
        <v>443</v>
      </c>
      <c r="BS153">
        <v>0</v>
      </c>
      <c r="BZ153">
        <v>0</v>
      </c>
      <c r="CG153">
        <v>0</v>
      </c>
      <c r="CN153">
        <v>0</v>
      </c>
      <c r="CO153">
        <v>68.408735300000004</v>
      </c>
      <c r="CP153">
        <v>68.408735300000004</v>
      </c>
      <c r="CQ153">
        <v>68.408735300000004</v>
      </c>
      <c r="CR153">
        <v>68.408735300000004</v>
      </c>
      <c r="CS153">
        <v>0</v>
      </c>
      <c r="CT153">
        <v>0</v>
      </c>
      <c r="CU153">
        <v>84</v>
      </c>
      <c r="DB153">
        <v>0</v>
      </c>
      <c r="DI153">
        <v>0</v>
      </c>
      <c r="DJ153">
        <v>91.359083802399994</v>
      </c>
      <c r="DK153">
        <v>82.064297049999993</v>
      </c>
      <c r="DL153">
        <v>95.719858799999997</v>
      </c>
      <c r="DM153">
        <v>82.064297049999993</v>
      </c>
      <c r="DN153">
        <v>0.4361031017</v>
      </c>
      <c r="DO153">
        <v>10.0135653916</v>
      </c>
      <c r="DP153">
        <v>527</v>
      </c>
    </row>
    <row r="154" spans="1:120" x14ac:dyDescent="0.25">
      <c r="A154" t="s">
        <v>200</v>
      </c>
      <c r="H154">
        <v>0</v>
      </c>
      <c r="O154">
        <v>0</v>
      </c>
      <c r="V154">
        <v>0</v>
      </c>
      <c r="AC154">
        <v>0</v>
      </c>
      <c r="AJ154">
        <v>0</v>
      </c>
      <c r="AQ154">
        <v>0</v>
      </c>
      <c r="AX154">
        <v>0</v>
      </c>
      <c r="AY154">
        <v>255.47630559999999</v>
      </c>
      <c r="AZ154">
        <v>255.47630559999999</v>
      </c>
      <c r="BA154">
        <v>255.47630559999999</v>
      </c>
      <c r="BB154">
        <v>255.47630559999999</v>
      </c>
      <c r="BC154">
        <v>0</v>
      </c>
      <c r="BD154">
        <v>0</v>
      </c>
      <c r="BE154">
        <v>25</v>
      </c>
      <c r="BL154">
        <v>0</v>
      </c>
      <c r="BM154">
        <v>31.076198000000002</v>
      </c>
      <c r="BN154">
        <v>31.076198000000002</v>
      </c>
      <c r="BO154">
        <v>31.076198000000002</v>
      </c>
      <c r="BP154">
        <v>31.076198000000002</v>
      </c>
      <c r="BQ154">
        <v>0</v>
      </c>
      <c r="BR154">
        <v>0</v>
      </c>
      <c r="BS154">
        <v>41</v>
      </c>
      <c r="BT154">
        <v>36.644781850000001</v>
      </c>
      <c r="BU154">
        <v>36.644781850000001</v>
      </c>
      <c r="BV154">
        <v>36.644781850000001</v>
      </c>
      <c r="BW154">
        <v>36.644781850000001</v>
      </c>
      <c r="BX154">
        <v>0</v>
      </c>
      <c r="BY154">
        <v>0</v>
      </c>
      <c r="BZ154">
        <v>3</v>
      </c>
      <c r="CG154">
        <v>0</v>
      </c>
      <c r="CN154">
        <v>0</v>
      </c>
      <c r="CU154">
        <v>0</v>
      </c>
      <c r="DB154">
        <v>0</v>
      </c>
      <c r="DI154">
        <v>0</v>
      </c>
      <c r="DJ154">
        <v>111.8876833092</v>
      </c>
      <c r="DK154">
        <v>107.7324284834</v>
      </c>
      <c r="DL154">
        <v>31.076198000000002</v>
      </c>
      <c r="DM154">
        <v>36.644781850000001</v>
      </c>
      <c r="DN154">
        <v>13.0703291377</v>
      </c>
      <c r="DO154">
        <v>108.25609395239999</v>
      </c>
      <c r="DP154">
        <v>69</v>
      </c>
    </row>
    <row r="155" spans="1:120" x14ac:dyDescent="0.25">
      <c r="A155" t="s">
        <v>201</v>
      </c>
      <c r="H155">
        <v>0</v>
      </c>
      <c r="O155">
        <v>0</v>
      </c>
      <c r="V155">
        <v>0</v>
      </c>
      <c r="AC155">
        <v>0</v>
      </c>
      <c r="AJ155">
        <v>0</v>
      </c>
      <c r="AQ155">
        <v>0</v>
      </c>
      <c r="AR155">
        <v>27.601625949999999</v>
      </c>
      <c r="AS155">
        <v>27.601625949999999</v>
      </c>
      <c r="AT155">
        <v>27.601625949999999</v>
      </c>
      <c r="AU155">
        <v>27.601625949999999</v>
      </c>
      <c r="AV155">
        <v>0</v>
      </c>
      <c r="AW155">
        <v>0</v>
      </c>
      <c r="AX155">
        <v>10</v>
      </c>
      <c r="BE155">
        <v>0</v>
      </c>
      <c r="BL155">
        <v>0</v>
      </c>
      <c r="BS155">
        <v>0</v>
      </c>
      <c r="BZ155">
        <v>0</v>
      </c>
      <c r="CG155">
        <v>0</v>
      </c>
      <c r="CN155">
        <v>0</v>
      </c>
      <c r="CU155">
        <v>0</v>
      </c>
      <c r="DB155">
        <v>0</v>
      </c>
      <c r="DI155">
        <v>0</v>
      </c>
      <c r="DJ155">
        <v>27.601625949999999</v>
      </c>
      <c r="DK155">
        <v>27.601625949999999</v>
      </c>
      <c r="DL155">
        <v>27.601625949999999</v>
      </c>
      <c r="DM155">
        <v>27.601625949999999</v>
      </c>
      <c r="DN155">
        <v>0</v>
      </c>
      <c r="DO155">
        <v>0</v>
      </c>
      <c r="DP155">
        <v>10</v>
      </c>
    </row>
    <row r="156" spans="1:120" x14ac:dyDescent="0.25">
      <c r="A156" t="s">
        <v>192</v>
      </c>
      <c r="H156">
        <v>0</v>
      </c>
      <c r="O156">
        <v>0</v>
      </c>
      <c r="V156">
        <v>0</v>
      </c>
      <c r="AC156">
        <v>0</v>
      </c>
      <c r="AJ156">
        <v>0</v>
      </c>
      <c r="AQ156">
        <v>0</v>
      </c>
      <c r="AX156">
        <v>0</v>
      </c>
      <c r="BE156">
        <v>0</v>
      </c>
      <c r="BF156">
        <v>37.817216950000002</v>
      </c>
      <c r="BG156">
        <v>37.817216950000002</v>
      </c>
      <c r="BH156">
        <v>37.817216950000002</v>
      </c>
      <c r="BI156">
        <v>37.817216950000002</v>
      </c>
      <c r="BJ156">
        <v>0</v>
      </c>
      <c r="BK156">
        <v>0</v>
      </c>
      <c r="BL156">
        <v>79</v>
      </c>
      <c r="BS156">
        <v>0</v>
      </c>
      <c r="BZ156">
        <v>0</v>
      </c>
      <c r="CG156">
        <v>0</v>
      </c>
      <c r="CN156">
        <v>0</v>
      </c>
      <c r="CU156">
        <v>0</v>
      </c>
      <c r="DB156">
        <v>0</v>
      </c>
      <c r="DI156">
        <v>0</v>
      </c>
      <c r="DJ156">
        <v>37.817216950000002</v>
      </c>
      <c r="DK156">
        <v>37.817216950000002</v>
      </c>
      <c r="DL156">
        <v>37.817216950000002</v>
      </c>
      <c r="DM156">
        <v>37.817216950000002</v>
      </c>
      <c r="DN156">
        <v>0</v>
      </c>
      <c r="DO156">
        <v>0</v>
      </c>
      <c r="DP156">
        <v>79</v>
      </c>
    </row>
    <row r="157" spans="1:120" x14ac:dyDescent="0.25">
      <c r="A157" t="s">
        <v>307</v>
      </c>
      <c r="H157">
        <v>0</v>
      </c>
      <c r="O157">
        <v>0</v>
      </c>
      <c r="V157">
        <v>0</v>
      </c>
      <c r="AC157">
        <v>0</v>
      </c>
      <c r="AJ157">
        <v>0</v>
      </c>
      <c r="AQ157">
        <v>0</v>
      </c>
      <c r="AX157">
        <v>0</v>
      </c>
      <c r="BE157">
        <v>0</v>
      </c>
      <c r="BF157">
        <v>154.18966829999999</v>
      </c>
      <c r="BG157">
        <v>154.18966829999999</v>
      </c>
      <c r="BH157">
        <v>154.18966829999999</v>
      </c>
      <c r="BI157">
        <v>154.18966829999999</v>
      </c>
      <c r="BL157">
        <v>0</v>
      </c>
      <c r="BS157">
        <v>0</v>
      </c>
      <c r="BZ157">
        <v>0</v>
      </c>
      <c r="CG157">
        <v>0</v>
      </c>
      <c r="CN157">
        <v>0</v>
      </c>
      <c r="CU157">
        <v>0</v>
      </c>
      <c r="DB157">
        <v>0</v>
      </c>
      <c r="DI157">
        <v>0</v>
      </c>
      <c r="DJ157">
        <v>154.18966829999999</v>
      </c>
      <c r="DK157">
        <v>154.18966829999999</v>
      </c>
      <c r="DL157">
        <v>154.18966829999999</v>
      </c>
      <c r="DM157">
        <v>154.18966829999999</v>
      </c>
      <c r="DP157">
        <v>0</v>
      </c>
    </row>
    <row r="158" spans="1:120" x14ac:dyDescent="0.25">
      <c r="A158" t="s">
        <v>308</v>
      </c>
      <c r="H158">
        <v>0</v>
      </c>
      <c r="O158">
        <v>0</v>
      </c>
      <c r="V158">
        <v>0</v>
      </c>
      <c r="AC158">
        <v>0</v>
      </c>
      <c r="AJ158">
        <v>0</v>
      </c>
      <c r="AQ158">
        <v>0</v>
      </c>
      <c r="AX158">
        <v>0</v>
      </c>
      <c r="BE158">
        <v>0</v>
      </c>
      <c r="BL158">
        <v>0</v>
      </c>
      <c r="BS158">
        <v>0</v>
      </c>
      <c r="BZ158">
        <v>0</v>
      </c>
      <c r="CA158">
        <v>109.9693882</v>
      </c>
      <c r="CB158">
        <v>109.9693882</v>
      </c>
      <c r="CC158">
        <v>109.9693882</v>
      </c>
      <c r="CD158">
        <v>109.9693882</v>
      </c>
      <c r="CE158">
        <v>0</v>
      </c>
      <c r="CF158">
        <v>0</v>
      </c>
      <c r="CG158">
        <v>18</v>
      </c>
      <c r="CN158">
        <v>0</v>
      </c>
      <c r="CU158">
        <v>0</v>
      </c>
      <c r="DB158">
        <v>0</v>
      </c>
      <c r="DI158">
        <v>0</v>
      </c>
      <c r="DJ158">
        <v>109.9693882</v>
      </c>
      <c r="DK158">
        <v>109.9693882</v>
      </c>
      <c r="DL158">
        <v>109.9693882</v>
      </c>
      <c r="DM158">
        <v>109.9693882</v>
      </c>
      <c r="DN158">
        <v>0</v>
      </c>
      <c r="DO158">
        <v>0</v>
      </c>
      <c r="DP158">
        <v>18</v>
      </c>
    </row>
    <row r="159" spans="1:120" x14ac:dyDescent="0.25">
      <c r="A159" t="s">
        <v>225</v>
      </c>
      <c r="B159">
        <v>144.50762440439999</v>
      </c>
      <c r="C159">
        <v>158.89097838340001</v>
      </c>
      <c r="D159">
        <v>132.35332685</v>
      </c>
      <c r="E159">
        <v>132.35332685</v>
      </c>
      <c r="F159">
        <v>5.0426784762999999</v>
      </c>
      <c r="G159">
        <v>59.9630313073</v>
      </c>
      <c r="H159">
        <v>141</v>
      </c>
      <c r="I159">
        <v>53.647377360599997</v>
      </c>
      <c r="J159">
        <v>48.883529639999999</v>
      </c>
      <c r="K159">
        <v>45.462996349999997</v>
      </c>
      <c r="L159">
        <v>45.462996349999997</v>
      </c>
      <c r="M159">
        <v>0.56537615870000002</v>
      </c>
      <c r="N159">
        <v>14.2312604468</v>
      </c>
      <c r="O159">
        <v>634</v>
      </c>
      <c r="P159">
        <v>147.3760284057</v>
      </c>
      <c r="Q159">
        <v>132.79853290840001</v>
      </c>
      <c r="R159">
        <v>131.32926900000001</v>
      </c>
      <c r="S159">
        <v>99.427639875099999</v>
      </c>
      <c r="T159">
        <v>5.6818296236999997</v>
      </c>
      <c r="U159">
        <v>89.0110338283</v>
      </c>
      <c r="V159">
        <v>245</v>
      </c>
      <c r="W159">
        <v>310.83649247760002</v>
      </c>
      <c r="X159">
        <v>265.6890592167</v>
      </c>
      <c r="Y159">
        <v>459.41188069999998</v>
      </c>
      <c r="Z159">
        <v>203.17355449999999</v>
      </c>
      <c r="AA159">
        <v>27.066825484900001</v>
      </c>
      <c r="AB159">
        <v>158.99013851890001</v>
      </c>
      <c r="AC159">
        <v>35</v>
      </c>
      <c r="AD159">
        <v>851.69729590010002</v>
      </c>
      <c r="AE159">
        <v>851.69729590010002</v>
      </c>
      <c r="AF159">
        <v>851.69729590010002</v>
      </c>
      <c r="AG159">
        <v>851.69729590010002</v>
      </c>
      <c r="AH159">
        <v>0</v>
      </c>
      <c r="AI159">
        <v>0</v>
      </c>
      <c r="AJ159">
        <v>64</v>
      </c>
      <c r="AK159">
        <v>165.1937557471</v>
      </c>
      <c r="AL159">
        <v>144.19567433340001</v>
      </c>
      <c r="AM159">
        <v>201.52635570000001</v>
      </c>
      <c r="AN159">
        <v>157.1196889</v>
      </c>
      <c r="AO159">
        <v>6.5666831379000001</v>
      </c>
      <c r="AP159">
        <v>48.266403535599999</v>
      </c>
      <c r="AQ159">
        <v>54</v>
      </c>
      <c r="AR159">
        <v>36.4472186028</v>
      </c>
      <c r="AS159">
        <v>34.471553116700001</v>
      </c>
      <c r="AT159">
        <v>30.7961463</v>
      </c>
      <c r="AU159">
        <v>30.7961463</v>
      </c>
      <c r="AV159">
        <v>0.54856985059999996</v>
      </c>
      <c r="AW159">
        <v>7.2179426535999998</v>
      </c>
      <c r="AX159">
        <v>173</v>
      </c>
      <c r="AY159">
        <v>145.07213368910001</v>
      </c>
      <c r="AZ159">
        <v>194.85704215000001</v>
      </c>
      <c r="BA159">
        <v>134.23777870000001</v>
      </c>
      <c r="BB159">
        <v>194.85704215000001</v>
      </c>
      <c r="BC159">
        <v>2.0871380168</v>
      </c>
      <c r="BD159">
        <v>34.648436268600001</v>
      </c>
      <c r="BE159">
        <v>276</v>
      </c>
      <c r="BF159">
        <v>152.00566338909999</v>
      </c>
      <c r="BG159">
        <v>124.5651049101</v>
      </c>
      <c r="BH159">
        <v>95.719858799999997</v>
      </c>
      <c r="BI159">
        <v>95.719858799999997</v>
      </c>
      <c r="BJ159">
        <v>2.7302072503999999</v>
      </c>
      <c r="BK159">
        <v>99.168541751299998</v>
      </c>
      <c r="BL159">
        <v>1319</v>
      </c>
      <c r="BM159">
        <v>35.707997758200001</v>
      </c>
      <c r="BN159">
        <v>37.8651157125</v>
      </c>
      <c r="BO159">
        <v>29.5276484</v>
      </c>
      <c r="BP159">
        <v>34.111010225000001</v>
      </c>
      <c r="BQ159">
        <v>0.56972271969999999</v>
      </c>
      <c r="BR159">
        <v>9.4522529543000005</v>
      </c>
      <c r="BS159">
        <v>275</v>
      </c>
      <c r="BT159">
        <v>44.332696732999999</v>
      </c>
      <c r="BU159">
        <v>43.246730766699997</v>
      </c>
      <c r="BV159">
        <v>38.125212650000002</v>
      </c>
      <c r="BW159">
        <v>38.125212650000002</v>
      </c>
      <c r="BX159">
        <v>1.1495559054</v>
      </c>
      <c r="BY159">
        <v>8.3045155585000003</v>
      </c>
      <c r="BZ159">
        <v>52</v>
      </c>
      <c r="CA159">
        <v>342.41590845970001</v>
      </c>
      <c r="CB159">
        <v>277.24210325000001</v>
      </c>
      <c r="CC159">
        <v>369.63082555009998</v>
      </c>
      <c r="CD159">
        <v>245.93656705000001</v>
      </c>
      <c r="CE159">
        <v>6.5482951057000003</v>
      </c>
      <c r="CF159">
        <v>151.6203612162</v>
      </c>
      <c r="CG159">
        <v>536</v>
      </c>
      <c r="CH159">
        <v>233.31817574999999</v>
      </c>
      <c r="CI159">
        <v>233.31817574999999</v>
      </c>
      <c r="CJ159">
        <v>233.31817574999999</v>
      </c>
      <c r="CK159">
        <v>233.31817574999999</v>
      </c>
      <c r="CN159">
        <v>1</v>
      </c>
      <c r="CO159">
        <v>78.672292190600004</v>
      </c>
      <c r="CP159">
        <v>76.640115166699999</v>
      </c>
      <c r="CQ159">
        <v>75.789632800000007</v>
      </c>
      <c r="CR159">
        <v>75.789632800000007</v>
      </c>
      <c r="CS159">
        <v>0.40407655739999998</v>
      </c>
      <c r="CT159">
        <v>7.3065827050000003</v>
      </c>
      <c r="CU159">
        <v>327</v>
      </c>
      <c r="CV159">
        <v>601.20289837840005</v>
      </c>
      <c r="CW159">
        <v>601.15197027509998</v>
      </c>
      <c r="CX159">
        <v>601.29667470000004</v>
      </c>
      <c r="CY159">
        <v>601.15197027509998</v>
      </c>
      <c r="CZ159">
        <v>1.70764118E-2</v>
      </c>
      <c r="DA159">
        <v>0.13651850700000001</v>
      </c>
      <c r="DB159">
        <v>64</v>
      </c>
      <c r="DC159">
        <v>905.73599999999999</v>
      </c>
      <c r="DD159">
        <v>905.73599999999999</v>
      </c>
      <c r="DE159">
        <v>905.73599999999999</v>
      </c>
      <c r="DF159">
        <v>905.73599999999999</v>
      </c>
      <c r="DG159">
        <v>0</v>
      </c>
      <c r="DH159">
        <v>0</v>
      </c>
      <c r="DI159">
        <v>29</v>
      </c>
      <c r="DJ159">
        <v>165.3044359829</v>
      </c>
      <c r="DK159">
        <v>179.07754357510001</v>
      </c>
      <c r="DL159">
        <v>95.719858799999997</v>
      </c>
      <c r="DM159">
        <v>96.013281974999998</v>
      </c>
      <c r="DN159">
        <v>2.6396721931</v>
      </c>
      <c r="DO159">
        <v>171.60220834809999</v>
      </c>
      <c r="DP159">
        <v>4226</v>
      </c>
    </row>
    <row r="161" spans="1:120" x14ac:dyDescent="0.25">
      <c r="A161" t="s">
        <v>332</v>
      </c>
    </row>
    <row r="162" spans="1:120" x14ac:dyDescent="0.25">
      <c r="C162" t="s">
        <v>241</v>
      </c>
    </row>
    <row r="163" spans="1:120" x14ac:dyDescent="0.25">
      <c r="B163" t="s">
        <v>228</v>
      </c>
      <c r="I163" t="s">
        <v>311</v>
      </c>
      <c r="P163" t="s">
        <v>3</v>
      </c>
      <c r="W163" t="s">
        <v>196</v>
      </c>
      <c r="AD163" t="s">
        <v>243</v>
      </c>
      <c r="AK163" t="s">
        <v>12</v>
      </c>
      <c r="AR163" t="s">
        <v>322</v>
      </c>
      <c r="AY163" t="s">
        <v>4</v>
      </c>
      <c r="BF163" t="s">
        <v>5</v>
      </c>
      <c r="BM163" t="s">
        <v>6</v>
      </c>
      <c r="BT163" t="s">
        <v>9</v>
      </c>
      <c r="CA163" t="s">
        <v>169</v>
      </c>
      <c r="CH163" t="s">
        <v>197</v>
      </c>
      <c r="CO163" t="s">
        <v>13</v>
      </c>
      <c r="CV163" t="s">
        <v>198</v>
      </c>
      <c r="DC163" t="s">
        <v>193</v>
      </c>
      <c r="DJ163" t="s">
        <v>225</v>
      </c>
    </row>
    <row r="164" spans="1:120" x14ac:dyDescent="0.25">
      <c r="A164" t="s">
        <v>257</v>
      </c>
      <c r="B164" t="s">
        <v>302</v>
      </c>
      <c r="C164" t="s">
        <v>267</v>
      </c>
      <c r="D164" t="s">
        <v>287</v>
      </c>
      <c r="E164" t="s">
        <v>303</v>
      </c>
      <c r="F164" t="s">
        <v>252</v>
      </c>
      <c r="G164" t="s">
        <v>253</v>
      </c>
      <c r="H164" t="s">
        <v>159</v>
      </c>
      <c r="I164" t="s">
        <v>302</v>
      </c>
      <c r="J164" t="s">
        <v>267</v>
      </c>
      <c r="K164" t="s">
        <v>287</v>
      </c>
      <c r="L164" t="s">
        <v>303</v>
      </c>
      <c r="M164" t="s">
        <v>252</v>
      </c>
      <c r="N164" t="s">
        <v>253</v>
      </c>
      <c r="O164" t="s">
        <v>159</v>
      </c>
      <c r="P164" t="s">
        <v>302</v>
      </c>
      <c r="Q164" t="s">
        <v>267</v>
      </c>
      <c r="R164" t="s">
        <v>287</v>
      </c>
      <c r="S164" t="s">
        <v>303</v>
      </c>
      <c r="T164" t="s">
        <v>252</v>
      </c>
      <c r="U164" t="s">
        <v>253</v>
      </c>
      <c r="V164" t="s">
        <v>159</v>
      </c>
      <c r="W164" t="s">
        <v>302</v>
      </c>
      <c r="X164" t="s">
        <v>267</v>
      </c>
      <c r="Y164" t="s">
        <v>287</v>
      </c>
      <c r="Z164" t="s">
        <v>303</v>
      </c>
      <c r="AA164" t="s">
        <v>252</v>
      </c>
      <c r="AB164" t="s">
        <v>253</v>
      </c>
      <c r="AC164" t="s">
        <v>159</v>
      </c>
      <c r="AD164" t="s">
        <v>302</v>
      </c>
      <c r="AE164" t="s">
        <v>267</v>
      </c>
      <c r="AF164" t="s">
        <v>287</v>
      </c>
      <c r="AG164" t="s">
        <v>303</v>
      </c>
      <c r="AH164" t="s">
        <v>252</v>
      </c>
      <c r="AI164" t="s">
        <v>253</v>
      </c>
      <c r="AJ164" t="s">
        <v>159</v>
      </c>
      <c r="AK164" t="s">
        <v>302</v>
      </c>
      <c r="AL164" t="s">
        <v>267</v>
      </c>
      <c r="AM164" t="s">
        <v>287</v>
      </c>
      <c r="AN164" t="s">
        <v>303</v>
      </c>
      <c r="AO164" t="s">
        <v>252</v>
      </c>
      <c r="AP164" t="s">
        <v>253</v>
      </c>
      <c r="AQ164" t="s">
        <v>159</v>
      </c>
      <c r="AR164" t="s">
        <v>302</v>
      </c>
      <c r="AS164" t="s">
        <v>267</v>
      </c>
      <c r="AT164" t="s">
        <v>287</v>
      </c>
      <c r="AU164" t="s">
        <v>303</v>
      </c>
      <c r="AV164" t="s">
        <v>252</v>
      </c>
      <c r="AW164" t="s">
        <v>253</v>
      </c>
      <c r="AX164" t="s">
        <v>159</v>
      </c>
      <c r="AY164" t="s">
        <v>302</v>
      </c>
      <c r="AZ164" t="s">
        <v>267</v>
      </c>
      <c r="BA164" t="s">
        <v>287</v>
      </c>
      <c r="BB164" t="s">
        <v>303</v>
      </c>
      <c r="BC164" t="s">
        <v>252</v>
      </c>
      <c r="BD164" t="s">
        <v>253</v>
      </c>
      <c r="BE164" t="s">
        <v>159</v>
      </c>
      <c r="BF164" t="s">
        <v>302</v>
      </c>
      <c r="BG164" t="s">
        <v>267</v>
      </c>
      <c r="BH164" t="s">
        <v>287</v>
      </c>
      <c r="BI164" t="s">
        <v>303</v>
      </c>
      <c r="BJ164" t="s">
        <v>252</v>
      </c>
      <c r="BK164" t="s">
        <v>253</v>
      </c>
      <c r="BL164" t="s">
        <v>159</v>
      </c>
      <c r="BM164" t="s">
        <v>302</v>
      </c>
      <c r="BN164" t="s">
        <v>267</v>
      </c>
      <c r="BO164" t="s">
        <v>287</v>
      </c>
      <c r="BP164" t="s">
        <v>303</v>
      </c>
      <c r="BQ164" t="s">
        <v>252</v>
      </c>
      <c r="BR164" t="s">
        <v>253</v>
      </c>
      <c r="BS164" t="s">
        <v>159</v>
      </c>
      <c r="BT164" t="s">
        <v>302</v>
      </c>
      <c r="BU164" t="s">
        <v>267</v>
      </c>
      <c r="BV164" t="s">
        <v>287</v>
      </c>
      <c r="BW164" t="s">
        <v>303</v>
      </c>
      <c r="BX164" t="s">
        <v>252</v>
      </c>
      <c r="BY164" t="s">
        <v>253</v>
      </c>
      <c r="BZ164" t="s">
        <v>159</v>
      </c>
      <c r="CA164" t="s">
        <v>302</v>
      </c>
      <c r="CB164" t="s">
        <v>267</v>
      </c>
      <c r="CC164" t="s">
        <v>287</v>
      </c>
      <c r="CD164" t="s">
        <v>303</v>
      </c>
      <c r="CE164" t="s">
        <v>252</v>
      </c>
      <c r="CF164" t="s">
        <v>253</v>
      </c>
      <c r="CG164" t="s">
        <v>159</v>
      </c>
      <c r="CH164" t="s">
        <v>302</v>
      </c>
      <c r="CI164" t="s">
        <v>267</v>
      </c>
      <c r="CJ164" t="s">
        <v>287</v>
      </c>
      <c r="CK164" t="s">
        <v>303</v>
      </c>
      <c r="CL164" t="s">
        <v>252</v>
      </c>
      <c r="CM164" t="s">
        <v>253</v>
      </c>
      <c r="CN164" t="s">
        <v>159</v>
      </c>
      <c r="CO164" t="s">
        <v>302</v>
      </c>
      <c r="CP164" t="s">
        <v>267</v>
      </c>
      <c r="CQ164" t="s">
        <v>287</v>
      </c>
      <c r="CR164" t="s">
        <v>303</v>
      </c>
      <c r="CS164" t="s">
        <v>252</v>
      </c>
      <c r="CT164" t="s">
        <v>253</v>
      </c>
      <c r="CU164" t="s">
        <v>159</v>
      </c>
      <c r="CV164" t="s">
        <v>302</v>
      </c>
      <c r="CW164" t="s">
        <v>267</v>
      </c>
      <c r="CX164" t="s">
        <v>287</v>
      </c>
      <c r="CY164" t="s">
        <v>303</v>
      </c>
      <c r="CZ164" t="s">
        <v>252</v>
      </c>
      <c r="DA164" t="s">
        <v>253</v>
      </c>
      <c r="DB164" t="s">
        <v>159</v>
      </c>
      <c r="DC164" t="s">
        <v>302</v>
      </c>
      <c r="DD164" t="s">
        <v>267</v>
      </c>
      <c r="DE164" t="s">
        <v>287</v>
      </c>
      <c r="DF164" t="s">
        <v>303</v>
      </c>
      <c r="DG164" t="s">
        <v>252</v>
      </c>
      <c r="DH164" t="s">
        <v>253</v>
      </c>
      <c r="DI164" t="s">
        <v>159</v>
      </c>
      <c r="DJ164" t="s">
        <v>302</v>
      </c>
      <c r="DK164" t="s">
        <v>267</v>
      </c>
      <c r="DL164" t="s">
        <v>287</v>
      </c>
      <c r="DM164" t="s">
        <v>303</v>
      </c>
      <c r="DN164" t="s">
        <v>252</v>
      </c>
      <c r="DO164" t="s">
        <v>253</v>
      </c>
      <c r="DP164" t="s">
        <v>159</v>
      </c>
    </row>
    <row r="165" spans="1:120" x14ac:dyDescent="0.25">
      <c r="A165" t="s">
        <v>304</v>
      </c>
      <c r="H165">
        <v>0</v>
      </c>
      <c r="O165">
        <v>0</v>
      </c>
      <c r="V165">
        <v>0</v>
      </c>
      <c r="AC165">
        <v>0</v>
      </c>
      <c r="AJ165">
        <v>0</v>
      </c>
      <c r="AQ165">
        <v>0</v>
      </c>
      <c r="AX165">
        <v>0</v>
      </c>
      <c r="BE165">
        <v>0</v>
      </c>
      <c r="BL165">
        <v>0</v>
      </c>
      <c r="BS165">
        <v>0</v>
      </c>
      <c r="BZ165">
        <v>0</v>
      </c>
      <c r="CG165">
        <v>0</v>
      </c>
      <c r="CN165">
        <v>0</v>
      </c>
      <c r="CU165">
        <v>0</v>
      </c>
      <c r="DB165">
        <v>0</v>
      </c>
      <c r="DI165">
        <v>0</v>
      </c>
      <c r="DP165">
        <v>0</v>
      </c>
    </row>
    <row r="166" spans="1:120" x14ac:dyDescent="0.25">
      <c r="A166" t="s">
        <v>175</v>
      </c>
      <c r="H166">
        <v>0</v>
      </c>
      <c r="O166">
        <v>0</v>
      </c>
      <c r="V166">
        <v>0</v>
      </c>
      <c r="W166">
        <v>199.03180739999999</v>
      </c>
      <c r="X166">
        <v>199.03180739999999</v>
      </c>
      <c r="Y166">
        <v>199.03180739999999</v>
      </c>
      <c r="Z166">
        <v>199.03180739999999</v>
      </c>
      <c r="AA166">
        <v>0</v>
      </c>
      <c r="AB166">
        <v>0</v>
      </c>
      <c r="AC166">
        <v>3</v>
      </c>
      <c r="AJ166">
        <v>0</v>
      </c>
      <c r="AQ166">
        <v>0</v>
      </c>
      <c r="AX166">
        <v>0</v>
      </c>
      <c r="BE166">
        <v>0</v>
      </c>
      <c r="BL166">
        <v>0</v>
      </c>
      <c r="BS166">
        <v>0</v>
      </c>
      <c r="BZ166">
        <v>0</v>
      </c>
      <c r="CG166">
        <v>0</v>
      </c>
      <c r="CN166">
        <v>0</v>
      </c>
      <c r="CU166">
        <v>0</v>
      </c>
      <c r="DB166">
        <v>0</v>
      </c>
      <c r="DI166">
        <v>0</v>
      </c>
      <c r="DJ166">
        <v>199.03180739999999</v>
      </c>
      <c r="DK166">
        <v>199.03180739999999</v>
      </c>
      <c r="DL166">
        <v>199.03180739999999</v>
      </c>
      <c r="DM166">
        <v>199.03180739999999</v>
      </c>
      <c r="DN166">
        <v>0</v>
      </c>
      <c r="DO166">
        <v>0</v>
      </c>
      <c r="DP166">
        <v>3</v>
      </c>
    </row>
    <row r="167" spans="1:120" x14ac:dyDescent="0.25">
      <c r="A167" t="s">
        <v>176</v>
      </c>
      <c r="B167">
        <v>239.74845625</v>
      </c>
      <c r="C167">
        <v>239.74845625</v>
      </c>
      <c r="D167">
        <v>239.74845625</v>
      </c>
      <c r="E167">
        <v>239.74845625</v>
      </c>
      <c r="F167">
        <v>0</v>
      </c>
      <c r="G167">
        <v>0</v>
      </c>
      <c r="H167">
        <v>33</v>
      </c>
      <c r="O167">
        <v>0</v>
      </c>
      <c r="P167">
        <v>279.95657564999999</v>
      </c>
      <c r="Q167">
        <v>279.95657564999999</v>
      </c>
      <c r="R167">
        <v>279.95657564999999</v>
      </c>
      <c r="S167">
        <v>279.95657564999999</v>
      </c>
      <c r="T167">
        <v>0</v>
      </c>
      <c r="U167">
        <v>0</v>
      </c>
      <c r="V167">
        <v>56</v>
      </c>
      <c r="AC167">
        <v>0</v>
      </c>
      <c r="AJ167">
        <v>0</v>
      </c>
      <c r="AQ167">
        <v>0</v>
      </c>
      <c r="AX167">
        <v>0</v>
      </c>
      <c r="BE167">
        <v>0</v>
      </c>
      <c r="BL167">
        <v>0</v>
      </c>
      <c r="BS167">
        <v>0</v>
      </c>
      <c r="BZ167">
        <v>0</v>
      </c>
      <c r="CG167">
        <v>0</v>
      </c>
      <c r="CN167">
        <v>0</v>
      </c>
      <c r="CU167">
        <v>0</v>
      </c>
      <c r="DB167">
        <v>0</v>
      </c>
      <c r="DI167">
        <v>0</v>
      </c>
      <c r="DJ167">
        <v>264.87889492879998</v>
      </c>
      <c r="DK167">
        <v>259.85251595</v>
      </c>
      <c r="DL167">
        <v>279.95657564999999</v>
      </c>
      <c r="DM167">
        <v>259.85251595</v>
      </c>
      <c r="DN167">
        <v>2.0713615457999999</v>
      </c>
      <c r="DO167">
        <v>19.575476224999999</v>
      </c>
      <c r="DP167">
        <v>89</v>
      </c>
    </row>
    <row r="168" spans="1:120" x14ac:dyDescent="0.25">
      <c r="A168" t="s">
        <v>305</v>
      </c>
      <c r="H168">
        <v>0</v>
      </c>
      <c r="O168">
        <v>0</v>
      </c>
      <c r="V168">
        <v>0</v>
      </c>
      <c r="AC168">
        <v>0</v>
      </c>
      <c r="AD168">
        <v>910.69835539999997</v>
      </c>
      <c r="AE168">
        <v>910.69835539999997</v>
      </c>
      <c r="AF168">
        <v>910.69835539999997</v>
      </c>
      <c r="AG168">
        <v>910.69835539999997</v>
      </c>
      <c r="AH168">
        <v>0</v>
      </c>
      <c r="AI168">
        <v>0</v>
      </c>
      <c r="AJ168">
        <v>64</v>
      </c>
      <c r="AQ168">
        <v>0</v>
      </c>
      <c r="AX168">
        <v>0</v>
      </c>
      <c r="BE168">
        <v>0</v>
      </c>
      <c r="BL168">
        <v>0</v>
      </c>
      <c r="BS168">
        <v>0</v>
      </c>
      <c r="BZ168">
        <v>0</v>
      </c>
      <c r="CG168">
        <v>0</v>
      </c>
      <c r="CN168">
        <v>0</v>
      </c>
      <c r="CU168">
        <v>0</v>
      </c>
      <c r="DB168">
        <v>0</v>
      </c>
      <c r="DI168">
        <v>0</v>
      </c>
      <c r="DJ168">
        <v>910.69835539999997</v>
      </c>
      <c r="DK168">
        <v>910.69835539999997</v>
      </c>
      <c r="DL168">
        <v>910.69835539999997</v>
      </c>
      <c r="DM168">
        <v>910.69835539999997</v>
      </c>
      <c r="DN168">
        <v>0</v>
      </c>
      <c r="DO168">
        <v>0</v>
      </c>
      <c r="DP168">
        <v>64</v>
      </c>
    </row>
    <row r="169" spans="1:120" x14ac:dyDescent="0.25">
      <c r="A169" t="s">
        <v>177</v>
      </c>
      <c r="B169">
        <v>132.94307570000001</v>
      </c>
      <c r="C169">
        <v>132.94307570000001</v>
      </c>
      <c r="D169">
        <v>132.94307570000001</v>
      </c>
      <c r="E169">
        <v>132.94307570000001</v>
      </c>
      <c r="F169">
        <v>0</v>
      </c>
      <c r="G169">
        <v>0</v>
      </c>
      <c r="H169">
        <v>49</v>
      </c>
      <c r="O169">
        <v>0</v>
      </c>
      <c r="P169">
        <v>196.31949005000001</v>
      </c>
      <c r="Q169">
        <v>196.31949005000001</v>
      </c>
      <c r="R169">
        <v>196.31949005000001</v>
      </c>
      <c r="S169">
        <v>196.31949005000001</v>
      </c>
      <c r="T169">
        <v>0</v>
      </c>
      <c r="U169">
        <v>0</v>
      </c>
      <c r="V169">
        <v>27</v>
      </c>
      <c r="W169">
        <v>500.46518285000002</v>
      </c>
      <c r="X169">
        <v>500.46518285000002</v>
      </c>
      <c r="Y169">
        <v>500.46518285000002</v>
      </c>
      <c r="Z169">
        <v>500.46518285000002</v>
      </c>
      <c r="AA169">
        <v>0</v>
      </c>
      <c r="AB169">
        <v>0</v>
      </c>
      <c r="AC169">
        <v>18</v>
      </c>
      <c r="AJ169">
        <v>0</v>
      </c>
      <c r="AK169">
        <v>201.0606965501</v>
      </c>
      <c r="AL169">
        <v>201.0606965501</v>
      </c>
      <c r="AM169">
        <v>201.0606965501</v>
      </c>
      <c r="AN169">
        <v>201.0606965501</v>
      </c>
      <c r="AO169">
        <v>0</v>
      </c>
      <c r="AP169">
        <v>0</v>
      </c>
      <c r="AQ169">
        <v>29</v>
      </c>
      <c r="AX169">
        <v>0</v>
      </c>
      <c r="BE169">
        <v>0</v>
      </c>
      <c r="BL169">
        <v>0</v>
      </c>
      <c r="BS169">
        <v>0</v>
      </c>
      <c r="BZ169">
        <v>0</v>
      </c>
      <c r="CG169">
        <v>0</v>
      </c>
      <c r="CN169">
        <v>0</v>
      </c>
      <c r="CU169">
        <v>0</v>
      </c>
      <c r="DB169">
        <v>0</v>
      </c>
      <c r="DI169">
        <v>0</v>
      </c>
      <c r="DJ169">
        <v>217.0107370895</v>
      </c>
      <c r="DK169">
        <v>257.69711128749998</v>
      </c>
      <c r="DL169">
        <v>196.31949005000001</v>
      </c>
      <c r="DM169">
        <v>198.6900933</v>
      </c>
      <c r="DN169">
        <v>11.0517166754</v>
      </c>
      <c r="DO169">
        <v>122.2386086369</v>
      </c>
      <c r="DP169">
        <v>122</v>
      </c>
    </row>
    <row r="170" spans="1:120" x14ac:dyDescent="0.25">
      <c r="A170" t="s">
        <v>178</v>
      </c>
      <c r="H170">
        <v>0</v>
      </c>
      <c r="O170">
        <v>0</v>
      </c>
      <c r="V170">
        <v>0</v>
      </c>
      <c r="AC170">
        <v>0</v>
      </c>
      <c r="AJ170">
        <v>0</v>
      </c>
      <c r="AQ170">
        <v>0</v>
      </c>
      <c r="AX170">
        <v>0</v>
      </c>
      <c r="BE170">
        <v>0</v>
      </c>
      <c r="BL170">
        <v>0</v>
      </c>
      <c r="BS170">
        <v>0</v>
      </c>
      <c r="BZ170">
        <v>0</v>
      </c>
      <c r="CG170">
        <v>0</v>
      </c>
      <c r="CN170">
        <v>0</v>
      </c>
      <c r="CU170">
        <v>0</v>
      </c>
      <c r="CV170">
        <v>601.01813990000005</v>
      </c>
      <c r="CW170">
        <v>601.01813990000005</v>
      </c>
      <c r="CX170">
        <v>601.01813990000005</v>
      </c>
      <c r="CY170">
        <v>601.01813990000005</v>
      </c>
      <c r="CZ170">
        <v>0</v>
      </c>
      <c r="DA170">
        <v>0</v>
      </c>
      <c r="DB170">
        <v>21</v>
      </c>
      <c r="DI170">
        <v>0</v>
      </c>
      <c r="DJ170">
        <v>601.01813990000005</v>
      </c>
      <c r="DK170">
        <v>601.01813990000005</v>
      </c>
      <c r="DL170">
        <v>601.01813990000005</v>
      </c>
      <c r="DM170">
        <v>601.01813990000005</v>
      </c>
      <c r="DN170">
        <v>0</v>
      </c>
      <c r="DO170">
        <v>0</v>
      </c>
      <c r="DP170">
        <v>21</v>
      </c>
    </row>
    <row r="171" spans="1:120" x14ac:dyDescent="0.25">
      <c r="A171" t="s">
        <v>179</v>
      </c>
      <c r="B171">
        <v>95.6733057</v>
      </c>
      <c r="C171">
        <v>95.6733057</v>
      </c>
      <c r="D171">
        <v>95.6733057</v>
      </c>
      <c r="E171">
        <v>95.6733057</v>
      </c>
      <c r="F171">
        <v>0</v>
      </c>
      <c r="G171">
        <v>0</v>
      </c>
      <c r="H171">
        <v>61</v>
      </c>
      <c r="I171">
        <v>77.499144799999996</v>
      </c>
      <c r="J171">
        <v>77.499144799999996</v>
      </c>
      <c r="K171">
        <v>77.499144799999996</v>
      </c>
      <c r="L171">
        <v>77.499144799999996</v>
      </c>
      <c r="M171">
        <v>0</v>
      </c>
      <c r="N171">
        <v>0</v>
      </c>
      <c r="O171">
        <v>152</v>
      </c>
      <c r="V171">
        <v>0</v>
      </c>
      <c r="W171">
        <v>126.26851485</v>
      </c>
      <c r="X171">
        <v>126.26851485</v>
      </c>
      <c r="Y171">
        <v>126.26851485</v>
      </c>
      <c r="Z171">
        <v>126.26851485</v>
      </c>
      <c r="AA171">
        <v>0</v>
      </c>
      <c r="AB171">
        <v>0</v>
      </c>
      <c r="AC171">
        <v>13</v>
      </c>
      <c r="AJ171">
        <v>0</v>
      </c>
      <c r="AK171">
        <v>161.53088890000001</v>
      </c>
      <c r="AL171">
        <v>161.53088890000001</v>
      </c>
      <c r="AM171">
        <v>161.53088890000001</v>
      </c>
      <c r="AN171">
        <v>161.53088890000001</v>
      </c>
      <c r="AO171">
        <v>0</v>
      </c>
      <c r="AP171">
        <v>0</v>
      </c>
      <c r="AQ171">
        <v>15</v>
      </c>
      <c r="AX171">
        <v>0</v>
      </c>
      <c r="BE171">
        <v>0</v>
      </c>
      <c r="BL171">
        <v>0</v>
      </c>
      <c r="BS171">
        <v>0</v>
      </c>
      <c r="BZ171">
        <v>0</v>
      </c>
      <c r="CG171">
        <v>0</v>
      </c>
      <c r="CN171">
        <v>0</v>
      </c>
      <c r="CU171">
        <v>0</v>
      </c>
      <c r="DB171">
        <v>0</v>
      </c>
      <c r="DI171">
        <v>0</v>
      </c>
      <c r="DJ171">
        <v>89.999857539199994</v>
      </c>
      <c r="DK171">
        <v>115.24296356249999</v>
      </c>
      <c r="DL171">
        <v>77.499144799999996</v>
      </c>
      <c r="DM171">
        <v>110.97091027499999</v>
      </c>
      <c r="DN171">
        <v>1.4421621500999999</v>
      </c>
      <c r="DO171">
        <v>22.378378519999998</v>
      </c>
      <c r="DP171">
        <v>241</v>
      </c>
    </row>
    <row r="172" spans="1:120" x14ac:dyDescent="0.25">
      <c r="A172" t="s">
        <v>272</v>
      </c>
      <c r="H172">
        <v>0</v>
      </c>
      <c r="O172">
        <v>0</v>
      </c>
      <c r="V172">
        <v>0</v>
      </c>
      <c r="AC172">
        <v>0</v>
      </c>
      <c r="AJ172">
        <v>0</v>
      </c>
      <c r="AQ172">
        <v>0</v>
      </c>
      <c r="AX172">
        <v>0</v>
      </c>
      <c r="BE172">
        <v>0</v>
      </c>
      <c r="BL172">
        <v>0</v>
      </c>
      <c r="BS172">
        <v>0</v>
      </c>
      <c r="BZ172">
        <v>0</v>
      </c>
      <c r="CG172">
        <v>0</v>
      </c>
      <c r="CN172">
        <v>0</v>
      </c>
      <c r="CU172">
        <v>0</v>
      </c>
      <c r="DB172">
        <v>0</v>
      </c>
      <c r="DI172">
        <v>0</v>
      </c>
      <c r="DP172">
        <v>0</v>
      </c>
    </row>
    <row r="173" spans="1:120" x14ac:dyDescent="0.25">
      <c r="A173" t="s">
        <v>180</v>
      </c>
      <c r="H173">
        <v>0</v>
      </c>
      <c r="O173">
        <v>0</v>
      </c>
      <c r="P173">
        <v>123.10344910000001</v>
      </c>
      <c r="Q173">
        <v>123.10344910000001</v>
      </c>
      <c r="R173">
        <v>123.10344910000001</v>
      </c>
      <c r="S173">
        <v>123.10344910000001</v>
      </c>
      <c r="T173">
        <v>0</v>
      </c>
      <c r="U173">
        <v>0</v>
      </c>
      <c r="V173">
        <v>67</v>
      </c>
      <c r="AC173">
        <v>0</v>
      </c>
      <c r="AJ173">
        <v>0</v>
      </c>
      <c r="AQ173">
        <v>0</v>
      </c>
      <c r="AX173">
        <v>0</v>
      </c>
      <c r="BE173">
        <v>0</v>
      </c>
      <c r="BL173">
        <v>0</v>
      </c>
      <c r="BS173">
        <v>0</v>
      </c>
      <c r="BZ173">
        <v>0</v>
      </c>
      <c r="CG173">
        <v>0</v>
      </c>
      <c r="CN173">
        <v>0</v>
      </c>
      <c r="CU173">
        <v>0</v>
      </c>
      <c r="CV173">
        <v>600.2176807001</v>
      </c>
      <c r="CW173">
        <v>600.2176807001</v>
      </c>
      <c r="CX173">
        <v>600.2176807001</v>
      </c>
      <c r="CY173">
        <v>600.2176807001</v>
      </c>
      <c r="CZ173">
        <v>0</v>
      </c>
      <c r="DA173">
        <v>0</v>
      </c>
      <c r="DB173">
        <v>43</v>
      </c>
      <c r="DI173">
        <v>0</v>
      </c>
      <c r="DJ173">
        <v>310.09392858569998</v>
      </c>
      <c r="DK173">
        <v>361.66056490009998</v>
      </c>
      <c r="DL173">
        <v>123.10344910000001</v>
      </c>
      <c r="DM173">
        <v>361.66056490009998</v>
      </c>
      <c r="DN173">
        <v>22.2853390744</v>
      </c>
      <c r="DO173">
        <v>233.98080232300001</v>
      </c>
      <c r="DP173">
        <v>110</v>
      </c>
    </row>
    <row r="174" spans="1:120" x14ac:dyDescent="0.25">
      <c r="A174" t="s">
        <v>181</v>
      </c>
      <c r="H174">
        <v>0</v>
      </c>
      <c r="I174">
        <v>53.434150199999998</v>
      </c>
      <c r="J174">
        <v>53.434150199999998</v>
      </c>
      <c r="K174">
        <v>53.434150199999998</v>
      </c>
      <c r="L174">
        <v>53.434150199999998</v>
      </c>
      <c r="M174">
        <v>0</v>
      </c>
      <c r="N174">
        <v>0</v>
      </c>
      <c r="O174">
        <v>152</v>
      </c>
      <c r="P174">
        <v>67.331521199999997</v>
      </c>
      <c r="Q174">
        <v>67.331521199999997</v>
      </c>
      <c r="R174">
        <v>67.331521199999997</v>
      </c>
      <c r="S174">
        <v>67.331521199999997</v>
      </c>
      <c r="T174">
        <v>0</v>
      </c>
      <c r="U174">
        <v>0</v>
      </c>
      <c r="V174">
        <v>46</v>
      </c>
      <c r="AC174">
        <v>0</v>
      </c>
      <c r="AJ174">
        <v>0</v>
      </c>
      <c r="AK174">
        <v>76.488720200100005</v>
      </c>
      <c r="AL174">
        <v>76.488720200100005</v>
      </c>
      <c r="AM174">
        <v>76.488720200100005</v>
      </c>
      <c r="AN174">
        <v>76.488720200100005</v>
      </c>
      <c r="AO174">
        <v>0</v>
      </c>
      <c r="AP174">
        <v>0</v>
      </c>
      <c r="AQ174">
        <v>10</v>
      </c>
      <c r="AX174">
        <v>0</v>
      </c>
      <c r="BE174">
        <v>0</v>
      </c>
      <c r="BL174">
        <v>0</v>
      </c>
      <c r="BS174">
        <v>0</v>
      </c>
      <c r="BZ174">
        <v>0</v>
      </c>
      <c r="CG174">
        <v>0</v>
      </c>
      <c r="CN174">
        <v>0</v>
      </c>
      <c r="CU174">
        <v>0</v>
      </c>
      <c r="DB174">
        <v>0</v>
      </c>
      <c r="DC174">
        <v>790.73132650000002</v>
      </c>
      <c r="DD174">
        <v>790.73132650000002</v>
      </c>
      <c r="DE174">
        <v>790.73132650000002</v>
      </c>
      <c r="DF174">
        <v>790.73132650000002</v>
      </c>
      <c r="DG174">
        <v>0</v>
      </c>
      <c r="DH174">
        <v>0</v>
      </c>
      <c r="DI174">
        <v>27</v>
      </c>
      <c r="DJ174">
        <v>142.18988255510001</v>
      </c>
      <c r="DK174">
        <v>246.99642952510001</v>
      </c>
      <c r="DL174">
        <v>53.434150199999998</v>
      </c>
      <c r="DM174">
        <v>71.910120700099995</v>
      </c>
      <c r="DN174">
        <v>15.312859056800001</v>
      </c>
      <c r="DO174">
        <v>234.7520672798</v>
      </c>
      <c r="DP174">
        <v>235</v>
      </c>
    </row>
    <row r="175" spans="1:120" x14ac:dyDescent="0.25">
      <c r="A175" t="s">
        <v>182</v>
      </c>
      <c r="H175">
        <v>0</v>
      </c>
      <c r="O175">
        <v>0</v>
      </c>
      <c r="V175">
        <v>0</v>
      </c>
      <c r="AC175">
        <v>0</v>
      </c>
      <c r="AJ175">
        <v>0</v>
      </c>
      <c r="AQ175">
        <v>0</v>
      </c>
      <c r="AX175">
        <v>0</v>
      </c>
      <c r="BE175">
        <v>0</v>
      </c>
      <c r="BL175">
        <v>0</v>
      </c>
      <c r="BM175">
        <v>53.596647650000001</v>
      </c>
      <c r="BN175">
        <v>53.596647650000001</v>
      </c>
      <c r="BO175">
        <v>53.596647650000001</v>
      </c>
      <c r="BP175">
        <v>53.596647650000001</v>
      </c>
      <c r="BQ175">
        <v>0</v>
      </c>
      <c r="BR175">
        <v>0</v>
      </c>
      <c r="BS175">
        <v>56</v>
      </c>
      <c r="BT175">
        <v>33.464179899999998</v>
      </c>
      <c r="BU175">
        <v>33.464179899999998</v>
      </c>
      <c r="BV175">
        <v>33.464179899999998</v>
      </c>
      <c r="BW175">
        <v>33.464179899999998</v>
      </c>
      <c r="BX175">
        <v>0</v>
      </c>
      <c r="BY175">
        <v>0</v>
      </c>
      <c r="BZ175">
        <v>30</v>
      </c>
      <c r="CA175">
        <v>506.97312255000003</v>
      </c>
      <c r="CB175">
        <v>506.97312255000003</v>
      </c>
      <c r="CC175">
        <v>506.97312255000003</v>
      </c>
      <c r="CD175">
        <v>506.97312255000003</v>
      </c>
      <c r="CE175">
        <v>0</v>
      </c>
      <c r="CF175">
        <v>0</v>
      </c>
      <c r="CG175">
        <v>212</v>
      </c>
      <c r="CN175">
        <v>0</v>
      </c>
      <c r="CU175">
        <v>0</v>
      </c>
      <c r="DB175">
        <v>0</v>
      </c>
      <c r="DI175">
        <v>0</v>
      </c>
      <c r="DJ175">
        <v>374.182603481</v>
      </c>
      <c r="DK175">
        <v>198.01131670000001</v>
      </c>
      <c r="DL175">
        <v>506.97312255000003</v>
      </c>
      <c r="DM175">
        <v>53.596647650000001</v>
      </c>
      <c r="DN175">
        <v>12.0959993341</v>
      </c>
      <c r="DO175">
        <v>208.99178218220001</v>
      </c>
      <c r="DP175">
        <v>299</v>
      </c>
    </row>
    <row r="176" spans="1:120" x14ac:dyDescent="0.25">
      <c r="A176" t="s">
        <v>183</v>
      </c>
      <c r="H176">
        <v>0</v>
      </c>
      <c r="I176">
        <v>45.731908949999998</v>
      </c>
      <c r="J176">
        <v>45.731908949999998</v>
      </c>
      <c r="K176">
        <v>45.731908949999998</v>
      </c>
      <c r="L176">
        <v>45.731908949999998</v>
      </c>
      <c r="M176">
        <v>0</v>
      </c>
      <c r="N176">
        <v>0</v>
      </c>
      <c r="O176">
        <v>253</v>
      </c>
      <c r="V176">
        <v>0</v>
      </c>
      <c r="AC176">
        <v>0</v>
      </c>
      <c r="AJ176">
        <v>0</v>
      </c>
      <c r="AQ176">
        <v>0</v>
      </c>
      <c r="AX176">
        <v>0</v>
      </c>
      <c r="BE176">
        <v>0</v>
      </c>
      <c r="BL176">
        <v>0</v>
      </c>
      <c r="BS176">
        <v>0</v>
      </c>
      <c r="BZ176">
        <v>0</v>
      </c>
      <c r="CG176">
        <v>0</v>
      </c>
      <c r="CN176">
        <v>0</v>
      </c>
      <c r="CU176">
        <v>0</v>
      </c>
      <c r="DB176">
        <v>0</v>
      </c>
      <c r="DI176">
        <v>0</v>
      </c>
      <c r="DJ176">
        <v>45.731908949999998</v>
      </c>
      <c r="DK176">
        <v>45.731908949999998</v>
      </c>
      <c r="DL176">
        <v>45.731908949999998</v>
      </c>
      <c r="DM176">
        <v>45.731908949999998</v>
      </c>
      <c r="DN176">
        <v>0</v>
      </c>
      <c r="DO176">
        <v>0</v>
      </c>
      <c r="DP176">
        <v>253</v>
      </c>
    </row>
    <row r="177" spans="1:120" x14ac:dyDescent="0.25">
      <c r="A177" t="s">
        <v>184</v>
      </c>
      <c r="H177">
        <v>0</v>
      </c>
      <c r="O177">
        <v>0</v>
      </c>
      <c r="P177">
        <v>59.983507500000002</v>
      </c>
      <c r="Q177">
        <v>59.983507500000002</v>
      </c>
      <c r="R177">
        <v>59.983507500000002</v>
      </c>
      <c r="S177">
        <v>59.983507500000002</v>
      </c>
      <c r="T177">
        <v>0</v>
      </c>
      <c r="U177">
        <v>0</v>
      </c>
      <c r="V177">
        <v>27</v>
      </c>
      <c r="AC177">
        <v>0</v>
      </c>
      <c r="AJ177">
        <v>0</v>
      </c>
      <c r="AQ177">
        <v>0</v>
      </c>
      <c r="AX177">
        <v>0</v>
      </c>
      <c r="BE177">
        <v>0</v>
      </c>
      <c r="BL177">
        <v>0</v>
      </c>
      <c r="BS177">
        <v>0</v>
      </c>
      <c r="BZ177">
        <v>0</v>
      </c>
      <c r="CA177">
        <v>367.67926390000002</v>
      </c>
      <c r="CB177">
        <v>367.67926390000002</v>
      </c>
      <c r="CC177">
        <v>367.67926390000002</v>
      </c>
      <c r="CD177">
        <v>367.67926390000002</v>
      </c>
      <c r="CE177">
        <v>0</v>
      </c>
      <c r="CF177">
        <v>0</v>
      </c>
      <c r="CG177">
        <v>85</v>
      </c>
      <c r="CN177">
        <v>0</v>
      </c>
      <c r="CU177">
        <v>0</v>
      </c>
      <c r="DB177">
        <v>0</v>
      </c>
      <c r="DI177">
        <v>0</v>
      </c>
      <c r="DJ177">
        <v>293.51996476480002</v>
      </c>
      <c r="DK177">
        <v>213.83138570009999</v>
      </c>
      <c r="DL177">
        <v>367.67926390000002</v>
      </c>
      <c r="DM177">
        <v>213.8313857</v>
      </c>
      <c r="DN177">
        <v>12.4736475201</v>
      </c>
      <c r="DO177">
        <v>132.1911187476</v>
      </c>
      <c r="DP177">
        <v>112</v>
      </c>
    </row>
    <row r="178" spans="1:120" x14ac:dyDescent="0.25">
      <c r="A178" t="s">
        <v>185</v>
      </c>
      <c r="H178">
        <v>0</v>
      </c>
      <c r="I178">
        <v>36.126058</v>
      </c>
      <c r="J178">
        <v>36.126058</v>
      </c>
      <c r="K178">
        <v>36.126058</v>
      </c>
      <c r="L178">
        <v>36.126058</v>
      </c>
      <c r="M178">
        <v>0</v>
      </c>
      <c r="N178">
        <v>0</v>
      </c>
      <c r="O178">
        <v>60</v>
      </c>
      <c r="V178">
        <v>0</v>
      </c>
      <c r="AC178">
        <v>0</v>
      </c>
      <c r="AJ178">
        <v>0</v>
      </c>
      <c r="AQ178">
        <v>0</v>
      </c>
      <c r="AX178">
        <v>0</v>
      </c>
      <c r="BE178">
        <v>0</v>
      </c>
      <c r="BL178">
        <v>0</v>
      </c>
      <c r="BS178">
        <v>0</v>
      </c>
      <c r="BZ178">
        <v>0</v>
      </c>
      <c r="CG178">
        <v>0</v>
      </c>
      <c r="CN178">
        <v>0</v>
      </c>
      <c r="CU178">
        <v>0</v>
      </c>
      <c r="DB178">
        <v>0</v>
      </c>
      <c r="DI178">
        <v>0</v>
      </c>
      <c r="DJ178">
        <v>36.126058</v>
      </c>
      <c r="DK178">
        <v>36.126058</v>
      </c>
      <c r="DL178">
        <v>36.126058</v>
      </c>
      <c r="DM178">
        <v>36.126058</v>
      </c>
      <c r="DN178">
        <v>0</v>
      </c>
      <c r="DO178">
        <v>0</v>
      </c>
      <c r="DP178">
        <v>60</v>
      </c>
    </row>
    <row r="179" spans="1:120" x14ac:dyDescent="0.25">
      <c r="A179" t="s">
        <v>186</v>
      </c>
      <c r="H179">
        <v>0</v>
      </c>
      <c r="O179">
        <v>0</v>
      </c>
      <c r="V179">
        <v>0</v>
      </c>
      <c r="AC179">
        <v>0</v>
      </c>
      <c r="AJ179">
        <v>0</v>
      </c>
      <c r="AQ179">
        <v>0</v>
      </c>
      <c r="AR179">
        <v>31.115507900000001</v>
      </c>
      <c r="AS179">
        <v>31.115507900000001</v>
      </c>
      <c r="AT179">
        <v>31.115507900000001</v>
      </c>
      <c r="AU179">
        <v>31.115507900000001</v>
      </c>
      <c r="AV179">
        <v>0</v>
      </c>
      <c r="AW179">
        <v>0</v>
      </c>
      <c r="AX179">
        <v>91</v>
      </c>
      <c r="BE179">
        <v>0</v>
      </c>
      <c r="BF179">
        <v>284.52101090000002</v>
      </c>
      <c r="BG179">
        <v>284.52101090000002</v>
      </c>
      <c r="BH179">
        <v>284.52101090000002</v>
      </c>
      <c r="BI179">
        <v>284.52101090000002</v>
      </c>
      <c r="BJ179">
        <v>0</v>
      </c>
      <c r="BK179">
        <v>0</v>
      </c>
      <c r="BL179">
        <v>496</v>
      </c>
      <c r="BM179">
        <v>36.564913750000002</v>
      </c>
      <c r="BN179">
        <v>36.564913750000002</v>
      </c>
      <c r="BO179">
        <v>36.564913750000002</v>
      </c>
      <c r="BP179">
        <v>36.564913750000002</v>
      </c>
      <c r="BQ179">
        <v>0</v>
      </c>
      <c r="BR179">
        <v>0</v>
      </c>
      <c r="BS179">
        <v>37</v>
      </c>
      <c r="BZ179">
        <v>0</v>
      </c>
      <c r="CG179">
        <v>0</v>
      </c>
      <c r="CH179">
        <v>241.99241755</v>
      </c>
      <c r="CI179">
        <v>241.99241755</v>
      </c>
      <c r="CJ179">
        <v>241.99241755</v>
      </c>
      <c r="CK179">
        <v>241.99241755</v>
      </c>
      <c r="CN179">
        <v>1</v>
      </c>
      <c r="CO179">
        <v>77.441689050099995</v>
      </c>
      <c r="CP179">
        <v>77.441689050099995</v>
      </c>
      <c r="CQ179">
        <v>77.441689050099995</v>
      </c>
      <c r="CR179">
        <v>77.441689050099995</v>
      </c>
      <c r="CS179">
        <v>0</v>
      </c>
      <c r="CT179">
        <v>0</v>
      </c>
      <c r="CU179">
        <v>85</v>
      </c>
      <c r="DB179">
        <v>0</v>
      </c>
      <c r="DI179">
        <v>0</v>
      </c>
      <c r="DJ179">
        <v>214.0786584965</v>
      </c>
      <c r="DK179">
        <v>134.3271078301</v>
      </c>
      <c r="DL179">
        <v>284.52101090000002</v>
      </c>
      <c r="DM179">
        <v>77.441689050099995</v>
      </c>
      <c r="DN179">
        <v>4.0505602539999996</v>
      </c>
      <c r="DO179">
        <v>108.03342218269999</v>
      </c>
      <c r="DP179">
        <v>711</v>
      </c>
    </row>
    <row r="180" spans="1:120" x14ac:dyDescent="0.25">
      <c r="A180" t="s">
        <v>187</v>
      </c>
      <c r="H180">
        <v>0</v>
      </c>
      <c r="O180">
        <v>0</v>
      </c>
      <c r="V180">
        <v>0</v>
      </c>
      <c r="AC180">
        <v>0</v>
      </c>
      <c r="AJ180">
        <v>0</v>
      </c>
      <c r="AQ180">
        <v>0</v>
      </c>
      <c r="AX180">
        <v>0</v>
      </c>
      <c r="BE180">
        <v>0</v>
      </c>
      <c r="BL180">
        <v>0</v>
      </c>
      <c r="BS180">
        <v>0</v>
      </c>
      <c r="BZ180">
        <v>0</v>
      </c>
      <c r="CA180">
        <v>246.04019339999999</v>
      </c>
      <c r="CB180">
        <v>246.04019339999999</v>
      </c>
      <c r="CC180">
        <v>246.04019339999999</v>
      </c>
      <c r="CD180">
        <v>246.04019339999999</v>
      </c>
      <c r="CE180">
        <v>0</v>
      </c>
      <c r="CF180">
        <v>0</v>
      </c>
      <c r="CG180">
        <v>89</v>
      </c>
      <c r="CN180">
        <v>0</v>
      </c>
      <c r="CU180">
        <v>0</v>
      </c>
      <c r="DB180">
        <v>0</v>
      </c>
      <c r="DI180">
        <v>0</v>
      </c>
      <c r="DJ180">
        <v>246.04019339999999</v>
      </c>
      <c r="DK180">
        <v>246.04019339999999</v>
      </c>
      <c r="DL180">
        <v>246.04019339999999</v>
      </c>
      <c r="DM180">
        <v>246.04019339999999</v>
      </c>
      <c r="DN180">
        <v>0</v>
      </c>
      <c r="DO180">
        <v>0</v>
      </c>
      <c r="DP180">
        <v>89</v>
      </c>
    </row>
    <row r="181" spans="1:120" x14ac:dyDescent="0.25">
      <c r="A181" t="s">
        <v>189</v>
      </c>
      <c r="H181">
        <v>0</v>
      </c>
      <c r="O181">
        <v>0</v>
      </c>
      <c r="P181">
        <v>48.269711100000002</v>
      </c>
      <c r="Q181">
        <v>48.269711100000002</v>
      </c>
      <c r="R181">
        <v>48.269711100000002</v>
      </c>
      <c r="S181">
        <v>48.269711100000002</v>
      </c>
      <c r="T181">
        <v>0</v>
      </c>
      <c r="U181">
        <v>0</v>
      </c>
      <c r="V181">
        <v>23</v>
      </c>
      <c r="AC181">
        <v>0</v>
      </c>
      <c r="AJ181">
        <v>0</v>
      </c>
      <c r="AQ181">
        <v>0</v>
      </c>
      <c r="AX181">
        <v>0</v>
      </c>
      <c r="BE181">
        <v>0</v>
      </c>
      <c r="BL181">
        <v>0</v>
      </c>
      <c r="BS181">
        <v>0</v>
      </c>
      <c r="BZ181">
        <v>0</v>
      </c>
      <c r="CG181">
        <v>0</v>
      </c>
      <c r="CN181">
        <v>0</v>
      </c>
      <c r="CU181">
        <v>0</v>
      </c>
      <c r="DB181">
        <v>0</v>
      </c>
      <c r="DI181">
        <v>0</v>
      </c>
      <c r="DJ181">
        <v>48.269711100000002</v>
      </c>
      <c r="DK181">
        <v>48.269711100000002</v>
      </c>
      <c r="DL181">
        <v>48.269711100000002</v>
      </c>
      <c r="DM181">
        <v>48.269711100000002</v>
      </c>
      <c r="DN181">
        <v>0</v>
      </c>
      <c r="DO181">
        <v>0</v>
      </c>
      <c r="DP181">
        <v>23</v>
      </c>
    </row>
    <row r="182" spans="1:120" x14ac:dyDescent="0.25">
      <c r="A182" t="s">
        <v>306</v>
      </c>
      <c r="H182">
        <v>0</v>
      </c>
      <c r="I182">
        <v>32.233689200000001</v>
      </c>
      <c r="J182">
        <v>32.233689200000001</v>
      </c>
      <c r="K182">
        <v>32.233689200000001</v>
      </c>
      <c r="L182">
        <v>32.233689200000001</v>
      </c>
      <c r="M182">
        <v>0</v>
      </c>
      <c r="N182">
        <v>0</v>
      </c>
      <c r="O182">
        <v>23</v>
      </c>
      <c r="V182">
        <v>0</v>
      </c>
      <c r="AC182">
        <v>0</v>
      </c>
      <c r="AJ182">
        <v>0</v>
      </c>
      <c r="AQ182">
        <v>0</v>
      </c>
      <c r="AX182">
        <v>0</v>
      </c>
      <c r="BE182">
        <v>0</v>
      </c>
      <c r="BL182">
        <v>0</v>
      </c>
      <c r="BS182">
        <v>0</v>
      </c>
      <c r="BZ182">
        <v>0</v>
      </c>
      <c r="CG182">
        <v>0</v>
      </c>
      <c r="CN182">
        <v>0</v>
      </c>
      <c r="CU182">
        <v>0</v>
      </c>
      <c r="DB182">
        <v>0</v>
      </c>
      <c r="DI182">
        <v>0</v>
      </c>
      <c r="DJ182">
        <v>32.233689200000001</v>
      </c>
      <c r="DK182">
        <v>32.233689200000001</v>
      </c>
      <c r="DL182">
        <v>32.233689200000001</v>
      </c>
      <c r="DM182">
        <v>32.233689200000001</v>
      </c>
      <c r="DN182">
        <v>0</v>
      </c>
      <c r="DO182">
        <v>0</v>
      </c>
      <c r="DP182">
        <v>23</v>
      </c>
    </row>
    <row r="183" spans="1:120" x14ac:dyDescent="0.25">
      <c r="A183" t="s">
        <v>190</v>
      </c>
      <c r="H183">
        <v>0</v>
      </c>
      <c r="O183">
        <v>0</v>
      </c>
      <c r="V183">
        <v>0</v>
      </c>
      <c r="AC183">
        <v>0</v>
      </c>
      <c r="AJ183">
        <v>0</v>
      </c>
      <c r="AQ183">
        <v>0</v>
      </c>
      <c r="AR183">
        <v>45.284593299999997</v>
      </c>
      <c r="AS183">
        <v>45.284593299999997</v>
      </c>
      <c r="AT183">
        <v>45.284593299999997</v>
      </c>
      <c r="AU183">
        <v>45.284593299999997</v>
      </c>
      <c r="AV183">
        <v>0</v>
      </c>
      <c r="AW183">
        <v>0</v>
      </c>
      <c r="AX183">
        <v>72</v>
      </c>
      <c r="BE183">
        <v>0</v>
      </c>
      <c r="BF183">
        <v>58.095699850000003</v>
      </c>
      <c r="BG183">
        <v>58.095699850000003</v>
      </c>
      <c r="BH183">
        <v>58.095699850000003</v>
      </c>
      <c r="BI183">
        <v>58.095699850000003</v>
      </c>
      <c r="BJ183">
        <v>0</v>
      </c>
      <c r="BK183">
        <v>0</v>
      </c>
      <c r="BL183">
        <v>305</v>
      </c>
      <c r="BM183">
        <v>28.931718199999999</v>
      </c>
      <c r="BN183">
        <v>28.931718199999999</v>
      </c>
      <c r="BO183">
        <v>28.931718199999999</v>
      </c>
      <c r="BP183">
        <v>28.931718199999999</v>
      </c>
      <c r="BQ183">
        <v>0</v>
      </c>
      <c r="BR183">
        <v>0</v>
      </c>
      <c r="BS183">
        <v>141</v>
      </c>
      <c r="BT183">
        <v>55.0031824</v>
      </c>
      <c r="BU183">
        <v>55.0031824</v>
      </c>
      <c r="BV183">
        <v>55.0031824</v>
      </c>
      <c r="BW183">
        <v>55.0031824</v>
      </c>
      <c r="BX183">
        <v>0</v>
      </c>
      <c r="BY183">
        <v>0</v>
      </c>
      <c r="BZ183">
        <v>20</v>
      </c>
      <c r="CA183">
        <v>152.9801564</v>
      </c>
      <c r="CB183">
        <v>152.9801564</v>
      </c>
      <c r="CC183">
        <v>152.9801564</v>
      </c>
      <c r="CD183">
        <v>152.9801564</v>
      </c>
      <c r="CE183">
        <v>0</v>
      </c>
      <c r="CF183">
        <v>0</v>
      </c>
      <c r="CG183">
        <v>133</v>
      </c>
      <c r="CN183">
        <v>0</v>
      </c>
      <c r="CO183">
        <v>87.797768899999994</v>
      </c>
      <c r="CP183">
        <v>87.797768899999994</v>
      </c>
      <c r="CQ183">
        <v>87.797768899999994</v>
      </c>
      <c r="CR183">
        <v>87.797768899999994</v>
      </c>
      <c r="CS183">
        <v>0</v>
      </c>
      <c r="CT183">
        <v>0</v>
      </c>
      <c r="CU183">
        <v>159</v>
      </c>
      <c r="DB183">
        <v>0</v>
      </c>
      <c r="DI183">
        <v>0</v>
      </c>
      <c r="DJ183">
        <v>72.843322957799998</v>
      </c>
      <c r="DK183">
        <v>71.348853175000002</v>
      </c>
      <c r="DL183">
        <v>58.095699850000003</v>
      </c>
      <c r="DM183">
        <v>56.549441125000001</v>
      </c>
      <c r="DN183">
        <v>1.3704225442</v>
      </c>
      <c r="DO183">
        <v>39.448379179500002</v>
      </c>
      <c r="DP183">
        <v>829</v>
      </c>
    </row>
    <row r="184" spans="1:120" x14ac:dyDescent="0.25">
      <c r="A184" t="s">
        <v>199</v>
      </c>
      <c r="H184">
        <v>0</v>
      </c>
      <c r="O184">
        <v>0</v>
      </c>
      <c r="V184">
        <v>0</v>
      </c>
      <c r="AC184">
        <v>0</v>
      </c>
      <c r="AJ184">
        <v>0</v>
      </c>
      <c r="AQ184">
        <v>0</v>
      </c>
      <c r="AX184">
        <v>0</v>
      </c>
      <c r="AY184">
        <v>134.41734355</v>
      </c>
      <c r="AZ184">
        <v>134.41734355</v>
      </c>
      <c r="BA184">
        <v>134.41734355</v>
      </c>
      <c r="BB184">
        <v>134.41734355</v>
      </c>
      <c r="BC184">
        <v>0</v>
      </c>
      <c r="BD184">
        <v>0</v>
      </c>
      <c r="BE184">
        <v>252</v>
      </c>
      <c r="BL184">
        <v>0</v>
      </c>
      <c r="BS184">
        <v>0</v>
      </c>
      <c r="BZ184">
        <v>0</v>
      </c>
      <c r="CG184">
        <v>0</v>
      </c>
      <c r="CN184">
        <v>0</v>
      </c>
      <c r="CU184">
        <v>0</v>
      </c>
      <c r="DB184">
        <v>0</v>
      </c>
      <c r="DI184">
        <v>0</v>
      </c>
      <c r="DJ184">
        <v>134.41734355</v>
      </c>
      <c r="DK184">
        <v>134.41734355</v>
      </c>
      <c r="DL184">
        <v>134.41734355</v>
      </c>
      <c r="DM184">
        <v>134.41734355</v>
      </c>
      <c r="DN184">
        <v>0</v>
      </c>
      <c r="DO184">
        <v>0</v>
      </c>
      <c r="DP184">
        <v>252</v>
      </c>
    </row>
    <row r="185" spans="1:120" x14ac:dyDescent="0.25">
      <c r="A185" t="s">
        <v>191</v>
      </c>
      <c r="H185">
        <v>0</v>
      </c>
      <c r="O185">
        <v>0</v>
      </c>
      <c r="V185">
        <v>0</v>
      </c>
      <c r="AC185">
        <v>0</v>
      </c>
      <c r="AJ185">
        <v>0</v>
      </c>
      <c r="AQ185">
        <v>0</v>
      </c>
      <c r="AX185">
        <v>0</v>
      </c>
      <c r="BE185">
        <v>0</v>
      </c>
      <c r="BF185">
        <v>96.272634800000006</v>
      </c>
      <c r="BG185">
        <v>96.272634800000006</v>
      </c>
      <c r="BH185">
        <v>96.272634800000006</v>
      </c>
      <c r="BI185">
        <v>96.272634800000006</v>
      </c>
      <c r="BJ185">
        <v>0</v>
      </c>
      <c r="BK185">
        <v>0</v>
      </c>
      <c r="BL185">
        <v>445</v>
      </c>
      <c r="BS185">
        <v>0</v>
      </c>
      <c r="BZ185">
        <v>0</v>
      </c>
      <c r="CG185">
        <v>0</v>
      </c>
      <c r="CN185">
        <v>0</v>
      </c>
      <c r="CO185">
        <v>70.036359450000006</v>
      </c>
      <c r="CP185">
        <v>70.036359450000006</v>
      </c>
      <c r="CQ185">
        <v>70.036359450000006</v>
      </c>
      <c r="CR185">
        <v>70.036359450000006</v>
      </c>
      <c r="CS185">
        <v>0</v>
      </c>
      <c r="CT185">
        <v>0</v>
      </c>
      <c r="CU185">
        <v>85</v>
      </c>
      <c r="DB185">
        <v>0</v>
      </c>
      <c r="DI185">
        <v>0</v>
      </c>
      <c r="DJ185">
        <v>92.055757619199994</v>
      </c>
      <c r="DK185">
        <v>83.154497125000006</v>
      </c>
      <c r="DL185">
        <v>96.272634800000006</v>
      </c>
      <c r="DM185">
        <v>83.154497125000006</v>
      </c>
      <c r="DN185">
        <v>0.41866275069999997</v>
      </c>
      <c r="DO185">
        <v>9.6451218849</v>
      </c>
      <c r="DP185">
        <v>531</v>
      </c>
    </row>
    <row r="186" spans="1:120" x14ac:dyDescent="0.25">
      <c r="A186" t="s">
        <v>200</v>
      </c>
      <c r="H186">
        <v>0</v>
      </c>
      <c r="O186">
        <v>0</v>
      </c>
      <c r="V186">
        <v>0</v>
      </c>
      <c r="AC186">
        <v>0</v>
      </c>
      <c r="AJ186">
        <v>0</v>
      </c>
      <c r="AQ186">
        <v>0</v>
      </c>
      <c r="AX186">
        <v>0</v>
      </c>
      <c r="AY186">
        <v>247.10047100009999</v>
      </c>
      <c r="AZ186">
        <v>247.10047100009999</v>
      </c>
      <c r="BA186">
        <v>247.10047100009999</v>
      </c>
      <c r="BB186">
        <v>247.10047100009999</v>
      </c>
      <c r="BC186">
        <v>0</v>
      </c>
      <c r="BD186">
        <v>0</v>
      </c>
      <c r="BE186">
        <v>25</v>
      </c>
      <c r="BL186">
        <v>0</v>
      </c>
      <c r="BM186">
        <v>30.2893668</v>
      </c>
      <c r="BN186">
        <v>30.2893668</v>
      </c>
      <c r="BO186">
        <v>30.2893668</v>
      </c>
      <c r="BP186">
        <v>30.2893668</v>
      </c>
      <c r="BQ186">
        <v>0</v>
      </c>
      <c r="BR186">
        <v>0</v>
      </c>
      <c r="BS186">
        <v>41</v>
      </c>
      <c r="BT186">
        <v>36.3067086</v>
      </c>
      <c r="BU186">
        <v>36.3067086</v>
      </c>
      <c r="BV186">
        <v>36.3067086</v>
      </c>
      <c r="BW186">
        <v>36.3067086</v>
      </c>
      <c r="BX186">
        <v>0</v>
      </c>
      <c r="BY186">
        <v>0</v>
      </c>
      <c r="BZ186">
        <v>3</v>
      </c>
      <c r="CG186">
        <v>0</v>
      </c>
      <c r="CN186">
        <v>0</v>
      </c>
      <c r="CU186">
        <v>0</v>
      </c>
      <c r="DB186">
        <v>0</v>
      </c>
      <c r="DI186">
        <v>0</v>
      </c>
      <c r="DJ186">
        <v>108.39666915399999</v>
      </c>
      <c r="DK186">
        <v>104.56551546670001</v>
      </c>
      <c r="DL186">
        <v>30.2893668</v>
      </c>
      <c r="DM186">
        <v>36.3067086</v>
      </c>
      <c r="DN186">
        <v>12.6258613601</v>
      </c>
      <c r="DO186">
        <v>104.5747524202</v>
      </c>
      <c r="DP186">
        <v>69</v>
      </c>
    </row>
    <row r="187" spans="1:120" x14ac:dyDescent="0.25">
      <c r="A187" t="s">
        <v>201</v>
      </c>
      <c r="H187">
        <v>0</v>
      </c>
      <c r="O187">
        <v>0</v>
      </c>
      <c r="V187">
        <v>0</v>
      </c>
      <c r="AC187">
        <v>0</v>
      </c>
      <c r="AJ187">
        <v>0</v>
      </c>
      <c r="AQ187">
        <v>0</v>
      </c>
      <c r="AR187">
        <v>27.856915300000001</v>
      </c>
      <c r="AS187">
        <v>27.856915300000001</v>
      </c>
      <c r="AT187">
        <v>27.856915300000001</v>
      </c>
      <c r="AU187">
        <v>27.856915300000001</v>
      </c>
      <c r="AV187">
        <v>0</v>
      </c>
      <c r="AW187">
        <v>0</v>
      </c>
      <c r="AX187">
        <v>10</v>
      </c>
      <c r="BE187">
        <v>0</v>
      </c>
      <c r="BL187">
        <v>0</v>
      </c>
      <c r="BS187">
        <v>0</v>
      </c>
      <c r="BZ187">
        <v>0</v>
      </c>
      <c r="CG187">
        <v>0</v>
      </c>
      <c r="CN187">
        <v>0</v>
      </c>
      <c r="CU187">
        <v>0</v>
      </c>
      <c r="DB187">
        <v>0</v>
      </c>
      <c r="DI187">
        <v>0</v>
      </c>
      <c r="DJ187">
        <v>27.856915300000001</v>
      </c>
      <c r="DK187">
        <v>27.856915300000001</v>
      </c>
      <c r="DL187">
        <v>27.856915300000001</v>
      </c>
      <c r="DM187">
        <v>27.856915300000001</v>
      </c>
      <c r="DN187">
        <v>0</v>
      </c>
      <c r="DO187">
        <v>0</v>
      </c>
      <c r="DP187">
        <v>10</v>
      </c>
    </row>
    <row r="188" spans="1:120" x14ac:dyDescent="0.25">
      <c r="A188" t="s">
        <v>192</v>
      </c>
      <c r="H188">
        <v>0</v>
      </c>
      <c r="O188">
        <v>0</v>
      </c>
      <c r="V188">
        <v>0</v>
      </c>
      <c r="AC188">
        <v>0</v>
      </c>
      <c r="AJ188">
        <v>0</v>
      </c>
      <c r="AQ188">
        <v>0</v>
      </c>
      <c r="AX188">
        <v>0</v>
      </c>
      <c r="BE188">
        <v>0</v>
      </c>
      <c r="BF188">
        <v>36.641633599999999</v>
      </c>
      <c r="BG188">
        <v>36.641633599999999</v>
      </c>
      <c r="BH188">
        <v>36.641633599999999</v>
      </c>
      <c r="BI188">
        <v>36.641633599999999</v>
      </c>
      <c r="BJ188">
        <v>0</v>
      </c>
      <c r="BK188">
        <v>0</v>
      </c>
      <c r="BL188">
        <v>79</v>
      </c>
      <c r="BS188">
        <v>0</v>
      </c>
      <c r="BZ188">
        <v>0</v>
      </c>
      <c r="CG188">
        <v>0</v>
      </c>
      <c r="CN188">
        <v>0</v>
      </c>
      <c r="CU188">
        <v>0</v>
      </c>
      <c r="DB188">
        <v>0</v>
      </c>
      <c r="DI188">
        <v>0</v>
      </c>
      <c r="DJ188">
        <v>36.641633599999999</v>
      </c>
      <c r="DK188">
        <v>36.641633599999999</v>
      </c>
      <c r="DL188">
        <v>36.641633599999999</v>
      </c>
      <c r="DM188">
        <v>36.641633599999999</v>
      </c>
      <c r="DN188">
        <v>0</v>
      </c>
      <c r="DO188">
        <v>0</v>
      </c>
      <c r="DP188">
        <v>79</v>
      </c>
    </row>
    <row r="189" spans="1:120" x14ac:dyDescent="0.25">
      <c r="A189" t="s">
        <v>307</v>
      </c>
      <c r="H189">
        <v>0</v>
      </c>
      <c r="O189">
        <v>0</v>
      </c>
      <c r="V189">
        <v>0</v>
      </c>
      <c r="AC189">
        <v>0</v>
      </c>
      <c r="AJ189">
        <v>0</v>
      </c>
      <c r="AQ189">
        <v>0</v>
      </c>
      <c r="AX189">
        <v>0</v>
      </c>
      <c r="BE189">
        <v>0</v>
      </c>
      <c r="BF189">
        <v>148.886222</v>
      </c>
      <c r="BG189">
        <v>148.886222</v>
      </c>
      <c r="BH189">
        <v>148.886222</v>
      </c>
      <c r="BI189">
        <v>148.886222</v>
      </c>
      <c r="BL189">
        <v>0</v>
      </c>
      <c r="BS189">
        <v>0</v>
      </c>
      <c r="BZ189">
        <v>0</v>
      </c>
      <c r="CG189">
        <v>0</v>
      </c>
      <c r="CN189">
        <v>0</v>
      </c>
      <c r="CU189">
        <v>0</v>
      </c>
      <c r="DB189">
        <v>0</v>
      </c>
      <c r="DI189">
        <v>0</v>
      </c>
      <c r="DJ189">
        <v>148.886222</v>
      </c>
      <c r="DK189">
        <v>148.886222</v>
      </c>
      <c r="DL189">
        <v>148.886222</v>
      </c>
      <c r="DM189">
        <v>148.886222</v>
      </c>
      <c r="DP189">
        <v>0</v>
      </c>
    </row>
    <row r="190" spans="1:120" x14ac:dyDescent="0.25">
      <c r="A190" t="s">
        <v>308</v>
      </c>
      <c r="H190">
        <v>0</v>
      </c>
      <c r="O190">
        <v>0</v>
      </c>
      <c r="V190">
        <v>0</v>
      </c>
      <c r="AC190">
        <v>0</v>
      </c>
      <c r="AJ190">
        <v>0</v>
      </c>
      <c r="AQ190">
        <v>0</v>
      </c>
      <c r="AX190">
        <v>0</v>
      </c>
      <c r="BE190">
        <v>0</v>
      </c>
      <c r="BL190">
        <v>0</v>
      </c>
      <c r="BS190">
        <v>0</v>
      </c>
      <c r="BZ190">
        <v>0</v>
      </c>
      <c r="CA190">
        <v>115.30240725</v>
      </c>
      <c r="CB190">
        <v>115.30240725</v>
      </c>
      <c r="CC190">
        <v>115.30240725</v>
      </c>
      <c r="CD190">
        <v>115.30240725</v>
      </c>
      <c r="CE190">
        <v>0</v>
      </c>
      <c r="CF190">
        <v>0</v>
      </c>
      <c r="CG190">
        <v>18</v>
      </c>
      <c r="CN190">
        <v>0</v>
      </c>
      <c r="CU190">
        <v>0</v>
      </c>
      <c r="DB190">
        <v>0</v>
      </c>
      <c r="DI190">
        <v>0</v>
      </c>
      <c r="DJ190">
        <v>115.30240725</v>
      </c>
      <c r="DK190">
        <v>115.30240725</v>
      </c>
      <c r="DL190">
        <v>115.30240725</v>
      </c>
      <c r="DM190">
        <v>115.30240725</v>
      </c>
      <c r="DN190">
        <v>0</v>
      </c>
      <c r="DO190">
        <v>0</v>
      </c>
      <c r="DP190">
        <v>18</v>
      </c>
    </row>
    <row r="191" spans="1:120" x14ac:dyDescent="0.25">
      <c r="A191" t="s">
        <v>225</v>
      </c>
      <c r="B191">
        <v>142.1806341075</v>
      </c>
      <c r="C191">
        <v>156.12161255000001</v>
      </c>
      <c r="D191">
        <v>132.94307570000001</v>
      </c>
      <c r="E191">
        <v>132.94307570000001</v>
      </c>
      <c r="F191">
        <v>4.7332547360000001</v>
      </c>
      <c r="G191">
        <v>56.572481928499997</v>
      </c>
      <c r="H191">
        <v>143</v>
      </c>
      <c r="I191">
        <v>53.736998701600001</v>
      </c>
      <c r="J191">
        <v>49.004990229999997</v>
      </c>
      <c r="K191">
        <v>45.731908949999998</v>
      </c>
      <c r="L191">
        <v>45.731908949999998</v>
      </c>
      <c r="M191">
        <v>0.5669390285</v>
      </c>
      <c r="N191">
        <v>14.330810721800001</v>
      </c>
      <c r="O191">
        <v>639</v>
      </c>
      <c r="P191">
        <v>142.38010155399999</v>
      </c>
      <c r="Q191">
        <v>129.16070909999999</v>
      </c>
      <c r="R191">
        <v>123.10344910000001</v>
      </c>
      <c r="S191">
        <v>95.217485150000002</v>
      </c>
      <c r="T191">
        <v>5.4830045314999998</v>
      </c>
      <c r="U191">
        <v>85.896257748500005</v>
      </c>
      <c r="V191">
        <v>245</v>
      </c>
      <c r="W191">
        <v>328.76541388819999</v>
      </c>
      <c r="X191">
        <v>275.25516836669999</v>
      </c>
      <c r="Y191">
        <v>500.46518285000002</v>
      </c>
      <c r="Z191">
        <v>199.03180739999999</v>
      </c>
      <c r="AA191">
        <v>31.243197215599999</v>
      </c>
      <c r="AB191">
        <v>183.52208521239999</v>
      </c>
      <c r="AC191">
        <v>35</v>
      </c>
      <c r="AD191">
        <v>910.69835539999997</v>
      </c>
      <c r="AE191">
        <v>910.69835539999997</v>
      </c>
      <c r="AF191">
        <v>910.69835539999997</v>
      </c>
      <c r="AG191">
        <v>910.69835539999997</v>
      </c>
      <c r="AH191">
        <v>0</v>
      </c>
      <c r="AI191">
        <v>0</v>
      </c>
      <c r="AJ191">
        <v>64</v>
      </c>
      <c r="AK191">
        <v>166.65257447019999</v>
      </c>
      <c r="AL191">
        <v>146.36010188340001</v>
      </c>
      <c r="AM191">
        <v>201.0606965501</v>
      </c>
      <c r="AN191">
        <v>161.53088890000001</v>
      </c>
      <c r="AO191">
        <v>6.3911586625999997</v>
      </c>
      <c r="AP191">
        <v>46.9762643619</v>
      </c>
      <c r="AQ191">
        <v>54</v>
      </c>
      <c r="AR191">
        <v>36.7673987139</v>
      </c>
      <c r="AS191">
        <v>34.752338833400003</v>
      </c>
      <c r="AT191">
        <v>31.115507900000001</v>
      </c>
      <c r="AU191">
        <v>31.115507900000001</v>
      </c>
      <c r="AV191">
        <v>0.54651469060000002</v>
      </c>
      <c r="AW191">
        <v>7.2018389373999998</v>
      </c>
      <c r="AX191">
        <v>174</v>
      </c>
      <c r="AY191">
        <v>144.46222980909999</v>
      </c>
      <c r="AZ191">
        <v>190.7589072751</v>
      </c>
      <c r="BA191">
        <v>134.41734355</v>
      </c>
      <c r="BB191">
        <v>190.7589072751</v>
      </c>
      <c r="BC191">
        <v>1.9352804588000001</v>
      </c>
      <c r="BD191">
        <v>32.167293467900002</v>
      </c>
      <c r="BE191">
        <v>276</v>
      </c>
      <c r="BF191">
        <v>154.4590483149</v>
      </c>
      <c r="BG191">
        <v>124.88344023010001</v>
      </c>
      <c r="BH191">
        <v>96.272634800000006</v>
      </c>
      <c r="BI191">
        <v>96.272634800000006</v>
      </c>
      <c r="BJ191">
        <v>2.8063652437000002</v>
      </c>
      <c r="BK191">
        <v>102.1758694601</v>
      </c>
      <c r="BL191">
        <v>1326</v>
      </c>
      <c r="BM191">
        <v>35.183802815200004</v>
      </c>
      <c r="BN191">
        <v>37.3456616</v>
      </c>
      <c r="BO191">
        <v>28.931718199999999</v>
      </c>
      <c r="BP191">
        <v>33.427140274999999</v>
      </c>
      <c r="BQ191">
        <v>0.58190104860000003</v>
      </c>
      <c r="BR191">
        <v>9.6543032514</v>
      </c>
      <c r="BS191">
        <v>275</v>
      </c>
      <c r="BT191">
        <v>41.6547171088</v>
      </c>
      <c r="BU191">
        <v>41.591356966699998</v>
      </c>
      <c r="BV191">
        <v>33.464179899999998</v>
      </c>
      <c r="BW191">
        <v>36.3067086</v>
      </c>
      <c r="BX191">
        <v>1.4309332739</v>
      </c>
      <c r="BY191">
        <v>10.404952033100001</v>
      </c>
      <c r="BZ191">
        <v>53</v>
      </c>
      <c r="CA191">
        <v>341.1954623542</v>
      </c>
      <c r="CB191">
        <v>277.79502869999999</v>
      </c>
      <c r="CC191">
        <v>367.67926390000002</v>
      </c>
      <c r="CD191">
        <v>246.04019339999999</v>
      </c>
      <c r="CE191">
        <v>6.5396005926000003</v>
      </c>
      <c r="CF191">
        <v>151.56095393050001</v>
      </c>
      <c r="CG191">
        <v>537</v>
      </c>
      <c r="CH191">
        <v>241.99241755</v>
      </c>
      <c r="CI191">
        <v>241.99241755</v>
      </c>
      <c r="CJ191">
        <v>241.99241755</v>
      </c>
      <c r="CK191">
        <v>241.99241755</v>
      </c>
      <c r="CN191">
        <v>1</v>
      </c>
      <c r="CO191">
        <v>80.511760519000006</v>
      </c>
      <c r="CP191">
        <v>78.425272466699994</v>
      </c>
      <c r="CQ191">
        <v>77.441689050099995</v>
      </c>
      <c r="CR191">
        <v>77.441689050099995</v>
      </c>
      <c r="CS191">
        <v>0.4146958463</v>
      </c>
      <c r="CT191">
        <v>7.5246072791999996</v>
      </c>
      <c r="CU191">
        <v>329</v>
      </c>
      <c r="CV191">
        <v>600.47705120440003</v>
      </c>
      <c r="CW191">
        <v>600.61791029999995</v>
      </c>
      <c r="CX191">
        <v>600.2176807001</v>
      </c>
      <c r="CY191">
        <v>600.61791029999995</v>
      </c>
      <c r="CZ191">
        <v>4.7230659699999997E-2</v>
      </c>
      <c r="DA191">
        <v>0.37758864269999998</v>
      </c>
      <c r="DB191">
        <v>64</v>
      </c>
      <c r="DC191">
        <v>790.73132650000002</v>
      </c>
      <c r="DD191">
        <v>790.73132650000002</v>
      </c>
      <c r="DE191">
        <v>790.73132650000002</v>
      </c>
      <c r="DF191">
        <v>790.73132650000002</v>
      </c>
      <c r="DG191">
        <v>0</v>
      </c>
      <c r="DH191">
        <v>0</v>
      </c>
      <c r="DI191">
        <v>27</v>
      </c>
      <c r="DJ191">
        <v>165.32235774310001</v>
      </c>
      <c r="DK191">
        <v>178.12914969209999</v>
      </c>
      <c r="DL191">
        <v>96.272634800000006</v>
      </c>
      <c r="DM191">
        <v>95.972970250000003</v>
      </c>
      <c r="DN191">
        <v>2.6388548962999998</v>
      </c>
      <c r="DO191">
        <v>171.87301864419999</v>
      </c>
      <c r="DP191">
        <v>4242</v>
      </c>
    </row>
    <row r="193" spans="1:36" x14ac:dyDescent="0.25">
      <c r="A193" t="s">
        <v>157</v>
      </c>
    </row>
    <row r="194" spans="1:36" x14ac:dyDescent="0.25">
      <c r="A194" t="s">
        <v>332</v>
      </c>
    </row>
    <row r="195" spans="1:36" x14ac:dyDescent="0.25">
      <c r="C195" t="s">
        <v>256</v>
      </c>
    </row>
    <row r="196" spans="1:36" x14ac:dyDescent="0.25">
      <c r="B196" t="s">
        <v>15</v>
      </c>
      <c r="I196" t="s">
        <v>16</v>
      </c>
      <c r="P196" t="s">
        <v>17</v>
      </c>
      <c r="W196" t="s">
        <v>174</v>
      </c>
      <c r="AD196" t="s">
        <v>225</v>
      </c>
    </row>
    <row r="197" spans="1:36" x14ac:dyDescent="0.25">
      <c r="A197" t="s">
        <v>257</v>
      </c>
      <c r="B197" t="s">
        <v>302</v>
      </c>
      <c r="C197" t="s">
        <v>267</v>
      </c>
      <c r="D197" t="s">
        <v>287</v>
      </c>
      <c r="E197" t="s">
        <v>303</v>
      </c>
      <c r="F197" t="s">
        <v>252</v>
      </c>
      <c r="G197" t="s">
        <v>253</v>
      </c>
      <c r="H197" t="s">
        <v>159</v>
      </c>
      <c r="I197" t="s">
        <v>302</v>
      </c>
      <c r="J197" t="s">
        <v>267</v>
      </c>
      <c r="K197" t="s">
        <v>287</v>
      </c>
      <c r="L197" t="s">
        <v>303</v>
      </c>
      <c r="M197" t="s">
        <v>252</v>
      </c>
      <c r="N197" t="s">
        <v>253</v>
      </c>
      <c r="O197" t="s">
        <v>159</v>
      </c>
      <c r="P197" t="s">
        <v>302</v>
      </c>
      <c r="Q197" t="s">
        <v>267</v>
      </c>
      <c r="R197" t="s">
        <v>287</v>
      </c>
      <c r="S197" t="s">
        <v>303</v>
      </c>
      <c r="T197" t="s">
        <v>252</v>
      </c>
      <c r="U197" t="s">
        <v>253</v>
      </c>
      <c r="V197" t="s">
        <v>159</v>
      </c>
      <c r="W197" t="s">
        <v>302</v>
      </c>
      <c r="X197" t="s">
        <v>267</v>
      </c>
      <c r="Y197" t="s">
        <v>287</v>
      </c>
      <c r="Z197" t="s">
        <v>303</v>
      </c>
      <c r="AA197" t="s">
        <v>252</v>
      </c>
      <c r="AB197" t="s">
        <v>253</v>
      </c>
      <c r="AC197" t="s">
        <v>159</v>
      </c>
      <c r="AD197" t="s">
        <v>302</v>
      </c>
      <c r="AE197" t="s">
        <v>267</v>
      </c>
      <c r="AF197" t="s">
        <v>287</v>
      </c>
      <c r="AG197" t="s">
        <v>303</v>
      </c>
      <c r="AH197" t="s">
        <v>252</v>
      </c>
      <c r="AI197" t="s">
        <v>253</v>
      </c>
      <c r="AJ197" t="s">
        <v>159</v>
      </c>
    </row>
    <row r="198" spans="1:36" x14ac:dyDescent="0.25">
      <c r="A198" t="s">
        <v>304</v>
      </c>
      <c r="H198">
        <v>0</v>
      </c>
      <c r="O198">
        <v>0</v>
      </c>
      <c r="V198">
        <v>0</v>
      </c>
      <c r="AC198">
        <v>0</v>
      </c>
      <c r="AJ198">
        <v>0</v>
      </c>
    </row>
    <row r="199" spans="1:36" x14ac:dyDescent="0.25">
      <c r="A199" t="s">
        <v>175</v>
      </c>
      <c r="H199">
        <v>0</v>
      </c>
      <c r="I199">
        <v>247.17605829999999</v>
      </c>
      <c r="J199">
        <v>247.17605829999999</v>
      </c>
      <c r="K199">
        <v>247.17605829999999</v>
      </c>
      <c r="L199">
        <v>247.17605829999999</v>
      </c>
      <c r="M199">
        <v>0</v>
      </c>
      <c r="N199">
        <v>0</v>
      </c>
      <c r="O199">
        <v>3</v>
      </c>
      <c r="V199">
        <v>0</v>
      </c>
      <c r="AC199">
        <v>0</v>
      </c>
      <c r="AD199">
        <v>247.17605829999999</v>
      </c>
      <c r="AE199">
        <v>247.17605829999999</v>
      </c>
      <c r="AF199">
        <v>247.17605829999999</v>
      </c>
      <c r="AG199">
        <v>247.17605829999999</v>
      </c>
      <c r="AH199">
        <v>0</v>
      </c>
      <c r="AI199">
        <v>0</v>
      </c>
      <c r="AJ199">
        <v>3</v>
      </c>
    </row>
    <row r="200" spans="1:36" x14ac:dyDescent="0.25">
      <c r="A200" t="s">
        <v>176</v>
      </c>
      <c r="H200">
        <v>0</v>
      </c>
      <c r="I200">
        <v>279.48889615659999</v>
      </c>
      <c r="J200">
        <v>273.233942125</v>
      </c>
      <c r="K200">
        <v>298.2519461</v>
      </c>
      <c r="L200">
        <v>273.233942125</v>
      </c>
      <c r="M200">
        <v>2.5776550685999999</v>
      </c>
      <c r="N200">
        <v>24.360221234800001</v>
      </c>
      <c r="O200">
        <v>89</v>
      </c>
      <c r="V200">
        <v>0</v>
      </c>
      <c r="AC200">
        <v>0</v>
      </c>
      <c r="AD200">
        <v>279.48889615659999</v>
      </c>
      <c r="AE200">
        <v>273.233942125</v>
      </c>
      <c r="AF200">
        <v>298.2519461</v>
      </c>
      <c r="AG200">
        <v>273.233942125</v>
      </c>
      <c r="AH200">
        <v>2.5776550685999999</v>
      </c>
      <c r="AI200">
        <v>24.360221234800001</v>
      </c>
      <c r="AJ200">
        <v>89</v>
      </c>
    </row>
    <row r="201" spans="1:36" x14ac:dyDescent="0.25">
      <c r="A201" t="s">
        <v>305</v>
      </c>
      <c r="H201">
        <v>0</v>
      </c>
      <c r="I201">
        <v>654.00741670000002</v>
      </c>
      <c r="J201">
        <v>654.00741670000002</v>
      </c>
      <c r="K201">
        <v>654.00741670000002</v>
      </c>
      <c r="L201">
        <v>654.00741670000002</v>
      </c>
      <c r="M201">
        <v>0</v>
      </c>
      <c r="N201">
        <v>0</v>
      </c>
      <c r="O201">
        <v>64</v>
      </c>
      <c r="V201">
        <v>0</v>
      </c>
      <c r="AC201">
        <v>0</v>
      </c>
      <c r="AD201">
        <v>654.00741670000002</v>
      </c>
      <c r="AE201">
        <v>654.00741670000002</v>
      </c>
      <c r="AF201">
        <v>654.00741670000002</v>
      </c>
      <c r="AG201">
        <v>654.00741670000002</v>
      </c>
      <c r="AH201">
        <v>0</v>
      </c>
      <c r="AI201">
        <v>0</v>
      </c>
      <c r="AJ201">
        <v>64</v>
      </c>
    </row>
    <row r="202" spans="1:36" x14ac:dyDescent="0.25">
      <c r="A202" t="s">
        <v>177</v>
      </c>
      <c r="H202">
        <v>0</v>
      </c>
      <c r="I202">
        <v>355.5329172671</v>
      </c>
      <c r="J202">
        <v>309.30992392000002</v>
      </c>
      <c r="K202">
        <v>210.3503017001</v>
      </c>
      <c r="L202">
        <v>210.3503017001</v>
      </c>
      <c r="M202">
        <v>16.655787549199999</v>
      </c>
      <c r="N202">
        <v>226.83549497940001</v>
      </c>
      <c r="O202">
        <v>185</v>
      </c>
      <c r="V202">
        <v>0</v>
      </c>
      <c r="AC202">
        <v>0</v>
      </c>
      <c r="AD202">
        <v>355.5329172671</v>
      </c>
      <c r="AE202">
        <v>309.30992392000002</v>
      </c>
      <c r="AF202">
        <v>210.3503017001</v>
      </c>
      <c r="AG202">
        <v>210.3503017001</v>
      </c>
      <c r="AH202">
        <v>16.655787549199999</v>
      </c>
      <c r="AI202">
        <v>226.83549497940001</v>
      </c>
      <c r="AJ202">
        <v>185</v>
      </c>
    </row>
    <row r="203" spans="1:36" x14ac:dyDescent="0.25">
      <c r="A203" t="s">
        <v>178</v>
      </c>
      <c r="H203">
        <v>0</v>
      </c>
      <c r="O203">
        <v>0</v>
      </c>
      <c r="V203">
        <v>0</v>
      </c>
      <c r="W203">
        <v>605.09643249999999</v>
      </c>
      <c r="X203">
        <v>605.09643249999999</v>
      </c>
      <c r="Y203">
        <v>605.09643249999999</v>
      </c>
      <c r="Z203">
        <v>605.09643249999999</v>
      </c>
      <c r="AA203">
        <v>0</v>
      </c>
      <c r="AB203">
        <v>0</v>
      </c>
      <c r="AC203">
        <v>20</v>
      </c>
      <c r="AD203">
        <v>605.09643249999999</v>
      </c>
      <c r="AE203">
        <v>605.09643249999999</v>
      </c>
      <c r="AF203">
        <v>605.09643249999999</v>
      </c>
      <c r="AG203">
        <v>605.09643249999999</v>
      </c>
      <c r="AH203">
        <v>0</v>
      </c>
      <c r="AI203">
        <v>0</v>
      </c>
      <c r="AJ203">
        <v>20</v>
      </c>
    </row>
    <row r="204" spans="1:36" x14ac:dyDescent="0.25">
      <c r="A204" t="s">
        <v>179</v>
      </c>
      <c r="H204">
        <v>0</v>
      </c>
      <c r="I204">
        <v>89.426909032400005</v>
      </c>
      <c r="J204">
        <v>112.64590425</v>
      </c>
      <c r="K204">
        <v>77.154868050000005</v>
      </c>
      <c r="L204">
        <v>114.78880782500001</v>
      </c>
      <c r="M204">
        <v>1.2921378233</v>
      </c>
      <c r="N204">
        <v>19.995326255999998</v>
      </c>
      <c r="O204">
        <v>239</v>
      </c>
      <c r="V204">
        <v>0</v>
      </c>
      <c r="AC204">
        <v>0</v>
      </c>
      <c r="AD204">
        <v>89.426909032400005</v>
      </c>
      <c r="AE204">
        <v>112.64590425</v>
      </c>
      <c r="AF204">
        <v>77.154868050000005</v>
      </c>
      <c r="AG204">
        <v>114.78880782500001</v>
      </c>
      <c r="AH204">
        <v>1.2921378233</v>
      </c>
      <c r="AI204">
        <v>19.995326255999998</v>
      </c>
      <c r="AJ204">
        <v>239</v>
      </c>
    </row>
    <row r="205" spans="1:36" x14ac:dyDescent="0.25">
      <c r="A205" t="s">
        <v>272</v>
      </c>
      <c r="H205">
        <v>0</v>
      </c>
      <c r="O205">
        <v>0</v>
      </c>
      <c r="V205">
        <v>0</v>
      </c>
      <c r="AC205">
        <v>0</v>
      </c>
      <c r="AJ205">
        <v>0</v>
      </c>
    </row>
    <row r="206" spans="1:36" x14ac:dyDescent="0.25">
      <c r="A206" t="s">
        <v>180</v>
      </c>
      <c r="H206">
        <v>0</v>
      </c>
      <c r="I206">
        <v>162.4550000001</v>
      </c>
      <c r="J206">
        <v>162.4550000001</v>
      </c>
      <c r="K206">
        <v>162.4550000001</v>
      </c>
      <c r="L206">
        <v>162.4550000001</v>
      </c>
      <c r="M206">
        <v>0</v>
      </c>
      <c r="N206">
        <v>0</v>
      </c>
      <c r="O206">
        <v>67</v>
      </c>
      <c r="V206">
        <v>0</v>
      </c>
      <c r="W206">
        <v>601.60975819999999</v>
      </c>
      <c r="X206">
        <v>601.60975819999999</v>
      </c>
      <c r="Y206">
        <v>601.60975819999999</v>
      </c>
      <c r="Z206">
        <v>601.60975819999999</v>
      </c>
      <c r="AA206">
        <v>0</v>
      </c>
      <c r="AB206">
        <v>0</v>
      </c>
      <c r="AC206">
        <v>41</v>
      </c>
      <c r="AD206">
        <v>328.73505042509998</v>
      </c>
      <c r="AE206">
        <v>382.03237910000001</v>
      </c>
      <c r="AF206">
        <v>162.4550000001</v>
      </c>
      <c r="AG206">
        <v>382.03237910000001</v>
      </c>
      <c r="AH206">
        <v>20.604182514200001</v>
      </c>
      <c r="AI206">
        <v>214.0050291597</v>
      </c>
      <c r="AJ206">
        <v>108</v>
      </c>
    </row>
    <row r="207" spans="1:36" x14ac:dyDescent="0.25">
      <c r="A207" t="s">
        <v>181</v>
      </c>
      <c r="H207">
        <v>0</v>
      </c>
      <c r="I207">
        <v>58.004132769000002</v>
      </c>
      <c r="J207">
        <v>66.430826533399994</v>
      </c>
      <c r="K207">
        <v>53.374743799999997</v>
      </c>
      <c r="L207">
        <v>69.232762500000007</v>
      </c>
      <c r="M207">
        <v>0.54145360840000001</v>
      </c>
      <c r="N207">
        <v>7.7959787555000002</v>
      </c>
      <c r="O207">
        <v>207</v>
      </c>
      <c r="V207">
        <v>0</v>
      </c>
      <c r="W207">
        <v>1191.365221</v>
      </c>
      <c r="X207">
        <v>1191.365221</v>
      </c>
      <c r="Y207">
        <v>1191.365221</v>
      </c>
      <c r="Z207">
        <v>1191.365221</v>
      </c>
      <c r="AA207">
        <v>0</v>
      </c>
      <c r="AB207">
        <v>0</v>
      </c>
      <c r="AC207">
        <v>25</v>
      </c>
      <c r="AD207">
        <v>179.29487286529999</v>
      </c>
      <c r="AE207">
        <v>347.66442515</v>
      </c>
      <c r="AF207">
        <v>53.374743799999997</v>
      </c>
      <c r="AG207">
        <v>72.958867900000001</v>
      </c>
      <c r="AH207">
        <v>23.049625896799999</v>
      </c>
      <c r="AI207">
        <v>351.19803244769997</v>
      </c>
      <c r="AJ207">
        <v>232</v>
      </c>
    </row>
    <row r="208" spans="1:36" x14ac:dyDescent="0.25">
      <c r="A208" t="s">
        <v>182</v>
      </c>
      <c r="B208">
        <v>373.37093560030002</v>
      </c>
      <c r="C208">
        <v>199.6162992834</v>
      </c>
      <c r="D208">
        <v>504.64229265</v>
      </c>
      <c r="E208">
        <v>53.952595000000002</v>
      </c>
      <c r="F208">
        <v>12.026190746599999</v>
      </c>
      <c r="G208">
        <v>206.6443848413</v>
      </c>
      <c r="H208">
        <v>295</v>
      </c>
      <c r="O208">
        <v>0</v>
      </c>
      <c r="V208">
        <v>0</v>
      </c>
      <c r="AC208">
        <v>0</v>
      </c>
      <c r="AD208">
        <v>373.37093560030002</v>
      </c>
      <c r="AE208">
        <v>199.6162992834</v>
      </c>
      <c r="AF208">
        <v>504.64229265</v>
      </c>
      <c r="AG208">
        <v>53.952595000000002</v>
      </c>
      <c r="AH208">
        <v>12.026190746599999</v>
      </c>
      <c r="AI208">
        <v>206.6443848413</v>
      </c>
      <c r="AJ208">
        <v>295</v>
      </c>
    </row>
    <row r="209" spans="1:36" x14ac:dyDescent="0.25">
      <c r="A209" t="s">
        <v>183</v>
      </c>
      <c r="H209">
        <v>0</v>
      </c>
      <c r="I209">
        <v>46.685298899999999</v>
      </c>
      <c r="J209">
        <v>46.685298899999999</v>
      </c>
      <c r="K209">
        <v>46.685298899999999</v>
      </c>
      <c r="L209">
        <v>46.685298899999999</v>
      </c>
      <c r="M209">
        <v>0</v>
      </c>
      <c r="N209">
        <v>0</v>
      </c>
      <c r="O209">
        <v>248</v>
      </c>
      <c r="V209">
        <v>0</v>
      </c>
      <c r="AC209">
        <v>0</v>
      </c>
      <c r="AD209">
        <v>46.685298899999999</v>
      </c>
      <c r="AE209">
        <v>46.685298899999999</v>
      </c>
      <c r="AF209">
        <v>46.685298899999999</v>
      </c>
      <c r="AG209">
        <v>46.685298899999999</v>
      </c>
      <c r="AH209">
        <v>0</v>
      </c>
      <c r="AI209">
        <v>0</v>
      </c>
      <c r="AJ209">
        <v>248</v>
      </c>
    </row>
    <row r="210" spans="1:36" x14ac:dyDescent="0.25">
      <c r="A210" t="s">
        <v>184</v>
      </c>
      <c r="B210">
        <v>361.65957850000001</v>
      </c>
      <c r="C210">
        <v>361.65957850000001</v>
      </c>
      <c r="D210">
        <v>361.65957850000001</v>
      </c>
      <c r="E210">
        <v>361.65957850000001</v>
      </c>
      <c r="F210">
        <v>0</v>
      </c>
      <c r="G210">
        <v>0</v>
      </c>
      <c r="H210">
        <v>84</v>
      </c>
      <c r="I210">
        <v>63.290856099999999</v>
      </c>
      <c r="J210">
        <v>63.290856099999999</v>
      </c>
      <c r="K210">
        <v>63.290856099999999</v>
      </c>
      <c r="L210">
        <v>63.290856099999999</v>
      </c>
      <c r="M210">
        <v>0</v>
      </c>
      <c r="N210">
        <v>0</v>
      </c>
      <c r="O210">
        <v>27</v>
      </c>
      <c r="V210">
        <v>0</v>
      </c>
      <c r="AC210">
        <v>0</v>
      </c>
      <c r="AD210">
        <v>288.92427944299999</v>
      </c>
      <c r="AE210">
        <v>212.4752173</v>
      </c>
      <c r="AF210">
        <v>361.65957850000001</v>
      </c>
      <c r="AG210">
        <v>212.4752173</v>
      </c>
      <c r="AH210">
        <v>12.212481304200001</v>
      </c>
      <c r="AI210">
        <v>128.68822488379999</v>
      </c>
      <c r="AJ210">
        <v>111</v>
      </c>
    </row>
    <row r="211" spans="1:36" x14ac:dyDescent="0.25">
      <c r="A211" t="s">
        <v>185</v>
      </c>
      <c r="H211">
        <v>0</v>
      </c>
      <c r="I211">
        <v>36.578245600000002</v>
      </c>
      <c r="J211">
        <v>36.578245600000002</v>
      </c>
      <c r="K211">
        <v>36.578245600000002</v>
      </c>
      <c r="L211">
        <v>36.578245600000002</v>
      </c>
      <c r="M211">
        <v>0</v>
      </c>
      <c r="N211">
        <v>0</v>
      </c>
      <c r="O211">
        <v>57</v>
      </c>
      <c r="V211">
        <v>0</v>
      </c>
      <c r="AC211">
        <v>0</v>
      </c>
      <c r="AD211">
        <v>36.578245600000002</v>
      </c>
      <c r="AE211">
        <v>36.578245600000002</v>
      </c>
      <c r="AF211">
        <v>36.578245600000002</v>
      </c>
      <c r="AG211">
        <v>36.578245600000002</v>
      </c>
      <c r="AH211">
        <v>0</v>
      </c>
      <c r="AI211">
        <v>0</v>
      </c>
      <c r="AJ211">
        <v>57</v>
      </c>
    </row>
    <row r="212" spans="1:36" x14ac:dyDescent="0.25">
      <c r="A212" t="s">
        <v>186</v>
      </c>
      <c r="B212">
        <v>212.8394146171</v>
      </c>
      <c r="C212">
        <v>108.7463149334</v>
      </c>
      <c r="D212">
        <v>259.2404828</v>
      </c>
      <c r="E212">
        <v>36.148415100000001</v>
      </c>
      <c r="F212">
        <v>3.6666328389</v>
      </c>
      <c r="G212">
        <v>91.594233805499996</v>
      </c>
      <c r="H212">
        <v>624</v>
      </c>
      <c r="O212">
        <v>0</v>
      </c>
      <c r="P212">
        <v>74.252144692599998</v>
      </c>
      <c r="Q212">
        <v>136.764776025</v>
      </c>
      <c r="R212">
        <v>72.817141450099996</v>
      </c>
      <c r="S212">
        <v>136.764776025</v>
      </c>
      <c r="T212">
        <v>1.4585932213999999</v>
      </c>
      <c r="U212">
        <v>13.5498481843</v>
      </c>
      <c r="V212">
        <v>86</v>
      </c>
      <c r="AC212">
        <v>0</v>
      </c>
      <c r="AD212">
        <v>196.00226895119999</v>
      </c>
      <c r="AE212">
        <v>119.95369937</v>
      </c>
      <c r="AF212">
        <v>259.2404828</v>
      </c>
      <c r="AG212">
        <v>72.817141450099996</v>
      </c>
      <c r="AH212">
        <v>3.6462261327999999</v>
      </c>
      <c r="AI212">
        <v>97.178742049099995</v>
      </c>
      <c r="AJ212">
        <v>710</v>
      </c>
    </row>
    <row r="213" spans="1:36" x14ac:dyDescent="0.25">
      <c r="A213" t="s">
        <v>187</v>
      </c>
      <c r="B213">
        <v>242.7207823</v>
      </c>
      <c r="C213">
        <v>242.7207823</v>
      </c>
      <c r="D213">
        <v>242.7207823</v>
      </c>
      <c r="E213">
        <v>242.7207823</v>
      </c>
      <c r="F213">
        <v>0</v>
      </c>
      <c r="G213">
        <v>0</v>
      </c>
      <c r="H213">
        <v>89</v>
      </c>
      <c r="O213">
        <v>0</v>
      </c>
      <c r="V213">
        <v>0</v>
      </c>
      <c r="AC213">
        <v>0</v>
      </c>
      <c r="AD213">
        <v>242.7207823</v>
      </c>
      <c r="AE213">
        <v>242.7207823</v>
      </c>
      <c r="AF213">
        <v>242.7207823</v>
      </c>
      <c r="AG213">
        <v>242.7207823</v>
      </c>
      <c r="AH213">
        <v>0</v>
      </c>
      <c r="AI213">
        <v>0</v>
      </c>
      <c r="AJ213">
        <v>89</v>
      </c>
    </row>
    <row r="214" spans="1:36" x14ac:dyDescent="0.25">
      <c r="A214" t="s">
        <v>189</v>
      </c>
      <c r="H214">
        <v>0</v>
      </c>
      <c r="I214">
        <v>49.449970299999997</v>
      </c>
      <c r="J214">
        <v>49.449970299999997</v>
      </c>
      <c r="K214">
        <v>49.449970299999997</v>
      </c>
      <c r="L214">
        <v>49.449970299999997</v>
      </c>
      <c r="M214">
        <v>0</v>
      </c>
      <c r="N214">
        <v>0</v>
      </c>
      <c r="O214">
        <v>23</v>
      </c>
      <c r="V214">
        <v>0</v>
      </c>
      <c r="AC214">
        <v>0</v>
      </c>
      <c r="AD214">
        <v>49.449970299999997</v>
      </c>
      <c r="AE214">
        <v>49.449970299999997</v>
      </c>
      <c r="AF214">
        <v>49.449970299999997</v>
      </c>
      <c r="AG214">
        <v>49.449970299999997</v>
      </c>
      <c r="AH214">
        <v>0</v>
      </c>
      <c r="AI214">
        <v>0</v>
      </c>
      <c r="AJ214">
        <v>23</v>
      </c>
    </row>
    <row r="215" spans="1:36" x14ac:dyDescent="0.25">
      <c r="A215" t="s">
        <v>306</v>
      </c>
      <c r="H215">
        <v>0</v>
      </c>
      <c r="I215">
        <v>33.522800949999997</v>
      </c>
      <c r="J215">
        <v>33.522800949999997</v>
      </c>
      <c r="K215">
        <v>33.522800949999997</v>
      </c>
      <c r="L215">
        <v>33.522800949999997</v>
      </c>
      <c r="M215">
        <v>0</v>
      </c>
      <c r="N215">
        <v>0</v>
      </c>
      <c r="O215">
        <v>21</v>
      </c>
      <c r="V215">
        <v>0</v>
      </c>
      <c r="AC215">
        <v>0</v>
      </c>
      <c r="AD215">
        <v>33.522800949999997</v>
      </c>
      <c r="AE215">
        <v>33.522800949999997</v>
      </c>
      <c r="AF215">
        <v>33.522800949999997</v>
      </c>
      <c r="AG215">
        <v>33.522800949999997</v>
      </c>
      <c r="AH215">
        <v>0</v>
      </c>
      <c r="AI215">
        <v>0</v>
      </c>
      <c r="AJ215">
        <v>21</v>
      </c>
    </row>
    <row r="216" spans="1:36" x14ac:dyDescent="0.25">
      <c r="A216" t="s">
        <v>190</v>
      </c>
      <c r="B216">
        <v>68.351911552100006</v>
      </c>
      <c r="C216">
        <v>67.772237720099994</v>
      </c>
      <c r="D216">
        <v>56.31225345</v>
      </c>
      <c r="E216">
        <v>55.581513049999998</v>
      </c>
      <c r="F216">
        <v>1.6233872884</v>
      </c>
      <c r="G216">
        <v>41.9133248658</v>
      </c>
      <c r="H216">
        <v>667</v>
      </c>
      <c r="O216">
        <v>0</v>
      </c>
      <c r="P216">
        <v>75.826628499999998</v>
      </c>
      <c r="Q216">
        <v>75.826628499999998</v>
      </c>
      <c r="R216">
        <v>75.826628499999998</v>
      </c>
      <c r="S216">
        <v>75.826628499999998</v>
      </c>
      <c r="T216">
        <v>0</v>
      </c>
      <c r="U216">
        <v>0</v>
      </c>
      <c r="V216">
        <v>156</v>
      </c>
      <c r="AC216">
        <v>0</v>
      </c>
      <c r="AD216">
        <v>69.771682903699997</v>
      </c>
      <c r="AE216">
        <v>69.114636183399995</v>
      </c>
      <c r="AF216">
        <v>56.31225345</v>
      </c>
      <c r="AG216">
        <v>55.946883249999999</v>
      </c>
      <c r="AH216">
        <v>1.3188198487</v>
      </c>
      <c r="AI216">
        <v>37.831860569200003</v>
      </c>
      <c r="AJ216">
        <v>823</v>
      </c>
    </row>
    <row r="217" spans="1:36" x14ac:dyDescent="0.25">
      <c r="A217" t="s">
        <v>199</v>
      </c>
      <c r="B217">
        <v>134.69589475000001</v>
      </c>
      <c r="C217">
        <v>134.69589475000001</v>
      </c>
      <c r="D217">
        <v>134.69589475000001</v>
      </c>
      <c r="E217">
        <v>134.69589475000001</v>
      </c>
      <c r="F217">
        <v>0</v>
      </c>
      <c r="G217">
        <v>0</v>
      </c>
      <c r="H217">
        <v>249</v>
      </c>
      <c r="O217">
        <v>0</v>
      </c>
      <c r="V217">
        <v>0</v>
      </c>
      <c r="AC217">
        <v>0</v>
      </c>
      <c r="AD217">
        <v>134.69589475000001</v>
      </c>
      <c r="AE217">
        <v>134.69589475000001</v>
      </c>
      <c r="AF217">
        <v>134.69589475000001</v>
      </c>
      <c r="AG217">
        <v>134.69589475000001</v>
      </c>
      <c r="AH217">
        <v>0</v>
      </c>
      <c r="AI217">
        <v>0</v>
      </c>
      <c r="AJ217">
        <v>249</v>
      </c>
    </row>
    <row r="218" spans="1:36" x14ac:dyDescent="0.25">
      <c r="A218" t="s">
        <v>191</v>
      </c>
      <c r="B218">
        <v>95.508015599999993</v>
      </c>
      <c r="C218">
        <v>95.508015599999993</v>
      </c>
      <c r="D218">
        <v>95.508015599999993</v>
      </c>
      <c r="E218">
        <v>95.508015599999993</v>
      </c>
      <c r="F218">
        <v>0</v>
      </c>
      <c r="G218">
        <v>0</v>
      </c>
      <c r="H218">
        <v>441</v>
      </c>
      <c r="O218">
        <v>0</v>
      </c>
      <c r="P218">
        <v>64.275244650000005</v>
      </c>
      <c r="Q218">
        <v>64.275244650000005</v>
      </c>
      <c r="R218">
        <v>64.275244650000005</v>
      </c>
      <c r="S218">
        <v>64.275244650000005</v>
      </c>
      <c r="T218">
        <v>0</v>
      </c>
      <c r="U218">
        <v>0</v>
      </c>
      <c r="V218">
        <v>84</v>
      </c>
      <c r="AC218">
        <v>0</v>
      </c>
      <c r="AD218">
        <v>90.498314338399993</v>
      </c>
      <c r="AE218">
        <v>79.891630125000006</v>
      </c>
      <c r="AF218">
        <v>95.508015599999993</v>
      </c>
      <c r="AG218">
        <v>79.891630125000006</v>
      </c>
      <c r="AH218">
        <v>0.50078447349999999</v>
      </c>
      <c r="AI218">
        <v>11.472599112299999</v>
      </c>
      <c r="AJ218">
        <v>525</v>
      </c>
    </row>
    <row r="219" spans="1:36" x14ac:dyDescent="0.25">
      <c r="A219" t="s">
        <v>200</v>
      </c>
      <c r="B219">
        <v>114.1515594299</v>
      </c>
      <c r="C219">
        <v>107.9000602667</v>
      </c>
      <c r="D219">
        <v>33.900770700000002</v>
      </c>
      <c r="E219">
        <v>37.052550549999999</v>
      </c>
      <c r="F219">
        <v>12.935598176799999</v>
      </c>
      <c r="G219">
        <v>106.1055713133</v>
      </c>
      <c r="H219">
        <v>67</v>
      </c>
      <c r="O219">
        <v>0</v>
      </c>
      <c r="V219">
        <v>0</v>
      </c>
      <c r="AC219">
        <v>0</v>
      </c>
      <c r="AD219">
        <v>114.1515594299</v>
      </c>
      <c r="AE219">
        <v>107.9000602667</v>
      </c>
      <c r="AF219">
        <v>33.900770700000002</v>
      </c>
      <c r="AG219">
        <v>37.052550549999999</v>
      </c>
      <c r="AH219">
        <v>12.935598176799999</v>
      </c>
      <c r="AI219">
        <v>106.1055713133</v>
      </c>
      <c r="AJ219">
        <v>67</v>
      </c>
    </row>
    <row r="220" spans="1:36" x14ac:dyDescent="0.25">
      <c r="A220" t="s">
        <v>201</v>
      </c>
      <c r="B220">
        <v>27.637583299999999</v>
      </c>
      <c r="C220">
        <v>27.637583299999999</v>
      </c>
      <c r="D220">
        <v>27.637583299999999</v>
      </c>
      <c r="E220">
        <v>27.637583299999999</v>
      </c>
      <c r="F220">
        <v>0</v>
      </c>
      <c r="G220">
        <v>0</v>
      </c>
      <c r="H220">
        <v>10</v>
      </c>
      <c r="O220">
        <v>0</v>
      </c>
      <c r="V220">
        <v>0</v>
      </c>
      <c r="AC220">
        <v>0</v>
      </c>
      <c r="AD220">
        <v>27.637583299999999</v>
      </c>
      <c r="AE220">
        <v>27.637583299999999</v>
      </c>
      <c r="AF220">
        <v>27.637583299999999</v>
      </c>
      <c r="AG220">
        <v>27.637583299999999</v>
      </c>
      <c r="AH220">
        <v>0</v>
      </c>
      <c r="AI220">
        <v>0</v>
      </c>
      <c r="AJ220">
        <v>10</v>
      </c>
    </row>
    <row r="221" spans="1:36" x14ac:dyDescent="0.25">
      <c r="A221" t="s">
        <v>192</v>
      </c>
      <c r="B221">
        <v>37.9982167</v>
      </c>
      <c r="C221">
        <v>37.9982167</v>
      </c>
      <c r="D221">
        <v>37.9982167</v>
      </c>
      <c r="E221">
        <v>37.9982167</v>
      </c>
      <c r="F221">
        <v>0</v>
      </c>
      <c r="G221">
        <v>0</v>
      </c>
      <c r="H221">
        <v>79</v>
      </c>
      <c r="O221">
        <v>0</v>
      </c>
      <c r="V221">
        <v>0</v>
      </c>
      <c r="AC221">
        <v>0</v>
      </c>
      <c r="AD221">
        <v>37.9982167</v>
      </c>
      <c r="AE221">
        <v>37.9982167</v>
      </c>
      <c r="AF221">
        <v>37.9982167</v>
      </c>
      <c r="AG221">
        <v>37.9982167</v>
      </c>
      <c r="AH221">
        <v>0</v>
      </c>
      <c r="AI221">
        <v>0</v>
      </c>
      <c r="AJ221">
        <v>79</v>
      </c>
    </row>
    <row r="222" spans="1:36" x14ac:dyDescent="0.25">
      <c r="A222" t="s">
        <v>307</v>
      </c>
      <c r="B222">
        <v>147.0622185</v>
      </c>
      <c r="C222">
        <v>147.0622185</v>
      </c>
      <c r="D222">
        <v>147.0622185</v>
      </c>
      <c r="E222">
        <v>147.0622185</v>
      </c>
      <c r="H222">
        <v>0</v>
      </c>
      <c r="O222">
        <v>0</v>
      </c>
      <c r="V222">
        <v>0</v>
      </c>
      <c r="AC222">
        <v>0</v>
      </c>
      <c r="AD222">
        <v>147.0622185</v>
      </c>
      <c r="AE222">
        <v>147.0622185</v>
      </c>
      <c r="AF222">
        <v>147.0622185</v>
      </c>
      <c r="AG222">
        <v>147.0622185</v>
      </c>
      <c r="AJ222">
        <v>0</v>
      </c>
    </row>
    <row r="223" spans="1:36" x14ac:dyDescent="0.25">
      <c r="A223" t="s">
        <v>308</v>
      </c>
      <c r="B223">
        <v>111.2449733</v>
      </c>
      <c r="C223">
        <v>111.2449733</v>
      </c>
      <c r="D223">
        <v>111.2449733</v>
      </c>
      <c r="E223">
        <v>111.2449733</v>
      </c>
      <c r="F223">
        <v>0</v>
      </c>
      <c r="G223">
        <v>0</v>
      </c>
      <c r="H223">
        <v>17</v>
      </c>
      <c r="O223">
        <v>0</v>
      </c>
      <c r="V223">
        <v>0</v>
      </c>
      <c r="AC223">
        <v>0</v>
      </c>
      <c r="AD223">
        <v>111.2449733</v>
      </c>
      <c r="AE223">
        <v>111.2449733</v>
      </c>
      <c r="AF223">
        <v>111.2449733</v>
      </c>
      <c r="AG223">
        <v>111.2449733</v>
      </c>
      <c r="AH223">
        <v>0</v>
      </c>
      <c r="AI223">
        <v>0</v>
      </c>
      <c r="AJ223">
        <v>17</v>
      </c>
    </row>
    <row r="224" spans="1:36" x14ac:dyDescent="0.25">
      <c r="A224" t="s">
        <v>225</v>
      </c>
      <c r="B224">
        <v>163.6307378738</v>
      </c>
      <c r="C224">
        <v>124.8262034091</v>
      </c>
      <c r="D224">
        <v>95.508015599999993</v>
      </c>
      <c r="E224">
        <v>55.946883249999999</v>
      </c>
      <c r="F224">
        <v>2.6428302044</v>
      </c>
      <c r="G224">
        <v>135.33378777159999</v>
      </c>
      <c r="H224">
        <v>2622</v>
      </c>
      <c r="I224">
        <v>158.46056446969999</v>
      </c>
      <c r="J224">
        <v>183.45723851369999</v>
      </c>
      <c r="K224">
        <v>77.154868050000005</v>
      </c>
      <c r="L224">
        <v>132.10648337500001</v>
      </c>
      <c r="M224">
        <v>5.2604908173</v>
      </c>
      <c r="N224">
        <v>184.719397638</v>
      </c>
      <c r="O224">
        <v>1233</v>
      </c>
      <c r="P224">
        <v>72.435084736999997</v>
      </c>
      <c r="Q224">
        <v>103.40785630000001</v>
      </c>
      <c r="R224">
        <v>72.817141450099996</v>
      </c>
      <c r="S224">
        <v>74.321884975000003</v>
      </c>
      <c r="T224">
        <v>0.4683111069</v>
      </c>
      <c r="U224">
        <v>8.4657386561999992</v>
      </c>
      <c r="V224">
        <v>327</v>
      </c>
      <c r="W224">
        <v>772.96612081110004</v>
      </c>
      <c r="X224">
        <v>799.35713723339995</v>
      </c>
      <c r="Y224">
        <v>605.09643249999999</v>
      </c>
      <c r="Z224">
        <v>605.09643249999999</v>
      </c>
      <c r="AA224">
        <v>28.958675592199999</v>
      </c>
      <c r="AB224">
        <v>268.42635236799998</v>
      </c>
      <c r="AC224">
        <v>86</v>
      </c>
      <c r="AD224">
        <v>167.4212173905</v>
      </c>
      <c r="AE224">
        <v>188.11644233729999</v>
      </c>
      <c r="AF224">
        <v>95.508015599999993</v>
      </c>
      <c r="AG224">
        <v>97.009982500099994</v>
      </c>
      <c r="AH224">
        <v>2.6797766243000001</v>
      </c>
      <c r="AI224">
        <v>175.06920506579999</v>
      </c>
      <c r="AJ224">
        <v>4268</v>
      </c>
    </row>
    <row r="226" spans="1:36" x14ac:dyDescent="0.25">
      <c r="A226" t="s">
        <v>332</v>
      </c>
    </row>
    <row r="227" spans="1:36" x14ac:dyDescent="0.25">
      <c r="C227" t="s">
        <v>254</v>
      </c>
    </row>
    <row r="228" spans="1:36" x14ac:dyDescent="0.25">
      <c r="B228" t="s">
        <v>15</v>
      </c>
      <c r="I228" t="s">
        <v>16</v>
      </c>
      <c r="P228" t="s">
        <v>17</v>
      </c>
      <c r="W228" t="s">
        <v>174</v>
      </c>
      <c r="AD228" t="s">
        <v>225</v>
      </c>
    </row>
    <row r="229" spans="1:36" x14ac:dyDescent="0.25">
      <c r="A229" t="s">
        <v>257</v>
      </c>
      <c r="B229" t="s">
        <v>302</v>
      </c>
      <c r="C229" t="s">
        <v>267</v>
      </c>
      <c r="D229" t="s">
        <v>287</v>
      </c>
      <c r="E229" t="s">
        <v>303</v>
      </c>
      <c r="F229" t="s">
        <v>252</v>
      </c>
      <c r="G229" t="s">
        <v>253</v>
      </c>
      <c r="H229" t="s">
        <v>159</v>
      </c>
      <c r="I229" t="s">
        <v>302</v>
      </c>
      <c r="J229" t="s">
        <v>267</v>
      </c>
      <c r="K229" t="s">
        <v>287</v>
      </c>
      <c r="L229" t="s">
        <v>303</v>
      </c>
      <c r="M229" t="s">
        <v>252</v>
      </c>
      <c r="N229" t="s">
        <v>253</v>
      </c>
      <c r="O229" t="s">
        <v>159</v>
      </c>
      <c r="P229" t="s">
        <v>302</v>
      </c>
      <c r="Q229" t="s">
        <v>267</v>
      </c>
      <c r="R229" t="s">
        <v>287</v>
      </c>
      <c r="S229" t="s">
        <v>303</v>
      </c>
      <c r="T229" t="s">
        <v>252</v>
      </c>
      <c r="U229" t="s">
        <v>253</v>
      </c>
      <c r="V229" t="s">
        <v>159</v>
      </c>
      <c r="W229" t="s">
        <v>302</v>
      </c>
      <c r="X229" t="s">
        <v>267</v>
      </c>
      <c r="Y229" t="s">
        <v>287</v>
      </c>
      <c r="Z229" t="s">
        <v>303</v>
      </c>
      <c r="AA229" t="s">
        <v>252</v>
      </c>
      <c r="AB229" t="s">
        <v>253</v>
      </c>
      <c r="AC229" t="s">
        <v>159</v>
      </c>
      <c r="AD229" t="s">
        <v>302</v>
      </c>
      <c r="AE229" t="s">
        <v>267</v>
      </c>
      <c r="AF229" t="s">
        <v>287</v>
      </c>
      <c r="AG229" t="s">
        <v>303</v>
      </c>
      <c r="AH229" t="s">
        <v>252</v>
      </c>
      <c r="AI229" t="s">
        <v>253</v>
      </c>
      <c r="AJ229" t="s">
        <v>159</v>
      </c>
    </row>
    <row r="230" spans="1:36" x14ac:dyDescent="0.25">
      <c r="A230" t="s">
        <v>304</v>
      </c>
      <c r="H230">
        <v>0</v>
      </c>
      <c r="O230">
        <v>0</v>
      </c>
      <c r="V230">
        <v>0</v>
      </c>
      <c r="AC230">
        <v>0</v>
      </c>
      <c r="AJ230">
        <v>0</v>
      </c>
    </row>
    <row r="231" spans="1:36" x14ac:dyDescent="0.25">
      <c r="A231" t="s">
        <v>175</v>
      </c>
      <c r="H231">
        <v>0</v>
      </c>
      <c r="I231">
        <v>203.17355449999999</v>
      </c>
      <c r="J231">
        <v>203.17355449999999</v>
      </c>
      <c r="K231">
        <v>203.17355449999999</v>
      </c>
      <c r="L231">
        <v>203.17355449999999</v>
      </c>
      <c r="M231">
        <v>0</v>
      </c>
      <c r="N231">
        <v>0</v>
      </c>
      <c r="O231">
        <v>3</v>
      </c>
      <c r="V231">
        <v>0</v>
      </c>
      <c r="AC231">
        <v>0</v>
      </c>
      <c r="AD231">
        <v>203.17355449999999</v>
      </c>
      <c r="AE231">
        <v>203.17355449999999</v>
      </c>
      <c r="AF231">
        <v>203.17355449999999</v>
      </c>
      <c r="AG231">
        <v>203.17355449999999</v>
      </c>
      <c r="AH231">
        <v>0</v>
      </c>
      <c r="AI231">
        <v>0</v>
      </c>
      <c r="AJ231">
        <v>3</v>
      </c>
    </row>
    <row r="232" spans="1:36" x14ac:dyDescent="0.25">
      <c r="A232" t="s">
        <v>176</v>
      </c>
      <c r="H232">
        <v>0</v>
      </c>
      <c r="I232">
        <v>274.66777138129999</v>
      </c>
      <c r="J232">
        <v>269.33648882509999</v>
      </c>
      <c r="K232">
        <v>290.6600745001</v>
      </c>
      <c r="L232">
        <v>269.33648882509999</v>
      </c>
      <c r="M232">
        <v>2.1970117501000002</v>
      </c>
      <c r="N232">
        <v>20.762937965900001</v>
      </c>
      <c r="O232">
        <v>89</v>
      </c>
      <c r="V232">
        <v>0</v>
      </c>
      <c r="AC232">
        <v>0</v>
      </c>
      <c r="AD232">
        <v>274.66777138129999</v>
      </c>
      <c r="AE232">
        <v>269.33648882509999</v>
      </c>
      <c r="AF232">
        <v>290.6600745001</v>
      </c>
      <c r="AG232">
        <v>269.33648882509999</v>
      </c>
      <c r="AH232">
        <v>2.1970117501000002</v>
      </c>
      <c r="AI232">
        <v>20.762937965900001</v>
      </c>
      <c r="AJ232">
        <v>89</v>
      </c>
    </row>
    <row r="233" spans="1:36" x14ac:dyDescent="0.25">
      <c r="A233" t="s">
        <v>305</v>
      </c>
      <c r="H233">
        <v>0</v>
      </c>
      <c r="I233">
        <v>851.69729590010002</v>
      </c>
      <c r="J233">
        <v>851.69729590010002</v>
      </c>
      <c r="K233">
        <v>851.69729590010002</v>
      </c>
      <c r="L233">
        <v>851.69729590010002</v>
      </c>
      <c r="M233">
        <v>0</v>
      </c>
      <c r="N233">
        <v>0</v>
      </c>
      <c r="O233">
        <v>64</v>
      </c>
      <c r="V233">
        <v>0</v>
      </c>
      <c r="AC233">
        <v>0</v>
      </c>
      <c r="AD233">
        <v>851.69729590010002</v>
      </c>
      <c r="AE233">
        <v>851.69729590010002</v>
      </c>
      <c r="AF233">
        <v>851.69729590010002</v>
      </c>
      <c r="AG233">
        <v>851.69729590010002</v>
      </c>
      <c r="AH233">
        <v>0</v>
      </c>
      <c r="AI233">
        <v>0</v>
      </c>
      <c r="AJ233">
        <v>64</v>
      </c>
    </row>
    <row r="234" spans="1:36" x14ac:dyDescent="0.25">
      <c r="A234" t="s">
        <v>177</v>
      </c>
      <c r="H234">
        <v>0</v>
      </c>
      <c r="I234">
        <v>432.85704865640002</v>
      </c>
      <c r="J234">
        <v>368.21448651010002</v>
      </c>
      <c r="K234">
        <v>201.52635570000001</v>
      </c>
      <c r="L234">
        <v>201.52635570000001</v>
      </c>
      <c r="M234">
        <v>23.299913350299999</v>
      </c>
      <c r="N234">
        <v>317.81480921629998</v>
      </c>
      <c r="O234">
        <v>186</v>
      </c>
      <c r="V234">
        <v>0</v>
      </c>
      <c r="AC234">
        <v>0</v>
      </c>
      <c r="AD234">
        <v>432.85704865640002</v>
      </c>
      <c r="AE234">
        <v>368.21448651010002</v>
      </c>
      <c r="AF234">
        <v>201.52635570000001</v>
      </c>
      <c r="AG234">
        <v>201.52635570000001</v>
      </c>
      <c r="AH234">
        <v>23.299913350299999</v>
      </c>
      <c r="AI234">
        <v>317.81480921629998</v>
      </c>
      <c r="AJ234">
        <v>186</v>
      </c>
    </row>
    <row r="235" spans="1:36" x14ac:dyDescent="0.25">
      <c r="A235" t="s">
        <v>178</v>
      </c>
      <c r="H235">
        <v>0</v>
      </c>
      <c r="O235">
        <v>0</v>
      </c>
      <c r="V235">
        <v>0</v>
      </c>
      <c r="W235">
        <v>601.0072658501</v>
      </c>
      <c r="X235">
        <v>601.0072658501</v>
      </c>
      <c r="Y235">
        <v>601.0072658501</v>
      </c>
      <c r="Z235">
        <v>601.0072658501</v>
      </c>
      <c r="AA235">
        <v>0</v>
      </c>
      <c r="AB235">
        <v>0</v>
      </c>
      <c r="AC235">
        <v>21</v>
      </c>
      <c r="AD235">
        <v>601.0072658501</v>
      </c>
      <c r="AE235">
        <v>601.0072658501</v>
      </c>
      <c r="AF235">
        <v>601.0072658501</v>
      </c>
      <c r="AG235">
        <v>601.0072658501</v>
      </c>
      <c r="AH235">
        <v>0</v>
      </c>
      <c r="AI235">
        <v>0</v>
      </c>
      <c r="AJ235">
        <v>21</v>
      </c>
    </row>
    <row r="236" spans="1:36" x14ac:dyDescent="0.25">
      <c r="A236" t="s">
        <v>179</v>
      </c>
      <c r="H236">
        <v>0</v>
      </c>
      <c r="I236">
        <v>90.171242964000001</v>
      </c>
      <c r="J236">
        <v>116.26688543749999</v>
      </c>
      <c r="K236">
        <v>77.159405250000006</v>
      </c>
      <c r="L236">
        <v>115.39422380000001</v>
      </c>
      <c r="M236">
        <v>1.4614067539</v>
      </c>
      <c r="N236">
        <v>22.577521785999998</v>
      </c>
      <c r="O236">
        <v>239</v>
      </c>
      <c r="V236">
        <v>0</v>
      </c>
      <c r="AC236">
        <v>0</v>
      </c>
      <c r="AD236">
        <v>90.171242964000001</v>
      </c>
      <c r="AE236">
        <v>116.26688543749999</v>
      </c>
      <c r="AF236">
        <v>77.159405250000006</v>
      </c>
      <c r="AG236">
        <v>115.39422380000001</v>
      </c>
      <c r="AH236">
        <v>1.4614067539</v>
      </c>
      <c r="AI236">
        <v>22.577521785999998</v>
      </c>
      <c r="AJ236">
        <v>239</v>
      </c>
    </row>
    <row r="237" spans="1:36" x14ac:dyDescent="0.25">
      <c r="A237" t="s">
        <v>272</v>
      </c>
      <c r="H237">
        <v>0</v>
      </c>
      <c r="O237">
        <v>0</v>
      </c>
      <c r="V237">
        <v>0</v>
      </c>
      <c r="AC237">
        <v>0</v>
      </c>
      <c r="AJ237">
        <v>0</v>
      </c>
    </row>
    <row r="238" spans="1:36" x14ac:dyDescent="0.25">
      <c r="A238" t="s">
        <v>180</v>
      </c>
      <c r="H238">
        <v>0</v>
      </c>
      <c r="I238">
        <v>131.32926900000001</v>
      </c>
      <c r="J238">
        <v>131.32926900000001</v>
      </c>
      <c r="K238">
        <v>131.32926900000001</v>
      </c>
      <c r="L238">
        <v>131.32926900000001</v>
      </c>
      <c r="M238">
        <v>0</v>
      </c>
      <c r="N238">
        <v>0</v>
      </c>
      <c r="O238">
        <v>67</v>
      </c>
      <c r="V238">
        <v>0</v>
      </c>
      <c r="W238">
        <v>601.29667470000004</v>
      </c>
      <c r="X238">
        <v>601.29667470000004</v>
      </c>
      <c r="Y238">
        <v>601.29667470000004</v>
      </c>
      <c r="Z238">
        <v>601.29667470000004</v>
      </c>
      <c r="AA238">
        <v>0</v>
      </c>
      <c r="AB238">
        <v>0</v>
      </c>
      <c r="AC238">
        <v>43</v>
      </c>
      <c r="AD238">
        <v>315.51876642870002</v>
      </c>
      <c r="AE238">
        <v>366.31297185009998</v>
      </c>
      <c r="AF238">
        <v>131.32926900000001</v>
      </c>
      <c r="AG238">
        <v>366.31297185009998</v>
      </c>
      <c r="AH238">
        <v>21.951520823100001</v>
      </c>
      <c r="AI238">
        <v>230.47593923700001</v>
      </c>
      <c r="AJ238">
        <v>110</v>
      </c>
    </row>
    <row r="239" spans="1:36" x14ac:dyDescent="0.25">
      <c r="A239" t="s">
        <v>181</v>
      </c>
      <c r="H239">
        <v>0</v>
      </c>
      <c r="I239">
        <v>57.742223810399999</v>
      </c>
      <c r="J239">
        <v>65.047167216700004</v>
      </c>
      <c r="K239">
        <v>53.674512499999999</v>
      </c>
      <c r="L239">
        <v>67.526010749999998</v>
      </c>
      <c r="M239">
        <v>0.47222749670000003</v>
      </c>
      <c r="N239">
        <v>6.8092086809000003</v>
      </c>
      <c r="O239">
        <v>208</v>
      </c>
      <c r="V239">
        <v>0</v>
      </c>
      <c r="W239">
        <v>905.73599999999999</v>
      </c>
      <c r="X239">
        <v>905.73599999999999</v>
      </c>
      <c r="Y239">
        <v>905.73599999999999</v>
      </c>
      <c r="Z239">
        <v>905.73599999999999</v>
      </c>
      <c r="AA239">
        <v>0</v>
      </c>
      <c r="AB239">
        <v>0</v>
      </c>
      <c r="AC239">
        <v>29</v>
      </c>
      <c r="AD239">
        <v>162.67689714860001</v>
      </c>
      <c r="AE239">
        <v>275.21937541250003</v>
      </c>
      <c r="AF239">
        <v>53.674512499999999</v>
      </c>
      <c r="AG239">
        <v>70.733494575099996</v>
      </c>
      <c r="AH239">
        <v>18.170664971899999</v>
      </c>
      <c r="AI239">
        <v>279.89867765610001</v>
      </c>
      <c r="AJ239">
        <v>237</v>
      </c>
    </row>
    <row r="240" spans="1:36" x14ac:dyDescent="0.25">
      <c r="A240" t="s">
        <v>182</v>
      </c>
      <c r="B240">
        <v>375.51751807120002</v>
      </c>
      <c r="C240">
        <v>199.7373003667</v>
      </c>
      <c r="D240">
        <v>507.37589444999998</v>
      </c>
      <c r="E240">
        <v>53.710794</v>
      </c>
      <c r="F240">
        <v>12.0541480422</v>
      </c>
      <c r="G240">
        <v>208.0966156138</v>
      </c>
      <c r="H240">
        <v>298</v>
      </c>
      <c r="O240">
        <v>0</v>
      </c>
      <c r="V240">
        <v>0</v>
      </c>
      <c r="AC240">
        <v>0</v>
      </c>
      <c r="AD240">
        <v>375.51751807120002</v>
      </c>
      <c r="AE240">
        <v>199.7373003667</v>
      </c>
      <c r="AF240">
        <v>507.37589444999998</v>
      </c>
      <c r="AG240">
        <v>53.710794</v>
      </c>
      <c r="AH240">
        <v>12.0541480422</v>
      </c>
      <c r="AI240">
        <v>208.0966156138</v>
      </c>
      <c r="AJ240">
        <v>298</v>
      </c>
    </row>
    <row r="241" spans="1:36" x14ac:dyDescent="0.25">
      <c r="A241" t="s">
        <v>183</v>
      </c>
      <c r="H241">
        <v>0</v>
      </c>
      <c r="I241">
        <v>45.462996349999997</v>
      </c>
      <c r="J241">
        <v>45.462996349999997</v>
      </c>
      <c r="K241">
        <v>45.462996349999997</v>
      </c>
      <c r="L241">
        <v>45.462996349999997</v>
      </c>
      <c r="M241">
        <v>0</v>
      </c>
      <c r="N241">
        <v>0</v>
      </c>
      <c r="O241">
        <v>251</v>
      </c>
      <c r="V241">
        <v>0</v>
      </c>
      <c r="AC241">
        <v>0</v>
      </c>
      <c r="AD241">
        <v>45.462996349999997</v>
      </c>
      <c r="AE241">
        <v>45.462996349999997</v>
      </c>
      <c r="AF241">
        <v>45.462996349999997</v>
      </c>
      <c r="AG241">
        <v>45.462996349999997</v>
      </c>
      <c r="AH241">
        <v>0</v>
      </c>
      <c r="AI241">
        <v>0</v>
      </c>
      <c r="AJ241">
        <v>251</v>
      </c>
    </row>
    <row r="242" spans="1:36" x14ac:dyDescent="0.25">
      <c r="A242" t="s">
        <v>184</v>
      </c>
      <c r="B242">
        <v>369.63082555009998</v>
      </c>
      <c r="C242">
        <v>369.63082555009998</v>
      </c>
      <c r="D242">
        <v>369.63082555009998</v>
      </c>
      <c r="E242">
        <v>369.63082555009998</v>
      </c>
      <c r="F242">
        <v>0</v>
      </c>
      <c r="G242">
        <v>0</v>
      </c>
      <c r="H242">
        <v>87</v>
      </c>
      <c r="I242">
        <v>61.795950599999998</v>
      </c>
      <c r="J242">
        <v>61.795950599999998</v>
      </c>
      <c r="K242">
        <v>61.795950599999998</v>
      </c>
      <c r="L242">
        <v>61.795950599999998</v>
      </c>
      <c r="M242">
        <v>0</v>
      </c>
      <c r="N242">
        <v>0</v>
      </c>
      <c r="O242">
        <v>27</v>
      </c>
      <c r="V242">
        <v>0</v>
      </c>
      <c r="AC242">
        <v>0</v>
      </c>
      <c r="AD242">
        <v>296.26904879350002</v>
      </c>
      <c r="AE242">
        <v>215.7133880751</v>
      </c>
      <c r="AF242">
        <v>369.63082555009998</v>
      </c>
      <c r="AG242">
        <v>215.71338807500001</v>
      </c>
      <c r="AH242">
        <v>12.360807746800001</v>
      </c>
      <c r="AI242">
        <v>131.73516103630001</v>
      </c>
      <c r="AJ242">
        <v>114</v>
      </c>
    </row>
    <row r="243" spans="1:36" x14ac:dyDescent="0.25">
      <c r="A243" t="s">
        <v>185</v>
      </c>
      <c r="H243">
        <v>0</v>
      </c>
      <c r="I243">
        <v>36.313542400000003</v>
      </c>
      <c r="J243">
        <v>36.313542400000003</v>
      </c>
      <c r="K243">
        <v>36.313542400000003</v>
      </c>
      <c r="L243">
        <v>36.313542400000003</v>
      </c>
      <c r="M243">
        <v>0</v>
      </c>
      <c r="N243">
        <v>0</v>
      </c>
      <c r="O243">
        <v>57</v>
      </c>
      <c r="V243">
        <v>0</v>
      </c>
      <c r="AC243">
        <v>0</v>
      </c>
      <c r="AD243">
        <v>36.313542400000003</v>
      </c>
      <c r="AE243">
        <v>36.313542400000003</v>
      </c>
      <c r="AF243">
        <v>36.313542400000003</v>
      </c>
      <c r="AG243">
        <v>36.313542400000003</v>
      </c>
      <c r="AH243">
        <v>0</v>
      </c>
      <c r="AI243">
        <v>0</v>
      </c>
      <c r="AJ243">
        <v>57</v>
      </c>
    </row>
    <row r="244" spans="1:36" x14ac:dyDescent="0.25">
      <c r="A244" t="s">
        <v>186</v>
      </c>
      <c r="B244">
        <v>227.2530720096</v>
      </c>
      <c r="C244">
        <v>115.21144481669999</v>
      </c>
      <c r="D244">
        <v>277.69236570010003</v>
      </c>
      <c r="E244">
        <v>37.145822449999997</v>
      </c>
      <c r="F244">
        <v>3.9664949696999998</v>
      </c>
      <c r="G244">
        <v>99.166858986600005</v>
      </c>
      <c r="H244">
        <v>625</v>
      </c>
      <c r="O244">
        <v>0</v>
      </c>
      <c r="P244">
        <v>77.557125619999994</v>
      </c>
      <c r="Q244">
        <v>154.55390427500001</v>
      </c>
      <c r="R244">
        <v>75.789632800000007</v>
      </c>
      <c r="S244">
        <v>154.55390427500001</v>
      </c>
      <c r="T244">
        <v>1.7965485858000001</v>
      </c>
      <c r="U244">
        <v>16.689341645399999</v>
      </c>
      <c r="V244">
        <v>86</v>
      </c>
      <c r="AC244">
        <v>0</v>
      </c>
      <c r="AD244">
        <v>209.09271241100001</v>
      </c>
      <c r="AE244">
        <v>130.9484286</v>
      </c>
      <c r="AF244">
        <v>277.69236570010003</v>
      </c>
      <c r="AG244">
        <v>75.789632800000007</v>
      </c>
      <c r="AH244">
        <v>3.9439453569</v>
      </c>
      <c r="AI244">
        <v>105.1898717942</v>
      </c>
      <c r="AJ244">
        <v>711</v>
      </c>
    </row>
    <row r="245" spans="1:36" x14ac:dyDescent="0.25">
      <c r="A245" t="s">
        <v>187</v>
      </c>
      <c r="B245">
        <v>245.93656705000001</v>
      </c>
      <c r="C245">
        <v>245.93656705000001</v>
      </c>
      <c r="D245">
        <v>245.93656705000001</v>
      </c>
      <c r="E245">
        <v>245.93656705000001</v>
      </c>
      <c r="F245">
        <v>0</v>
      </c>
      <c r="G245">
        <v>0</v>
      </c>
      <c r="H245">
        <v>89</v>
      </c>
      <c r="O245">
        <v>0</v>
      </c>
      <c r="V245">
        <v>0</v>
      </c>
      <c r="AC245">
        <v>0</v>
      </c>
      <c r="AD245">
        <v>245.93656705000001</v>
      </c>
      <c r="AE245">
        <v>245.93656705000001</v>
      </c>
      <c r="AF245">
        <v>245.93656705000001</v>
      </c>
      <c r="AG245">
        <v>245.93656705000001</v>
      </c>
      <c r="AH245">
        <v>0</v>
      </c>
      <c r="AI245">
        <v>0</v>
      </c>
      <c r="AJ245">
        <v>89</v>
      </c>
    </row>
    <row r="246" spans="1:36" x14ac:dyDescent="0.25">
      <c r="A246" t="s">
        <v>189</v>
      </c>
      <c r="H246">
        <v>0</v>
      </c>
      <c r="I246">
        <v>49.396319200000001</v>
      </c>
      <c r="J246">
        <v>49.396319200000001</v>
      </c>
      <c r="K246">
        <v>49.396319200000001</v>
      </c>
      <c r="L246">
        <v>49.396319200000001</v>
      </c>
      <c r="M246">
        <v>0</v>
      </c>
      <c r="N246">
        <v>0</v>
      </c>
      <c r="O246">
        <v>23</v>
      </c>
      <c r="V246">
        <v>0</v>
      </c>
      <c r="AC246">
        <v>0</v>
      </c>
      <c r="AD246">
        <v>49.396319200000001</v>
      </c>
      <c r="AE246">
        <v>49.396319200000001</v>
      </c>
      <c r="AF246">
        <v>49.396319200000001</v>
      </c>
      <c r="AG246">
        <v>49.396319200000001</v>
      </c>
      <c r="AH246">
        <v>0</v>
      </c>
      <c r="AI246">
        <v>0</v>
      </c>
      <c r="AJ246">
        <v>23</v>
      </c>
    </row>
    <row r="247" spans="1:36" x14ac:dyDescent="0.25">
      <c r="A247" t="s">
        <v>306</v>
      </c>
      <c r="H247">
        <v>0</v>
      </c>
      <c r="I247">
        <v>31.807191700000001</v>
      </c>
      <c r="J247">
        <v>31.807191700000001</v>
      </c>
      <c r="K247">
        <v>31.807191700000001</v>
      </c>
      <c r="L247">
        <v>31.807191700000001</v>
      </c>
      <c r="M247">
        <v>0</v>
      </c>
      <c r="N247">
        <v>0</v>
      </c>
      <c r="O247">
        <v>23</v>
      </c>
      <c r="V247">
        <v>0</v>
      </c>
      <c r="AC247">
        <v>0</v>
      </c>
      <c r="AD247">
        <v>31.807191700000001</v>
      </c>
      <c r="AE247">
        <v>31.807191700000001</v>
      </c>
      <c r="AF247">
        <v>31.807191700000001</v>
      </c>
      <c r="AG247">
        <v>31.807191700000001</v>
      </c>
      <c r="AH247">
        <v>0</v>
      </c>
      <c r="AI247">
        <v>0</v>
      </c>
      <c r="AJ247">
        <v>23</v>
      </c>
    </row>
    <row r="248" spans="1:36" x14ac:dyDescent="0.25">
      <c r="A248" t="s">
        <v>190</v>
      </c>
      <c r="B248">
        <v>68.951561030099995</v>
      </c>
      <c r="C248">
        <v>68.043797819999995</v>
      </c>
      <c r="D248">
        <v>57.4064148</v>
      </c>
      <c r="E248">
        <v>54.970197800000001</v>
      </c>
      <c r="F248">
        <v>1.6757774124</v>
      </c>
      <c r="G248">
        <v>43.154228597600003</v>
      </c>
      <c r="H248">
        <v>663</v>
      </c>
      <c r="O248">
        <v>0</v>
      </c>
      <c r="P248">
        <v>85.7219774</v>
      </c>
      <c r="Q248">
        <v>85.7219774</v>
      </c>
      <c r="R248">
        <v>85.7219774</v>
      </c>
      <c r="S248">
        <v>85.7219774</v>
      </c>
      <c r="T248">
        <v>0</v>
      </c>
      <c r="U248">
        <v>0</v>
      </c>
      <c r="V248">
        <v>157</v>
      </c>
      <c r="AC248">
        <v>0</v>
      </c>
      <c r="AD248">
        <v>72.169359916100007</v>
      </c>
      <c r="AE248">
        <v>70.990161083399997</v>
      </c>
      <c r="AF248">
        <v>57.4064148</v>
      </c>
      <c r="AG248">
        <v>56.188306300000001</v>
      </c>
      <c r="AH248">
        <v>1.3735512205</v>
      </c>
      <c r="AI248">
        <v>39.3470535943</v>
      </c>
      <c r="AJ248">
        <v>821</v>
      </c>
    </row>
    <row r="249" spans="1:36" x14ac:dyDescent="0.25">
      <c r="A249" t="s">
        <v>199</v>
      </c>
      <c r="B249">
        <v>134.23777870000001</v>
      </c>
      <c r="C249">
        <v>134.23777870000001</v>
      </c>
      <c r="D249">
        <v>134.23777870000001</v>
      </c>
      <c r="E249">
        <v>134.23777870000001</v>
      </c>
      <c r="F249">
        <v>0</v>
      </c>
      <c r="G249">
        <v>0</v>
      </c>
      <c r="H249">
        <v>251</v>
      </c>
      <c r="O249">
        <v>0</v>
      </c>
      <c r="V249">
        <v>0</v>
      </c>
      <c r="AC249">
        <v>0</v>
      </c>
      <c r="AD249">
        <v>134.23777870000001</v>
      </c>
      <c r="AE249">
        <v>134.23777870000001</v>
      </c>
      <c r="AF249">
        <v>134.23777870000001</v>
      </c>
      <c r="AG249">
        <v>134.23777870000001</v>
      </c>
      <c r="AH249">
        <v>0</v>
      </c>
      <c r="AI249">
        <v>0</v>
      </c>
      <c r="AJ249">
        <v>251</v>
      </c>
    </row>
    <row r="250" spans="1:36" x14ac:dyDescent="0.25">
      <c r="A250" t="s">
        <v>191</v>
      </c>
      <c r="B250">
        <v>95.719858799999997</v>
      </c>
      <c r="C250">
        <v>95.719858799999997</v>
      </c>
      <c r="D250">
        <v>95.719858799999997</v>
      </c>
      <c r="E250">
        <v>95.719858799999997</v>
      </c>
      <c r="F250">
        <v>0</v>
      </c>
      <c r="G250">
        <v>0</v>
      </c>
      <c r="H250">
        <v>443</v>
      </c>
      <c r="O250">
        <v>0</v>
      </c>
      <c r="P250">
        <v>68.408735300000004</v>
      </c>
      <c r="Q250">
        <v>68.408735300000004</v>
      </c>
      <c r="R250">
        <v>68.408735300000004</v>
      </c>
      <c r="S250">
        <v>68.408735300000004</v>
      </c>
      <c r="T250">
        <v>0</v>
      </c>
      <c r="U250">
        <v>0</v>
      </c>
      <c r="V250">
        <v>84</v>
      </c>
      <c r="AC250">
        <v>0</v>
      </c>
      <c r="AD250">
        <v>91.359083802399994</v>
      </c>
      <c r="AE250">
        <v>82.064297049999993</v>
      </c>
      <c r="AF250">
        <v>95.719858799999997</v>
      </c>
      <c r="AG250">
        <v>82.064297049999993</v>
      </c>
      <c r="AH250">
        <v>0.4361031017</v>
      </c>
      <c r="AI250">
        <v>10.0135653916</v>
      </c>
      <c r="AJ250">
        <v>527</v>
      </c>
    </row>
    <row r="251" spans="1:36" x14ac:dyDescent="0.25">
      <c r="A251" t="s">
        <v>200</v>
      </c>
      <c r="B251">
        <v>111.8876833092</v>
      </c>
      <c r="C251">
        <v>107.7324284834</v>
      </c>
      <c r="D251">
        <v>31.076198000000002</v>
      </c>
      <c r="E251">
        <v>36.644781850000001</v>
      </c>
      <c r="F251">
        <v>13.0703291377</v>
      </c>
      <c r="G251">
        <v>108.25609395239999</v>
      </c>
      <c r="H251">
        <v>69</v>
      </c>
      <c r="O251">
        <v>0</v>
      </c>
      <c r="V251">
        <v>0</v>
      </c>
      <c r="AC251">
        <v>0</v>
      </c>
      <c r="AD251">
        <v>111.8876833092</v>
      </c>
      <c r="AE251">
        <v>107.7324284834</v>
      </c>
      <c r="AF251">
        <v>31.076198000000002</v>
      </c>
      <c r="AG251">
        <v>36.644781850000001</v>
      </c>
      <c r="AH251">
        <v>13.0703291377</v>
      </c>
      <c r="AI251">
        <v>108.25609395239999</v>
      </c>
      <c r="AJ251">
        <v>69</v>
      </c>
    </row>
    <row r="252" spans="1:36" x14ac:dyDescent="0.25">
      <c r="A252" t="s">
        <v>201</v>
      </c>
      <c r="B252">
        <v>27.601625949999999</v>
      </c>
      <c r="C252">
        <v>27.601625949999999</v>
      </c>
      <c r="D252">
        <v>27.601625949999999</v>
      </c>
      <c r="E252">
        <v>27.601625949999999</v>
      </c>
      <c r="F252">
        <v>0</v>
      </c>
      <c r="G252">
        <v>0</v>
      </c>
      <c r="H252">
        <v>10</v>
      </c>
      <c r="O252">
        <v>0</v>
      </c>
      <c r="V252">
        <v>0</v>
      </c>
      <c r="AC252">
        <v>0</v>
      </c>
      <c r="AD252">
        <v>27.601625949999999</v>
      </c>
      <c r="AE252">
        <v>27.601625949999999</v>
      </c>
      <c r="AF252">
        <v>27.601625949999999</v>
      </c>
      <c r="AG252">
        <v>27.601625949999999</v>
      </c>
      <c r="AH252">
        <v>0</v>
      </c>
      <c r="AI252">
        <v>0</v>
      </c>
      <c r="AJ252">
        <v>10</v>
      </c>
    </row>
    <row r="253" spans="1:36" x14ac:dyDescent="0.25">
      <c r="A253" t="s">
        <v>192</v>
      </c>
      <c r="B253">
        <v>37.817216950000002</v>
      </c>
      <c r="C253">
        <v>37.817216950000002</v>
      </c>
      <c r="D253">
        <v>37.817216950000002</v>
      </c>
      <c r="E253">
        <v>37.817216950000002</v>
      </c>
      <c r="F253">
        <v>0</v>
      </c>
      <c r="G253">
        <v>0</v>
      </c>
      <c r="H253">
        <v>79</v>
      </c>
      <c r="O253">
        <v>0</v>
      </c>
      <c r="V253">
        <v>0</v>
      </c>
      <c r="AC253">
        <v>0</v>
      </c>
      <c r="AD253">
        <v>37.817216950000002</v>
      </c>
      <c r="AE253">
        <v>37.817216950000002</v>
      </c>
      <c r="AF253">
        <v>37.817216950000002</v>
      </c>
      <c r="AG253">
        <v>37.817216950000002</v>
      </c>
      <c r="AH253">
        <v>0</v>
      </c>
      <c r="AI253">
        <v>0</v>
      </c>
      <c r="AJ253">
        <v>79</v>
      </c>
    </row>
    <row r="254" spans="1:36" x14ac:dyDescent="0.25">
      <c r="A254" t="s">
        <v>307</v>
      </c>
      <c r="B254">
        <v>154.18966829999999</v>
      </c>
      <c r="C254">
        <v>154.18966829999999</v>
      </c>
      <c r="D254">
        <v>154.18966829999999</v>
      </c>
      <c r="E254">
        <v>154.18966829999999</v>
      </c>
      <c r="H254">
        <v>0</v>
      </c>
      <c r="O254">
        <v>0</v>
      </c>
      <c r="V254">
        <v>0</v>
      </c>
      <c r="AC254">
        <v>0</v>
      </c>
      <c r="AD254">
        <v>154.18966829999999</v>
      </c>
      <c r="AE254">
        <v>154.18966829999999</v>
      </c>
      <c r="AF254">
        <v>154.18966829999999</v>
      </c>
      <c r="AG254">
        <v>154.18966829999999</v>
      </c>
      <c r="AJ254">
        <v>0</v>
      </c>
    </row>
    <row r="255" spans="1:36" x14ac:dyDescent="0.25">
      <c r="A255" t="s">
        <v>308</v>
      </c>
      <c r="B255">
        <v>109.9693882</v>
      </c>
      <c r="C255">
        <v>109.9693882</v>
      </c>
      <c r="D255">
        <v>109.9693882</v>
      </c>
      <c r="E255">
        <v>109.9693882</v>
      </c>
      <c r="F255">
        <v>0</v>
      </c>
      <c r="G255">
        <v>0</v>
      </c>
      <c r="H255">
        <v>18</v>
      </c>
      <c r="O255">
        <v>0</v>
      </c>
      <c r="V255">
        <v>0</v>
      </c>
      <c r="AC255">
        <v>0</v>
      </c>
      <c r="AD255">
        <v>109.9693882</v>
      </c>
      <c r="AE255">
        <v>109.9693882</v>
      </c>
      <c r="AF255">
        <v>109.9693882</v>
      </c>
      <c r="AG255">
        <v>109.9693882</v>
      </c>
      <c r="AH255">
        <v>0</v>
      </c>
      <c r="AI255">
        <v>0</v>
      </c>
      <c r="AJ255">
        <v>18</v>
      </c>
    </row>
    <row r="256" spans="1:36" x14ac:dyDescent="0.25">
      <c r="A256" t="s">
        <v>225</v>
      </c>
      <c r="B256">
        <v>168.16816421550001</v>
      </c>
      <c r="C256">
        <v>126.516610891</v>
      </c>
      <c r="D256">
        <v>95.719858799999997</v>
      </c>
      <c r="E256">
        <v>56.188306300000001</v>
      </c>
      <c r="F256">
        <v>2.7151857657999998</v>
      </c>
      <c r="G256">
        <v>139.28719543349999</v>
      </c>
      <c r="H256">
        <v>2632</v>
      </c>
      <c r="I256">
        <v>177.67992012740001</v>
      </c>
      <c r="J256">
        <v>202.3150260569</v>
      </c>
      <c r="K256">
        <v>77.159405250000006</v>
      </c>
      <c r="L256">
        <v>131.84129792499999</v>
      </c>
      <c r="M256">
        <v>6.8958590109999998</v>
      </c>
      <c r="N256">
        <v>242.604402228</v>
      </c>
      <c r="O256">
        <v>1238</v>
      </c>
      <c r="P256">
        <v>79.128908820600003</v>
      </c>
      <c r="Q256">
        <v>115.8096303125</v>
      </c>
      <c r="R256">
        <v>75.789632800000007</v>
      </c>
      <c r="S256">
        <v>80.755805100000003</v>
      </c>
      <c r="T256">
        <v>0.61454415569999998</v>
      </c>
      <c r="U256">
        <v>11.128736312599999</v>
      </c>
      <c r="V256">
        <v>328</v>
      </c>
      <c r="W256">
        <v>697.06677414420005</v>
      </c>
      <c r="X256">
        <v>702.67998018339995</v>
      </c>
      <c r="Y256">
        <v>601.29667470000004</v>
      </c>
      <c r="Z256">
        <v>601.29667470000004</v>
      </c>
      <c r="AA256">
        <v>14.7236154837</v>
      </c>
      <c r="AB256">
        <v>142.1992903188</v>
      </c>
      <c r="AC256">
        <v>93</v>
      </c>
      <c r="AD256">
        <v>175.60474998079999</v>
      </c>
      <c r="AE256">
        <v>192.2661661697</v>
      </c>
      <c r="AF256">
        <v>95.719858799999997</v>
      </c>
      <c r="AG256">
        <v>96.306705149999999</v>
      </c>
      <c r="AH256">
        <v>2.8954728640999998</v>
      </c>
      <c r="AI256">
        <v>189.6599705806</v>
      </c>
      <c r="AJ256">
        <v>4291</v>
      </c>
    </row>
    <row r="258" spans="1:36" x14ac:dyDescent="0.25">
      <c r="A258" t="s">
        <v>332</v>
      </c>
    </row>
    <row r="259" spans="1:36" x14ac:dyDescent="0.25">
      <c r="C259" t="s">
        <v>241</v>
      </c>
    </row>
    <row r="260" spans="1:36" x14ac:dyDescent="0.25">
      <c r="B260" t="s">
        <v>15</v>
      </c>
      <c r="I260" t="s">
        <v>16</v>
      </c>
      <c r="P260" t="s">
        <v>17</v>
      </c>
      <c r="W260" t="s">
        <v>174</v>
      </c>
      <c r="AD260" t="s">
        <v>225</v>
      </c>
    </row>
    <row r="261" spans="1:36" x14ac:dyDescent="0.25">
      <c r="A261" t="s">
        <v>257</v>
      </c>
      <c r="B261" t="s">
        <v>302</v>
      </c>
      <c r="C261" t="s">
        <v>267</v>
      </c>
      <c r="D261" t="s">
        <v>287</v>
      </c>
      <c r="E261" t="s">
        <v>303</v>
      </c>
      <c r="F261" t="s">
        <v>252</v>
      </c>
      <c r="G261" t="s">
        <v>253</v>
      </c>
      <c r="H261" t="s">
        <v>159</v>
      </c>
      <c r="I261" t="s">
        <v>302</v>
      </c>
      <c r="J261" t="s">
        <v>267</v>
      </c>
      <c r="K261" t="s">
        <v>287</v>
      </c>
      <c r="L261" t="s">
        <v>303</v>
      </c>
      <c r="M261" t="s">
        <v>252</v>
      </c>
      <c r="N261" t="s">
        <v>253</v>
      </c>
      <c r="O261" t="s">
        <v>159</v>
      </c>
      <c r="P261" t="s">
        <v>302</v>
      </c>
      <c r="Q261" t="s">
        <v>267</v>
      </c>
      <c r="R261" t="s">
        <v>287</v>
      </c>
      <c r="S261" t="s">
        <v>303</v>
      </c>
      <c r="T261" t="s">
        <v>252</v>
      </c>
      <c r="U261" t="s">
        <v>253</v>
      </c>
      <c r="V261" t="s">
        <v>159</v>
      </c>
      <c r="W261" t="s">
        <v>302</v>
      </c>
      <c r="X261" t="s">
        <v>267</v>
      </c>
      <c r="Y261" t="s">
        <v>287</v>
      </c>
      <c r="Z261" t="s">
        <v>303</v>
      </c>
      <c r="AA261" t="s">
        <v>252</v>
      </c>
      <c r="AB261" t="s">
        <v>253</v>
      </c>
      <c r="AC261" t="s">
        <v>159</v>
      </c>
      <c r="AD261" t="s">
        <v>302</v>
      </c>
      <c r="AE261" t="s">
        <v>267</v>
      </c>
      <c r="AF261" t="s">
        <v>287</v>
      </c>
      <c r="AG261" t="s">
        <v>303</v>
      </c>
      <c r="AH261" t="s">
        <v>252</v>
      </c>
      <c r="AI261" t="s">
        <v>253</v>
      </c>
      <c r="AJ261" t="s">
        <v>159</v>
      </c>
    </row>
    <row r="262" spans="1:36" x14ac:dyDescent="0.25">
      <c r="A262" t="s">
        <v>304</v>
      </c>
      <c r="H262">
        <v>0</v>
      </c>
      <c r="O262">
        <v>0</v>
      </c>
      <c r="V262">
        <v>0</v>
      </c>
      <c r="AC262">
        <v>0</v>
      </c>
      <c r="AJ262">
        <v>0</v>
      </c>
    </row>
    <row r="263" spans="1:36" x14ac:dyDescent="0.25">
      <c r="A263" t="s">
        <v>175</v>
      </c>
      <c r="H263">
        <v>0</v>
      </c>
      <c r="I263">
        <v>199.03180739999999</v>
      </c>
      <c r="J263">
        <v>199.03180739999999</v>
      </c>
      <c r="K263">
        <v>199.03180739999999</v>
      </c>
      <c r="L263">
        <v>199.03180739999999</v>
      </c>
      <c r="M263">
        <v>0</v>
      </c>
      <c r="N263">
        <v>0</v>
      </c>
      <c r="O263">
        <v>3</v>
      </c>
      <c r="V263">
        <v>0</v>
      </c>
      <c r="AC263">
        <v>0</v>
      </c>
      <c r="AD263">
        <v>199.03180739999999</v>
      </c>
      <c r="AE263">
        <v>199.03180739999999</v>
      </c>
      <c r="AF263">
        <v>199.03180739999999</v>
      </c>
      <c r="AG263">
        <v>199.03180739999999</v>
      </c>
      <c r="AH263">
        <v>0</v>
      </c>
      <c r="AI263">
        <v>0</v>
      </c>
      <c r="AJ263">
        <v>3</v>
      </c>
    </row>
    <row r="264" spans="1:36" x14ac:dyDescent="0.25">
      <c r="A264" t="s">
        <v>176</v>
      </c>
      <c r="H264">
        <v>0</v>
      </c>
      <c r="I264">
        <v>264.87889492879998</v>
      </c>
      <c r="J264">
        <v>259.85251595</v>
      </c>
      <c r="K264">
        <v>279.95657564999999</v>
      </c>
      <c r="L264">
        <v>259.85251595</v>
      </c>
      <c r="M264">
        <v>2.0713615457999999</v>
      </c>
      <c r="N264">
        <v>19.575476224999999</v>
      </c>
      <c r="O264">
        <v>89</v>
      </c>
      <c r="V264">
        <v>0</v>
      </c>
      <c r="AC264">
        <v>0</v>
      </c>
      <c r="AD264">
        <v>264.87889492879998</v>
      </c>
      <c r="AE264">
        <v>259.85251595</v>
      </c>
      <c r="AF264">
        <v>279.95657564999999</v>
      </c>
      <c r="AG264">
        <v>259.85251595</v>
      </c>
      <c r="AH264">
        <v>2.0713615457999999</v>
      </c>
      <c r="AI264">
        <v>19.575476224999999</v>
      </c>
      <c r="AJ264">
        <v>89</v>
      </c>
    </row>
    <row r="265" spans="1:36" x14ac:dyDescent="0.25">
      <c r="A265" t="s">
        <v>305</v>
      </c>
      <c r="H265">
        <v>0</v>
      </c>
      <c r="I265">
        <v>910.69835539999997</v>
      </c>
      <c r="J265">
        <v>910.69835539999997</v>
      </c>
      <c r="K265">
        <v>910.69835539999997</v>
      </c>
      <c r="L265">
        <v>910.69835539999997</v>
      </c>
      <c r="M265">
        <v>0</v>
      </c>
      <c r="N265">
        <v>0</v>
      </c>
      <c r="O265">
        <v>64</v>
      </c>
      <c r="V265">
        <v>0</v>
      </c>
      <c r="AC265">
        <v>0</v>
      </c>
      <c r="AD265">
        <v>910.69835539999997</v>
      </c>
      <c r="AE265">
        <v>910.69835539999997</v>
      </c>
      <c r="AF265">
        <v>910.69835539999997</v>
      </c>
      <c r="AG265">
        <v>910.69835539999997</v>
      </c>
      <c r="AH265">
        <v>0</v>
      </c>
      <c r="AI265">
        <v>0</v>
      </c>
      <c r="AJ265">
        <v>64</v>
      </c>
    </row>
    <row r="266" spans="1:36" x14ac:dyDescent="0.25">
      <c r="A266" t="s">
        <v>177</v>
      </c>
      <c r="H266">
        <v>0</v>
      </c>
      <c r="I266">
        <v>456.20844082539998</v>
      </c>
      <c r="J266">
        <v>388.29736011</v>
      </c>
      <c r="K266">
        <v>201.0606965501</v>
      </c>
      <c r="L266">
        <v>201.0606965501</v>
      </c>
      <c r="M266">
        <v>25.251385701299998</v>
      </c>
      <c r="N266">
        <v>345.05133897770003</v>
      </c>
      <c r="O266">
        <v>187</v>
      </c>
      <c r="V266">
        <v>0</v>
      </c>
      <c r="AC266">
        <v>0</v>
      </c>
      <c r="AD266">
        <v>456.20844082539998</v>
      </c>
      <c r="AE266">
        <v>388.29736011</v>
      </c>
      <c r="AF266">
        <v>201.0606965501</v>
      </c>
      <c r="AG266">
        <v>201.0606965501</v>
      </c>
      <c r="AH266">
        <v>25.251385701299998</v>
      </c>
      <c r="AI266">
        <v>345.05133897770003</v>
      </c>
      <c r="AJ266">
        <v>187</v>
      </c>
    </row>
    <row r="267" spans="1:36" x14ac:dyDescent="0.25">
      <c r="A267" t="s">
        <v>178</v>
      </c>
      <c r="H267">
        <v>0</v>
      </c>
      <c r="O267">
        <v>0</v>
      </c>
      <c r="V267">
        <v>0</v>
      </c>
      <c r="W267">
        <v>601.01813990000005</v>
      </c>
      <c r="X267">
        <v>601.01813990000005</v>
      </c>
      <c r="Y267">
        <v>601.01813990000005</v>
      </c>
      <c r="Z267">
        <v>601.01813990000005</v>
      </c>
      <c r="AA267">
        <v>0</v>
      </c>
      <c r="AB267">
        <v>0</v>
      </c>
      <c r="AC267">
        <v>21</v>
      </c>
      <c r="AD267">
        <v>601.01813990000005</v>
      </c>
      <c r="AE267">
        <v>601.01813990000005</v>
      </c>
      <c r="AF267">
        <v>601.01813990000005</v>
      </c>
      <c r="AG267">
        <v>601.01813990000005</v>
      </c>
      <c r="AH267">
        <v>0</v>
      </c>
      <c r="AI267">
        <v>0</v>
      </c>
      <c r="AJ267">
        <v>21</v>
      </c>
    </row>
    <row r="268" spans="1:36" x14ac:dyDescent="0.25">
      <c r="A268" t="s">
        <v>179</v>
      </c>
      <c r="H268">
        <v>0</v>
      </c>
      <c r="I268">
        <v>89.999857539199994</v>
      </c>
      <c r="J268">
        <v>115.24296356249999</v>
      </c>
      <c r="K268">
        <v>77.499144799999996</v>
      </c>
      <c r="L268">
        <v>110.97091027499999</v>
      </c>
      <c r="M268">
        <v>1.4421621500999999</v>
      </c>
      <c r="N268">
        <v>22.378378519999998</v>
      </c>
      <c r="O268">
        <v>241</v>
      </c>
      <c r="V268">
        <v>0</v>
      </c>
      <c r="AC268">
        <v>0</v>
      </c>
      <c r="AD268">
        <v>89.999857539199994</v>
      </c>
      <c r="AE268">
        <v>115.24296356249999</v>
      </c>
      <c r="AF268">
        <v>77.499144799999996</v>
      </c>
      <c r="AG268">
        <v>110.97091027499999</v>
      </c>
      <c r="AH268">
        <v>1.4421621500999999</v>
      </c>
      <c r="AI268">
        <v>22.378378519999998</v>
      </c>
      <c r="AJ268">
        <v>241</v>
      </c>
    </row>
    <row r="269" spans="1:36" x14ac:dyDescent="0.25">
      <c r="A269" t="s">
        <v>272</v>
      </c>
      <c r="H269">
        <v>0</v>
      </c>
      <c r="O269">
        <v>0</v>
      </c>
      <c r="V269">
        <v>0</v>
      </c>
      <c r="AC269">
        <v>0</v>
      </c>
      <c r="AJ269">
        <v>0</v>
      </c>
    </row>
    <row r="270" spans="1:36" x14ac:dyDescent="0.25">
      <c r="A270" t="s">
        <v>180</v>
      </c>
      <c r="H270">
        <v>0</v>
      </c>
      <c r="I270">
        <v>123.10344910000001</v>
      </c>
      <c r="J270">
        <v>123.10344910000001</v>
      </c>
      <c r="K270">
        <v>123.10344910000001</v>
      </c>
      <c r="L270">
        <v>123.10344910000001</v>
      </c>
      <c r="M270">
        <v>0</v>
      </c>
      <c r="N270">
        <v>0</v>
      </c>
      <c r="O270">
        <v>67</v>
      </c>
      <c r="V270">
        <v>0</v>
      </c>
      <c r="W270">
        <v>600.2176807001</v>
      </c>
      <c r="X270">
        <v>600.2176807001</v>
      </c>
      <c r="Y270">
        <v>600.2176807001</v>
      </c>
      <c r="Z270">
        <v>600.2176807001</v>
      </c>
      <c r="AA270">
        <v>0</v>
      </c>
      <c r="AB270">
        <v>0</v>
      </c>
      <c r="AC270">
        <v>43</v>
      </c>
      <c r="AD270">
        <v>310.09392858569998</v>
      </c>
      <c r="AE270">
        <v>361.66056490009998</v>
      </c>
      <c r="AF270">
        <v>123.10344910000001</v>
      </c>
      <c r="AG270">
        <v>361.66056490009998</v>
      </c>
      <c r="AH270">
        <v>22.2853390744</v>
      </c>
      <c r="AI270">
        <v>233.98080232300001</v>
      </c>
      <c r="AJ270">
        <v>110</v>
      </c>
    </row>
    <row r="271" spans="1:36" x14ac:dyDescent="0.25">
      <c r="A271" t="s">
        <v>181</v>
      </c>
      <c r="H271">
        <v>0</v>
      </c>
      <c r="I271">
        <v>57.648122721500002</v>
      </c>
      <c r="J271">
        <v>65.751463866700007</v>
      </c>
      <c r="K271">
        <v>53.434150199999998</v>
      </c>
      <c r="L271">
        <v>67.331521199999997</v>
      </c>
      <c r="M271">
        <v>0.49699028740000001</v>
      </c>
      <c r="N271">
        <v>7.1662717719</v>
      </c>
      <c r="O271">
        <v>208</v>
      </c>
      <c r="V271">
        <v>0</v>
      </c>
      <c r="W271">
        <v>790.73132650000002</v>
      </c>
      <c r="X271">
        <v>790.73132650000002</v>
      </c>
      <c r="Y271">
        <v>790.73132650000002</v>
      </c>
      <c r="Z271">
        <v>790.73132650000002</v>
      </c>
      <c r="AA271">
        <v>0</v>
      </c>
      <c r="AB271">
        <v>0</v>
      </c>
      <c r="AC271">
        <v>27</v>
      </c>
      <c r="AD271">
        <v>142.18988255510001</v>
      </c>
      <c r="AE271">
        <v>246.99642952510001</v>
      </c>
      <c r="AF271">
        <v>53.434150199999998</v>
      </c>
      <c r="AG271">
        <v>71.910120700099995</v>
      </c>
      <c r="AH271">
        <v>15.312859056800001</v>
      </c>
      <c r="AI271">
        <v>234.7520672798</v>
      </c>
      <c r="AJ271">
        <v>235</v>
      </c>
    </row>
    <row r="272" spans="1:36" x14ac:dyDescent="0.25">
      <c r="A272" t="s">
        <v>182</v>
      </c>
      <c r="B272">
        <v>374.182603481</v>
      </c>
      <c r="C272">
        <v>198.01131670000001</v>
      </c>
      <c r="D272">
        <v>506.97312255000003</v>
      </c>
      <c r="E272">
        <v>53.596647650000001</v>
      </c>
      <c r="F272">
        <v>12.0959993341</v>
      </c>
      <c r="G272">
        <v>208.99178218220001</v>
      </c>
      <c r="H272">
        <v>299</v>
      </c>
      <c r="O272">
        <v>0</v>
      </c>
      <c r="V272">
        <v>0</v>
      </c>
      <c r="AC272">
        <v>0</v>
      </c>
      <c r="AD272">
        <v>374.182603481</v>
      </c>
      <c r="AE272">
        <v>198.01131670000001</v>
      </c>
      <c r="AF272">
        <v>506.97312255000003</v>
      </c>
      <c r="AG272">
        <v>53.596647650000001</v>
      </c>
      <c r="AH272">
        <v>12.0959993341</v>
      </c>
      <c r="AI272">
        <v>208.99178218220001</v>
      </c>
      <c r="AJ272">
        <v>299</v>
      </c>
    </row>
    <row r="273" spans="1:36" x14ac:dyDescent="0.25">
      <c r="A273" t="s">
        <v>183</v>
      </c>
      <c r="H273">
        <v>0</v>
      </c>
      <c r="I273">
        <v>45.731908949999998</v>
      </c>
      <c r="J273">
        <v>45.731908949999998</v>
      </c>
      <c r="K273">
        <v>45.731908949999998</v>
      </c>
      <c r="L273">
        <v>45.731908949999998</v>
      </c>
      <c r="M273">
        <v>0</v>
      </c>
      <c r="N273">
        <v>0</v>
      </c>
      <c r="O273">
        <v>253</v>
      </c>
      <c r="V273">
        <v>0</v>
      </c>
      <c r="AC273">
        <v>0</v>
      </c>
      <c r="AD273">
        <v>45.731908949999998</v>
      </c>
      <c r="AE273">
        <v>45.731908949999998</v>
      </c>
      <c r="AF273">
        <v>45.731908949999998</v>
      </c>
      <c r="AG273">
        <v>45.731908949999998</v>
      </c>
      <c r="AH273">
        <v>0</v>
      </c>
      <c r="AI273">
        <v>0</v>
      </c>
      <c r="AJ273">
        <v>253</v>
      </c>
    </row>
    <row r="274" spans="1:36" x14ac:dyDescent="0.25">
      <c r="A274" t="s">
        <v>184</v>
      </c>
      <c r="B274">
        <v>367.67926390000002</v>
      </c>
      <c r="C274">
        <v>367.67926390000002</v>
      </c>
      <c r="D274">
        <v>367.67926390000002</v>
      </c>
      <c r="E274">
        <v>367.67926390000002</v>
      </c>
      <c r="F274">
        <v>0</v>
      </c>
      <c r="G274">
        <v>0</v>
      </c>
      <c r="H274">
        <v>85</v>
      </c>
      <c r="I274">
        <v>59.983507500000002</v>
      </c>
      <c r="J274">
        <v>59.983507500000002</v>
      </c>
      <c r="K274">
        <v>59.983507500000002</v>
      </c>
      <c r="L274">
        <v>59.983507500000002</v>
      </c>
      <c r="M274">
        <v>0</v>
      </c>
      <c r="N274">
        <v>0</v>
      </c>
      <c r="O274">
        <v>27</v>
      </c>
      <c r="V274">
        <v>0</v>
      </c>
      <c r="AC274">
        <v>0</v>
      </c>
      <c r="AD274">
        <v>293.51996476480002</v>
      </c>
      <c r="AE274">
        <v>213.83138570009999</v>
      </c>
      <c r="AF274">
        <v>367.67926390000002</v>
      </c>
      <c r="AG274">
        <v>213.8313857</v>
      </c>
      <c r="AH274">
        <v>12.4736475201</v>
      </c>
      <c r="AI274">
        <v>132.1911187476</v>
      </c>
      <c r="AJ274">
        <v>112</v>
      </c>
    </row>
    <row r="275" spans="1:36" x14ac:dyDescent="0.25">
      <c r="A275" t="s">
        <v>185</v>
      </c>
      <c r="H275">
        <v>0</v>
      </c>
      <c r="I275">
        <v>36.126058</v>
      </c>
      <c r="J275">
        <v>36.126058</v>
      </c>
      <c r="K275">
        <v>36.126058</v>
      </c>
      <c r="L275">
        <v>36.126058</v>
      </c>
      <c r="M275">
        <v>0</v>
      </c>
      <c r="N275">
        <v>0</v>
      </c>
      <c r="O275">
        <v>60</v>
      </c>
      <c r="V275">
        <v>0</v>
      </c>
      <c r="AC275">
        <v>0</v>
      </c>
      <c r="AD275">
        <v>36.126058</v>
      </c>
      <c r="AE275">
        <v>36.126058</v>
      </c>
      <c r="AF275">
        <v>36.126058</v>
      </c>
      <c r="AG275">
        <v>36.126058</v>
      </c>
      <c r="AH275">
        <v>0</v>
      </c>
      <c r="AI275">
        <v>0</v>
      </c>
      <c r="AJ275">
        <v>60</v>
      </c>
    </row>
    <row r="276" spans="1:36" x14ac:dyDescent="0.25">
      <c r="A276" t="s">
        <v>186</v>
      </c>
      <c r="B276">
        <v>232.68843095970001</v>
      </c>
      <c r="C276">
        <v>117.40047751669999</v>
      </c>
      <c r="D276">
        <v>284.52101090000002</v>
      </c>
      <c r="E276">
        <v>36.564913750000002</v>
      </c>
      <c r="F276">
        <v>4.0759545361000002</v>
      </c>
      <c r="G276">
        <v>101.9034719094</v>
      </c>
      <c r="H276">
        <v>625</v>
      </c>
      <c r="O276">
        <v>0</v>
      </c>
      <c r="P276">
        <v>79.287971797899999</v>
      </c>
      <c r="Q276">
        <v>159.7170533</v>
      </c>
      <c r="R276">
        <v>77.441689050099995</v>
      </c>
      <c r="S276">
        <v>159.7170533</v>
      </c>
      <c r="T276">
        <v>1.8766337391000001</v>
      </c>
      <c r="U276">
        <v>17.433306209200001</v>
      </c>
      <c r="V276">
        <v>86</v>
      </c>
      <c r="AC276">
        <v>0</v>
      </c>
      <c r="AD276">
        <v>214.0786584965</v>
      </c>
      <c r="AE276">
        <v>134.3271078301</v>
      </c>
      <c r="AF276">
        <v>284.52101090000002</v>
      </c>
      <c r="AG276">
        <v>77.441689050099995</v>
      </c>
      <c r="AH276">
        <v>4.0505602539999996</v>
      </c>
      <c r="AI276">
        <v>108.03342218269999</v>
      </c>
      <c r="AJ276">
        <v>711</v>
      </c>
    </row>
    <row r="277" spans="1:36" x14ac:dyDescent="0.25">
      <c r="A277" t="s">
        <v>187</v>
      </c>
      <c r="B277">
        <v>246.04019339999999</v>
      </c>
      <c r="C277">
        <v>246.04019339999999</v>
      </c>
      <c r="D277">
        <v>246.04019339999999</v>
      </c>
      <c r="E277">
        <v>246.04019339999999</v>
      </c>
      <c r="F277">
        <v>0</v>
      </c>
      <c r="G277">
        <v>0</v>
      </c>
      <c r="H277">
        <v>89</v>
      </c>
      <c r="O277">
        <v>0</v>
      </c>
      <c r="V277">
        <v>0</v>
      </c>
      <c r="AC277">
        <v>0</v>
      </c>
      <c r="AD277">
        <v>246.04019339999999</v>
      </c>
      <c r="AE277">
        <v>246.04019339999999</v>
      </c>
      <c r="AF277">
        <v>246.04019339999999</v>
      </c>
      <c r="AG277">
        <v>246.04019339999999</v>
      </c>
      <c r="AH277">
        <v>0</v>
      </c>
      <c r="AI277">
        <v>0</v>
      </c>
      <c r="AJ277">
        <v>89</v>
      </c>
    </row>
    <row r="278" spans="1:36" x14ac:dyDescent="0.25">
      <c r="A278" t="s">
        <v>189</v>
      </c>
      <c r="H278">
        <v>0</v>
      </c>
      <c r="I278">
        <v>48.269711100000002</v>
      </c>
      <c r="J278">
        <v>48.269711100000002</v>
      </c>
      <c r="K278">
        <v>48.269711100000002</v>
      </c>
      <c r="L278">
        <v>48.269711100000002</v>
      </c>
      <c r="M278">
        <v>0</v>
      </c>
      <c r="N278">
        <v>0</v>
      </c>
      <c r="O278">
        <v>23</v>
      </c>
      <c r="V278">
        <v>0</v>
      </c>
      <c r="AC278">
        <v>0</v>
      </c>
      <c r="AD278">
        <v>48.269711100000002</v>
      </c>
      <c r="AE278">
        <v>48.269711100000002</v>
      </c>
      <c r="AF278">
        <v>48.269711100000002</v>
      </c>
      <c r="AG278">
        <v>48.269711100000002</v>
      </c>
      <c r="AH278">
        <v>0</v>
      </c>
      <c r="AI278">
        <v>0</v>
      </c>
      <c r="AJ278">
        <v>23</v>
      </c>
    </row>
    <row r="279" spans="1:36" x14ac:dyDescent="0.25">
      <c r="A279" t="s">
        <v>306</v>
      </c>
      <c r="H279">
        <v>0</v>
      </c>
      <c r="I279">
        <v>32.233689200000001</v>
      </c>
      <c r="J279">
        <v>32.233689200000001</v>
      </c>
      <c r="K279">
        <v>32.233689200000001</v>
      </c>
      <c r="L279">
        <v>32.233689200000001</v>
      </c>
      <c r="M279">
        <v>0</v>
      </c>
      <c r="N279">
        <v>0</v>
      </c>
      <c r="O279">
        <v>23</v>
      </c>
      <c r="V279">
        <v>0</v>
      </c>
      <c r="AC279">
        <v>0</v>
      </c>
      <c r="AD279">
        <v>32.233689200000001</v>
      </c>
      <c r="AE279">
        <v>32.233689200000001</v>
      </c>
      <c r="AF279">
        <v>32.233689200000001</v>
      </c>
      <c r="AG279">
        <v>32.233689200000001</v>
      </c>
      <c r="AH279">
        <v>0</v>
      </c>
      <c r="AI279">
        <v>0</v>
      </c>
      <c r="AJ279">
        <v>23</v>
      </c>
    </row>
    <row r="280" spans="1:36" x14ac:dyDescent="0.25">
      <c r="A280" t="s">
        <v>190</v>
      </c>
      <c r="B280">
        <v>69.303353094399995</v>
      </c>
      <c r="C280">
        <v>68.059070030000001</v>
      </c>
      <c r="D280">
        <v>58.095699850000003</v>
      </c>
      <c r="E280">
        <v>55.0031824</v>
      </c>
      <c r="F280">
        <v>1.6659506448000001</v>
      </c>
      <c r="G280">
        <v>43.122274055600002</v>
      </c>
      <c r="H280">
        <v>670</v>
      </c>
      <c r="O280">
        <v>0</v>
      </c>
      <c r="P280">
        <v>87.797768899999994</v>
      </c>
      <c r="Q280">
        <v>87.797768899999994</v>
      </c>
      <c r="R280">
        <v>87.797768899999994</v>
      </c>
      <c r="S280">
        <v>87.797768899999994</v>
      </c>
      <c r="T280">
        <v>0</v>
      </c>
      <c r="U280">
        <v>0</v>
      </c>
      <c r="V280">
        <v>159</v>
      </c>
      <c r="AC280">
        <v>0</v>
      </c>
      <c r="AD280">
        <v>72.843322957799998</v>
      </c>
      <c r="AE280">
        <v>71.348853175000002</v>
      </c>
      <c r="AF280">
        <v>58.095699850000003</v>
      </c>
      <c r="AG280">
        <v>56.549441125000001</v>
      </c>
      <c r="AH280">
        <v>1.3704225442</v>
      </c>
      <c r="AI280">
        <v>39.448379179500002</v>
      </c>
      <c r="AJ280">
        <v>829</v>
      </c>
    </row>
    <row r="281" spans="1:36" x14ac:dyDescent="0.25">
      <c r="A281" t="s">
        <v>199</v>
      </c>
      <c r="B281">
        <v>134.41734355</v>
      </c>
      <c r="C281">
        <v>134.41734355</v>
      </c>
      <c r="D281">
        <v>134.41734355</v>
      </c>
      <c r="E281">
        <v>134.41734355</v>
      </c>
      <c r="F281">
        <v>0</v>
      </c>
      <c r="G281">
        <v>0</v>
      </c>
      <c r="H281">
        <v>252</v>
      </c>
      <c r="O281">
        <v>0</v>
      </c>
      <c r="V281">
        <v>0</v>
      </c>
      <c r="AC281">
        <v>0</v>
      </c>
      <c r="AD281">
        <v>134.41734355</v>
      </c>
      <c r="AE281">
        <v>134.41734355</v>
      </c>
      <c r="AF281">
        <v>134.41734355</v>
      </c>
      <c r="AG281">
        <v>134.41734355</v>
      </c>
      <c r="AH281">
        <v>0</v>
      </c>
      <c r="AI281">
        <v>0</v>
      </c>
      <c r="AJ281">
        <v>252</v>
      </c>
    </row>
    <row r="282" spans="1:36" x14ac:dyDescent="0.25">
      <c r="A282" t="s">
        <v>191</v>
      </c>
      <c r="B282">
        <v>96.272634800000006</v>
      </c>
      <c r="C282">
        <v>96.272634800000006</v>
      </c>
      <c r="D282">
        <v>96.272634800000006</v>
      </c>
      <c r="E282">
        <v>96.272634800000006</v>
      </c>
      <c r="F282">
        <v>0</v>
      </c>
      <c r="G282">
        <v>0</v>
      </c>
      <c r="H282">
        <v>445</v>
      </c>
      <c r="O282">
        <v>0</v>
      </c>
      <c r="P282">
        <v>70.036359450000006</v>
      </c>
      <c r="Q282">
        <v>70.036359450000006</v>
      </c>
      <c r="R282">
        <v>70.036359450000006</v>
      </c>
      <c r="S282">
        <v>70.036359450000006</v>
      </c>
      <c r="T282">
        <v>0</v>
      </c>
      <c r="U282">
        <v>0</v>
      </c>
      <c r="V282">
        <v>85</v>
      </c>
      <c r="AC282">
        <v>0</v>
      </c>
      <c r="AD282">
        <v>92.055757619199994</v>
      </c>
      <c r="AE282">
        <v>83.154497125000006</v>
      </c>
      <c r="AF282">
        <v>96.272634800000006</v>
      </c>
      <c r="AG282">
        <v>83.154497125000006</v>
      </c>
      <c r="AH282">
        <v>0.41866275069999997</v>
      </c>
      <c r="AI282">
        <v>9.6451218849</v>
      </c>
      <c r="AJ282">
        <v>531</v>
      </c>
    </row>
    <row r="283" spans="1:36" x14ac:dyDescent="0.25">
      <c r="A283" t="s">
        <v>200</v>
      </c>
      <c r="B283">
        <v>108.39666915399999</v>
      </c>
      <c r="C283">
        <v>104.56551546670001</v>
      </c>
      <c r="D283">
        <v>30.2893668</v>
      </c>
      <c r="E283">
        <v>36.3067086</v>
      </c>
      <c r="F283">
        <v>12.6258613601</v>
      </c>
      <c r="G283">
        <v>104.5747524202</v>
      </c>
      <c r="H283">
        <v>69</v>
      </c>
      <c r="O283">
        <v>0</v>
      </c>
      <c r="V283">
        <v>0</v>
      </c>
      <c r="AC283">
        <v>0</v>
      </c>
      <c r="AD283">
        <v>108.39666915399999</v>
      </c>
      <c r="AE283">
        <v>104.56551546670001</v>
      </c>
      <c r="AF283">
        <v>30.2893668</v>
      </c>
      <c r="AG283">
        <v>36.3067086</v>
      </c>
      <c r="AH283">
        <v>12.6258613601</v>
      </c>
      <c r="AI283">
        <v>104.5747524202</v>
      </c>
      <c r="AJ283">
        <v>69</v>
      </c>
    </row>
    <row r="284" spans="1:36" x14ac:dyDescent="0.25">
      <c r="A284" t="s">
        <v>201</v>
      </c>
      <c r="B284">
        <v>27.856915300000001</v>
      </c>
      <c r="C284">
        <v>27.856915300000001</v>
      </c>
      <c r="D284">
        <v>27.856915300000001</v>
      </c>
      <c r="E284">
        <v>27.856915300000001</v>
      </c>
      <c r="F284">
        <v>0</v>
      </c>
      <c r="G284">
        <v>0</v>
      </c>
      <c r="H284">
        <v>10</v>
      </c>
      <c r="O284">
        <v>0</v>
      </c>
      <c r="V284">
        <v>0</v>
      </c>
      <c r="AC284">
        <v>0</v>
      </c>
      <c r="AD284">
        <v>27.856915300000001</v>
      </c>
      <c r="AE284">
        <v>27.856915300000001</v>
      </c>
      <c r="AF284">
        <v>27.856915300000001</v>
      </c>
      <c r="AG284">
        <v>27.856915300000001</v>
      </c>
      <c r="AH284">
        <v>0</v>
      </c>
      <c r="AI284">
        <v>0</v>
      </c>
      <c r="AJ284">
        <v>10</v>
      </c>
    </row>
    <row r="285" spans="1:36" x14ac:dyDescent="0.25">
      <c r="A285" t="s">
        <v>192</v>
      </c>
      <c r="B285">
        <v>36.641633599999999</v>
      </c>
      <c r="C285">
        <v>36.641633599999999</v>
      </c>
      <c r="D285">
        <v>36.641633599999999</v>
      </c>
      <c r="E285">
        <v>36.641633599999999</v>
      </c>
      <c r="F285">
        <v>0</v>
      </c>
      <c r="G285">
        <v>0</v>
      </c>
      <c r="H285">
        <v>79</v>
      </c>
      <c r="O285">
        <v>0</v>
      </c>
      <c r="V285">
        <v>0</v>
      </c>
      <c r="AC285">
        <v>0</v>
      </c>
      <c r="AD285">
        <v>36.641633599999999</v>
      </c>
      <c r="AE285">
        <v>36.641633599999999</v>
      </c>
      <c r="AF285">
        <v>36.641633599999999</v>
      </c>
      <c r="AG285">
        <v>36.641633599999999</v>
      </c>
      <c r="AH285">
        <v>0</v>
      </c>
      <c r="AI285">
        <v>0</v>
      </c>
      <c r="AJ285">
        <v>79</v>
      </c>
    </row>
    <row r="286" spans="1:36" x14ac:dyDescent="0.25">
      <c r="A286" t="s">
        <v>307</v>
      </c>
      <c r="B286">
        <v>148.886222</v>
      </c>
      <c r="C286">
        <v>148.886222</v>
      </c>
      <c r="D286">
        <v>148.886222</v>
      </c>
      <c r="E286">
        <v>148.886222</v>
      </c>
      <c r="H286">
        <v>0</v>
      </c>
      <c r="O286">
        <v>0</v>
      </c>
      <c r="V286">
        <v>0</v>
      </c>
      <c r="AC286">
        <v>0</v>
      </c>
      <c r="AD286">
        <v>148.886222</v>
      </c>
      <c r="AE286">
        <v>148.886222</v>
      </c>
      <c r="AF286">
        <v>148.886222</v>
      </c>
      <c r="AG286">
        <v>148.886222</v>
      </c>
      <c r="AJ286">
        <v>0</v>
      </c>
    </row>
    <row r="287" spans="1:36" x14ac:dyDescent="0.25">
      <c r="A287" t="s">
        <v>308</v>
      </c>
      <c r="B287">
        <v>115.30240725</v>
      </c>
      <c r="C287">
        <v>115.30240725</v>
      </c>
      <c r="D287">
        <v>115.30240725</v>
      </c>
      <c r="E287">
        <v>115.30240725</v>
      </c>
      <c r="F287">
        <v>0</v>
      </c>
      <c r="G287">
        <v>0</v>
      </c>
      <c r="H287">
        <v>18</v>
      </c>
      <c r="O287">
        <v>0</v>
      </c>
      <c r="V287">
        <v>0</v>
      </c>
      <c r="AC287">
        <v>0</v>
      </c>
      <c r="AD287">
        <v>115.30240725</v>
      </c>
      <c r="AE287">
        <v>115.30240725</v>
      </c>
      <c r="AF287">
        <v>115.30240725</v>
      </c>
      <c r="AG287">
        <v>115.30240725</v>
      </c>
      <c r="AH287">
        <v>0</v>
      </c>
      <c r="AI287">
        <v>0</v>
      </c>
      <c r="AJ287">
        <v>18</v>
      </c>
    </row>
    <row r="288" spans="1:36" x14ac:dyDescent="0.25">
      <c r="A288" t="s">
        <v>225</v>
      </c>
      <c r="B288">
        <v>168.96409651670001</v>
      </c>
      <c r="C288">
        <v>126.0601769546</v>
      </c>
      <c r="D288">
        <v>96.272634800000006</v>
      </c>
      <c r="E288">
        <v>56.549441125000001</v>
      </c>
      <c r="F288">
        <v>2.7223722167000002</v>
      </c>
      <c r="G288">
        <v>139.89843048540001</v>
      </c>
      <c r="H288">
        <v>2641</v>
      </c>
      <c r="I288">
        <v>182.56612510299999</v>
      </c>
      <c r="J288">
        <v>207.93620749780001</v>
      </c>
      <c r="K288">
        <v>77.499144799999996</v>
      </c>
      <c r="L288">
        <v>124.685981975</v>
      </c>
      <c r="M288">
        <v>7.3625251096</v>
      </c>
      <c r="N288">
        <v>259.73416121029999</v>
      </c>
      <c r="O288">
        <v>1245</v>
      </c>
      <c r="P288">
        <v>80.985277663800005</v>
      </c>
      <c r="Q288">
        <v>119.31705873750001</v>
      </c>
      <c r="R288">
        <v>77.441689050099995</v>
      </c>
      <c r="S288">
        <v>82.619728975000001</v>
      </c>
      <c r="T288">
        <v>0.63446918129999996</v>
      </c>
      <c r="U288">
        <v>11.5292848899</v>
      </c>
      <c r="V288">
        <v>330</v>
      </c>
      <c r="W288">
        <v>657.13208150959997</v>
      </c>
      <c r="X288">
        <v>663.98904903339997</v>
      </c>
      <c r="Y288">
        <v>601.01813990000005</v>
      </c>
      <c r="Z288">
        <v>601.01813990000005</v>
      </c>
      <c r="AA288">
        <v>9.1698651431999991</v>
      </c>
      <c r="AB288">
        <v>87.482879758799996</v>
      </c>
      <c r="AC288">
        <v>91</v>
      </c>
      <c r="AD288">
        <v>176.46630418149999</v>
      </c>
      <c r="AE288">
        <v>192.49325176479999</v>
      </c>
      <c r="AF288">
        <v>96.272634800000006</v>
      </c>
      <c r="AG288">
        <v>96.272634800000006</v>
      </c>
      <c r="AH288">
        <v>2.942324664</v>
      </c>
      <c r="AI288">
        <v>193.0873486781</v>
      </c>
      <c r="AJ288">
        <v>4307</v>
      </c>
    </row>
    <row r="290" spans="1:120" x14ac:dyDescent="0.25">
      <c r="A290" t="s">
        <v>333</v>
      </c>
    </row>
    <row r="292" spans="1:120" x14ac:dyDescent="0.25">
      <c r="A292" t="s">
        <v>157</v>
      </c>
    </row>
    <row r="293" spans="1:120" x14ac:dyDescent="0.25">
      <c r="A293" t="s">
        <v>333</v>
      </c>
    </row>
    <row r="294" spans="1:120" x14ac:dyDescent="0.25">
      <c r="C294" t="s">
        <v>256</v>
      </c>
    </row>
    <row r="295" spans="1:120" x14ac:dyDescent="0.25">
      <c r="B295" t="s">
        <v>228</v>
      </c>
      <c r="I295" t="s">
        <v>311</v>
      </c>
      <c r="P295" t="s">
        <v>3</v>
      </c>
      <c r="W295" t="s">
        <v>196</v>
      </c>
      <c r="AD295" t="s">
        <v>243</v>
      </c>
      <c r="AK295" t="s">
        <v>12</v>
      </c>
      <c r="AR295" t="s">
        <v>322</v>
      </c>
      <c r="AY295" t="s">
        <v>4</v>
      </c>
      <c r="BF295" t="s">
        <v>5</v>
      </c>
      <c r="BM295" t="s">
        <v>6</v>
      </c>
      <c r="BT295" t="s">
        <v>9</v>
      </c>
      <c r="CA295" t="s">
        <v>169</v>
      </c>
      <c r="CH295" t="s">
        <v>197</v>
      </c>
      <c r="CO295" t="s">
        <v>13</v>
      </c>
      <c r="CV295" t="s">
        <v>198</v>
      </c>
      <c r="DC295" t="s">
        <v>193</v>
      </c>
      <c r="DJ295" t="s">
        <v>225</v>
      </c>
    </row>
    <row r="296" spans="1:120" x14ac:dyDescent="0.25">
      <c r="A296" t="s">
        <v>257</v>
      </c>
      <c r="B296" t="s">
        <v>302</v>
      </c>
      <c r="C296" t="s">
        <v>267</v>
      </c>
      <c r="D296" t="s">
        <v>287</v>
      </c>
      <c r="E296" t="s">
        <v>303</v>
      </c>
      <c r="F296" t="s">
        <v>252</v>
      </c>
      <c r="G296" t="s">
        <v>253</v>
      </c>
      <c r="H296" t="s">
        <v>159</v>
      </c>
      <c r="I296" t="s">
        <v>302</v>
      </c>
      <c r="J296" t="s">
        <v>267</v>
      </c>
      <c r="K296" t="s">
        <v>287</v>
      </c>
      <c r="L296" t="s">
        <v>303</v>
      </c>
      <c r="M296" t="s">
        <v>252</v>
      </c>
      <c r="N296" t="s">
        <v>253</v>
      </c>
      <c r="O296" t="s">
        <v>159</v>
      </c>
      <c r="P296" t="s">
        <v>302</v>
      </c>
      <c r="Q296" t="s">
        <v>267</v>
      </c>
      <c r="R296" t="s">
        <v>287</v>
      </c>
      <c r="S296" t="s">
        <v>303</v>
      </c>
      <c r="T296" t="s">
        <v>252</v>
      </c>
      <c r="U296" t="s">
        <v>253</v>
      </c>
      <c r="V296" t="s">
        <v>159</v>
      </c>
      <c r="W296" t="s">
        <v>302</v>
      </c>
      <c r="X296" t="s">
        <v>267</v>
      </c>
      <c r="Y296" t="s">
        <v>287</v>
      </c>
      <c r="Z296" t="s">
        <v>303</v>
      </c>
      <c r="AA296" t="s">
        <v>252</v>
      </c>
      <c r="AB296" t="s">
        <v>253</v>
      </c>
      <c r="AC296" t="s">
        <v>159</v>
      </c>
      <c r="AD296" t="s">
        <v>302</v>
      </c>
      <c r="AE296" t="s">
        <v>267</v>
      </c>
      <c r="AF296" t="s">
        <v>287</v>
      </c>
      <c r="AG296" t="s">
        <v>303</v>
      </c>
      <c r="AH296" t="s">
        <v>252</v>
      </c>
      <c r="AI296" t="s">
        <v>253</v>
      </c>
      <c r="AJ296" t="s">
        <v>159</v>
      </c>
      <c r="AK296" t="s">
        <v>302</v>
      </c>
      <c r="AL296" t="s">
        <v>267</v>
      </c>
      <c r="AM296" t="s">
        <v>287</v>
      </c>
      <c r="AN296" t="s">
        <v>303</v>
      </c>
      <c r="AO296" t="s">
        <v>252</v>
      </c>
      <c r="AP296" t="s">
        <v>253</v>
      </c>
      <c r="AQ296" t="s">
        <v>159</v>
      </c>
      <c r="AR296" t="s">
        <v>302</v>
      </c>
      <c r="AS296" t="s">
        <v>267</v>
      </c>
      <c r="AT296" t="s">
        <v>287</v>
      </c>
      <c r="AU296" t="s">
        <v>303</v>
      </c>
      <c r="AV296" t="s">
        <v>252</v>
      </c>
      <c r="AW296" t="s">
        <v>253</v>
      </c>
      <c r="AX296" t="s">
        <v>159</v>
      </c>
      <c r="AY296" t="s">
        <v>302</v>
      </c>
      <c r="AZ296" t="s">
        <v>267</v>
      </c>
      <c r="BA296" t="s">
        <v>287</v>
      </c>
      <c r="BB296" t="s">
        <v>303</v>
      </c>
      <c r="BC296" t="s">
        <v>252</v>
      </c>
      <c r="BD296" t="s">
        <v>253</v>
      </c>
      <c r="BE296" t="s">
        <v>159</v>
      </c>
      <c r="BF296" t="s">
        <v>302</v>
      </c>
      <c r="BG296" t="s">
        <v>267</v>
      </c>
      <c r="BH296" t="s">
        <v>287</v>
      </c>
      <c r="BI296" t="s">
        <v>303</v>
      </c>
      <c r="BJ296" t="s">
        <v>252</v>
      </c>
      <c r="BK296" t="s">
        <v>253</v>
      </c>
      <c r="BL296" t="s">
        <v>159</v>
      </c>
      <c r="BM296" t="s">
        <v>302</v>
      </c>
      <c r="BN296" t="s">
        <v>267</v>
      </c>
      <c r="BO296" t="s">
        <v>287</v>
      </c>
      <c r="BP296" t="s">
        <v>303</v>
      </c>
      <c r="BQ296" t="s">
        <v>252</v>
      </c>
      <c r="BR296" t="s">
        <v>253</v>
      </c>
      <c r="BS296" t="s">
        <v>159</v>
      </c>
      <c r="BT296" t="s">
        <v>302</v>
      </c>
      <c r="BU296" t="s">
        <v>267</v>
      </c>
      <c r="BV296" t="s">
        <v>287</v>
      </c>
      <c r="BW296" t="s">
        <v>303</v>
      </c>
      <c r="BX296" t="s">
        <v>252</v>
      </c>
      <c r="BY296" t="s">
        <v>253</v>
      </c>
      <c r="BZ296" t="s">
        <v>159</v>
      </c>
      <c r="CA296" t="s">
        <v>302</v>
      </c>
      <c r="CB296" t="s">
        <v>267</v>
      </c>
      <c r="CC296" t="s">
        <v>287</v>
      </c>
      <c r="CD296" t="s">
        <v>303</v>
      </c>
      <c r="CE296" t="s">
        <v>252</v>
      </c>
      <c r="CF296" t="s">
        <v>253</v>
      </c>
      <c r="CG296" t="s">
        <v>159</v>
      </c>
      <c r="CH296" t="s">
        <v>302</v>
      </c>
      <c r="CI296" t="s">
        <v>267</v>
      </c>
      <c r="CJ296" t="s">
        <v>287</v>
      </c>
      <c r="CK296" t="s">
        <v>303</v>
      </c>
      <c r="CL296" t="s">
        <v>252</v>
      </c>
      <c r="CM296" t="s">
        <v>253</v>
      </c>
      <c r="CN296" t="s">
        <v>159</v>
      </c>
      <c r="CO296" t="s">
        <v>302</v>
      </c>
      <c r="CP296" t="s">
        <v>267</v>
      </c>
      <c r="CQ296" t="s">
        <v>287</v>
      </c>
      <c r="CR296" t="s">
        <v>303</v>
      </c>
      <c r="CS296" t="s">
        <v>252</v>
      </c>
      <c r="CT296" t="s">
        <v>253</v>
      </c>
      <c r="CU296" t="s">
        <v>159</v>
      </c>
      <c r="CV296" t="s">
        <v>302</v>
      </c>
      <c r="CW296" t="s">
        <v>267</v>
      </c>
      <c r="CX296" t="s">
        <v>287</v>
      </c>
      <c r="CY296" t="s">
        <v>303</v>
      </c>
      <c r="CZ296" t="s">
        <v>252</v>
      </c>
      <c r="DA296" t="s">
        <v>253</v>
      </c>
      <c r="DB296" t="s">
        <v>159</v>
      </c>
      <c r="DC296" t="s">
        <v>302</v>
      </c>
      <c r="DD296" t="s">
        <v>267</v>
      </c>
      <c r="DE296" t="s">
        <v>287</v>
      </c>
      <c r="DF296" t="s">
        <v>303</v>
      </c>
      <c r="DG296" t="s">
        <v>252</v>
      </c>
      <c r="DH296" t="s">
        <v>253</v>
      </c>
      <c r="DI296" t="s">
        <v>159</v>
      </c>
      <c r="DJ296" t="s">
        <v>302</v>
      </c>
      <c r="DK296" t="s">
        <v>267</v>
      </c>
      <c r="DL296" t="s">
        <v>287</v>
      </c>
      <c r="DM296" t="s">
        <v>303</v>
      </c>
      <c r="DN296" t="s">
        <v>252</v>
      </c>
      <c r="DO296" t="s">
        <v>253</v>
      </c>
      <c r="DP296" t="s">
        <v>159</v>
      </c>
    </row>
    <row r="297" spans="1:120" x14ac:dyDescent="0.25">
      <c r="A297" t="s">
        <v>304</v>
      </c>
      <c r="H297">
        <v>0</v>
      </c>
      <c r="O297">
        <v>0</v>
      </c>
      <c r="V297">
        <v>0</v>
      </c>
      <c r="AC297">
        <v>0</v>
      </c>
      <c r="AJ297">
        <v>0</v>
      </c>
      <c r="AQ297">
        <v>0</v>
      </c>
      <c r="AX297">
        <v>0</v>
      </c>
      <c r="BE297">
        <v>0</v>
      </c>
      <c r="BL297">
        <v>0</v>
      </c>
      <c r="BS297">
        <v>0</v>
      </c>
      <c r="BZ297">
        <v>0</v>
      </c>
      <c r="CG297">
        <v>0</v>
      </c>
      <c r="CN297">
        <v>0</v>
      </c>
      <c r="CU297">
        <v>0</v>
      </c>
      <c r="DB297">
        <v>0</v>
      </c>
      <c r="DI297">
        <v>0</v>
      </c>
      <c r="DP297">
        <v>0</v>
      </c>
    </row>
    <row r="298" spans="1:120" x14ac:dyDescent="0.25">
      <c r="A298" t="s">
        <v>175</v>
      </c>
      <c r="H298">
        <v>0</v>
      </c>
      <c r="O298">
        <v>0</v>
      </c>
      <c r="V298">
        <v>0</v>
      </c>
      <c r="W298">
        <v>626.56682560000002</v>
      </c>
      <c r="X298">
        <v>626.56682560000002</v>
      </c>
      <c r="Y298">
        <v>626.56682560000002</v>
      </c>
      <c r="Z298">
        <v>626.56682560000002</v>
      </c>
      <c r="AA298">
        <v>0</v>
      </c>
      <c r="AB298">
        <v>0</v>
      </c>
      <c r="AC298">
        <v>3</v>
      </c>
      <c r="AJ298">
        <v>0</v>
      </c>
      <c r="AQ298">
        <v>0</v>
      </c>
      <c r="AX298">
        <v>0</v>
      </c>
      <c r="BE298">
        <v>0</v>
      </c>
      <c r="BL298">
        <v>0</v>
      </c>
      <c r="BS298">
        <v>0</v>
      </c>
      <c r="BZ298">
        <v>0</v>
      </c>
      <c r="CG298">
        <v>0</v>
      </c>
      <c r="CN298">
        <v>0</v>
      </c>
      <c r="CU298">
        <v>0</v>
      </c>
      <c r="DB298">
        <v>0</v>
      </c>
      <c r="DI298">
        <v>0</v>
      </c>
      <c r="DJ298">
        <v>626.56682560000002</v>
      </c>
      <c r="DK298">
        <v>626.56682560000002</v>
      </c>
      <c r="DL298">
        <v>626.56682560000002</v>
      </c>
      <c r="DM298">
        <v>626.56682560000002</v>
      </c>
      <c r="DN298">
        <v>0</v>
      </c>
      <c r="DO298">
        <v>0</v>
      </c>
      <c r="DP298">
        <v>3</v>
      </c>
    </row>
    <row r="299" spans="1:120" x14ac:dyDescent="0.25">
      <c r="A299" t="s">
        <v>176</v>
      </c>
      <c r="B299">
        <v>753.28218390009999</v>
      </c>
      <c r="C299">
        <v>753.28218390009999</v>
      </c>
      <c r="D299">
        <v>753.28218390009999</v>
      </c>
      <c r="E299">
        <v>753.28218390009999</v>
      </c>
      <c r="F299">
        <v>0</v>
      </c>
      <c r="G299">
        <v>0</v>
      </c>
      <c r="H299">
        <v>33</v>
      </c>
      <c r="O299">
        <v>0</v>
      </c>
      <c r="P299">
        <v>780.94369180000001</v>
      </c>
      <c r="Q299">
        <v>780.94369180000001</v>
      </c>
      <c r="R299">
        <v>780.94369180000001</v>
      </c>
      <c r="S299">
        <v>780.94369180000001</v>
      </c>
      <c r="T299">
        <v>0</v>
      </c>
      <c r="U299">
        <v>0</v>
      </c>
      <c r="V299">
        <v>56</v>
      </c>
      <c r="AC299">
        <v>0</v>
      </c>
      <c r="AJ299">
        <v>0</v>
      </c>
      <c r="AQ299">
        <v>0</v>
      </c>
      <c r="AX299">
        <v>0</v>
      </c>
      <c r="BE299">
        <v>0</v>
      </c>
      <c r="BL299">
        <v>0</v>
      </c>
      <c r="BS299">
        <v>0</v>
      </c>
      <c r="BZ299">
        <v>0</v>
      </c>
      <c r="CG299">
        <v>0</v>
      </c>
      <c r="CN299">
        <v>0</v>
      </c>
      <c r="CU299">
        <v>0</v>
      </c>
      <c r="DB299">
        <v>0</v>
      </c>
      <c r="DI299">
        <v>0</v>
      </c>
      <c r="DJ299">
        <v>770.5708767914</v>
      </c>
      <c r="DK299">
        <v>767.11293784999998</v>
      </c>
      <c r="DL299">
        <v>780.94369180000001</v>
      </c>
      <c r="DM299">
        <v>767.11293784999998</v>
      </c>
      <c r="DN299">
        <v>1.4250102869000001</v>
      </c>
      <c r="DO299">
        <v>13.4671105818</v>
      </c>
      <c r="DP299">
        <v>89</v>
      </c>
    </row>
    <row r="300" spans="1:120" x14ac:dyDescent="0.25">
      <c r="A300" t="s">
        <v>305</v>
      </c>
      <c r="H300">
        <v>0</v>
      </c>
      <c r="O300">
        <v>0</v>
      </c>
      <c r="V300">
        <v>0</v>
      </c>
      <c r="AC300">
        <v>0</v>
      </c>
      <c r="AD300">
        <v>1662.4918749999999</v>
      </c>
      <c r="AE300">
        <v>1662.4918749999999</v>
      </c>
      <c r="AF300">
        <v>1662.4918749999999</v>
      </c>
      <c r="AG300">
        <v>1662.4918749999999</v>
      </c>
      <c r="AH300">
        <v>0</v>
      </c>
      <c r="AI300">
        <v>0</v>
      </c>
      <c r="AJ300">
        <v>64</v>
      </c>
      <c r="AQ300">
        <v>0</v>
      </c>
      <c r="AX300">
        <v>0</v>
      </c>
      <c r="BE300">
        <v>0</v>
      </c>
      <c r="BL300">
        <v>0</v>
      </c>
      <c r="BS300">
        <v>0</v>
      </c>
      <c r="BZ300">
        <v>0</v>
      </c>
      <c r="CG300">
        <v>0</v>
      </c>
      <c r="CN300">
        <v>0</v>
      </c>
      <c r="CU300">
        <v>0</v>
      </c>
      <c r="DB300">
        <v>0</v>
      </c>
      <c r="DI300">
        <v>0</v>
      </c>
      <c r="DJ300">
        <v>1662.4918749999999</v>
      </c>
      <c r="DK300">
        <v>1662.4918749999999</v>
      </c>
      <c r="DL300">
        <v>1662.4918749999999</v>
      </c>
      <c r="DM300">
        <v>1662.4918749999999</v>
      </c>
      <c r="DN300">
        <v>0</v>
      </c>
      <c r="DO300">
        <v>0</v>
      </c>
      <c r="DP300">
        <v>64</v>
      </c>
    </row>
    <row r="301" spans="1:120" x14ac:dyDescent="0.25">
      <c r="A301" t="s">
        <v>177</v>
      </c>
      <c r="B301">
        <v>580.85897150009998</v>
      </c>
      <c r="C301">
        <v>580.85897150009998</v>
      </c>
      <c r="D301">
        <v>580.85897150009998</v>
      </c>
      <c r="E301">
        <v>580.85897150009998</v>
      </c>
      <c r="F301">
        <v>0</v>
      </c>
      <c r="G301">
        <v>0</v>
      </c>
      <c r="H301">
        <v>48</v>
      </c>
      <c r="O301">
        <v>0</v>
      </c>
      <c r="P301">
        <v>636.76908275009998</v>
      </c>
      <c r="Q301">
        <v>636.76908275009998</v>
      </c>
      <c r="R301">
        <v>636.76908275009998</v>
      </c>
      <c r="S301">
        <v>636.76908275009998</v>
      </c>
      <c r="T301">
        <v>0</v>
      </c>
      <c r="U301">
        <v>0</v>
      </c>
      <c r="V301">
        <v>27</v>
      </c>
      <c r="W301">
        <v>504.98494870000002</v>
      </c>
      <c r="X301">
        <v>504.98494870000002</v>
      </c>
      <c r="Y301">
        <v>504.98494870000002</v>
      </c>
      <c r="Z301">
        <v>504.98494870000002</v>
      </c>
      <c r="AA301">
        <v>0</v>
      </c>
      <c r="AB301">
        <v>0</v>
      </c>
      <c r="AC301">
        <v>18</v>
      </c>
      <c r="AJ301">
        <v>0</v>
      </c>
      <c r="AK301">
        <v>1005.208585</v>
      </c>
      <c r="AL301">
        <v>1005.208585</v>
      </c>
      <c r="AM301">
        <v>1005.208585</v>
      </c>
      <c r="AN301">
        <v>1005.208585</v>
      </c>
      <c r="AO301">
        <v>0</v>
      </c>
      <c r="AP301">
        <v>0</v>
      </c>
      <c r="AQ301">
        <v>28</v>
      </c>
      <c r="AX301">
        <v>0</v>
      </c>
      <c r="BE301">
        <v>0</v>
      </c>
      <c r="BL301">
        <v>0</v>
      </c>
      <c r="BS301">
        <v>0</v>
      </c>
      <c r="BZ301">
        <v>0</v>
      </c>
      <c r="CG301">
        <v>0</v>
      </c>
      <c r="CN301">
        <v>0</v>
      </c>
      <c r="CU301">
        <v>0</v>
      </c>
      <c r="DB301">
        <v>0</v>
      </c>
      <c r="DI301">
        <v>0</v>
      </c>
      <c r="DJ301">
        <v>680.87896962410002</v>
      </c>
      <c r="DK301">
        <v>681.95539698760001</v>
      </c>
      <c r="DL301">
        <v>580.85897150009998</v>
      </c>
      <c r="DM301">
        <v>608.81402712509998</v>
      </c>
      <c r="DN301">
        <v>16.715799195199999</v>
      </c>
      <c r="DO301">
        <v>183.9436011967</v>
      </c>
      <c r="DP301">
        <v>121</v>
      </c>
    </row>
    <row r="302" spans="1:120" x14ac:dyDescent="0.25">
      <c r="A302" t="s">
        <v>178</v>
      </c>
      <c r="H302">
        <v>0</v>
      </c>
      <c r="O302">
        <v>0</v>
      </c>
      <c r="V302">
        <v>0</v>
      </c>
      <c r="AC302">
        <v>0</v>
      </c>
      <c r="AJ302">
        <v>0</v>
      </c>
      <c r="AQ302">
        <v>0</v>
      </c>
      <c r="AX302">
        <v>0</v>
      </c>
      <c r="BE302">
        <v>0</v>
      </c>
      <c r="BL302">
        <v>0</v>
      </c>
      <c r="BS302">
        <v>0</v>
      </c>
      <c r="BZ302">
        <v>0</v>
      </c>
      <c r="CG302">
        <v>0</v>
      </c>
      <c r="CN302">
        <v>0</v>
      </c>
      <c r="CU302">
        <v>0</v>
      </c>
      <c r="CV302">
        <v>592.70103845000006</v>
      </c>
      <c r="CW302">
        <v>592.70103845000006</v>
      </c>
      <c r="CX302">
        <v>592.70103845000006</v>
      </c>
      <c r="CY302">
        <v>592.70103845000006</v>
      </c>
      <c r="CZ302">
        <v>0</v>
      </c>
      <c r="DA302">
        <v>0</v>
      </c>
      <c r="DB302">
        <v>20</v>
      </c>
      <c r="DI302">
        <v>0</v>
      </c>
      <c r="DJ302">
        <v>592.70103845000006</v>
      </c>
      <c r="DK302">
        <v>592.70103845000006</v>
      </c>
      <c r="DL302">
        <v>592.70103845000006</v>
      </c>
      <c r="DM302">
        <v>592.70103845000006</v>
      </c>
      <c r="DN302">
        <v>0</v>
      </c>
      <c r="DO302">
        <v>0</v>
      </c>
      <c r="DP302">
        <v>20</v>
      </c>
    </row>
    <row r="303" spans="1:120" x14ac:dyDescent="0.25">
      <c r="A303" t="s">
        <v>179</v>
      </c>
      <c r="B303">
        <v>524.67636250010003</v>
      </c>
      <c r="C303">
        <v>524.67636250010003</v>
      </c>
      <c r="D303">
        <v>524.67636250010003</v>
      </c>
      <c r="E303">
        <v>524.67636250010003</v>
      </c>
      <c r="F303">
        <v>0</v>
      </c>
      <c r="G303">
        <v>0</v>
      </c>
      <c r="H303">
        <v>61</v>
      </c>
      <c r="I303">
        <v>540.33670955000002</v>
      </c>
      <c r="J303">
        <v>540.33670955000002</v>
      </c>
      <c r="K303">
        <v>540.33670955000002</v>
      </c>
      <c r="L303">
        <v>540.33670955000002</v>
      </c>
      <c r="M303">
        <v>0</v>
      </c>
      <c r="N303">
        <v>0</v>
      </c>
      <c r="O303">
        <v>151</v>
      </c>
      <c r="V303">
        <v>0</v>
      </c>
      <c r="W303">
        <v>456.56500154999998</v>
      </c>
      <c r="X303">
        <v>456.56500154999998</v>
      </c>
      <c r="Y303">
        <v>456.56500154999998</v>
      </c>
      <c r="Z303">
        <v>456.56500154999998</v>
      </c>
      <c r="AA303">
        <v>0</v>
      </c>
      <c r="AB303">
        <v>0</v>
      </c>
      <c r="AC303">
        <v>13</v>
      </c>
      <c r="AJ303">
        <v>0</v>
      </c>
      <c r="AK303">
        <v>1161.7945670001</v>
      </c>
      <c r="AL303">
        <v>1161.7945670001</v>
      </c>
      <c r="AM303">
        <v>1161.7945670001</v>
      </c>
      <c r="AN303">
        <v>1161.7945670001</v>
      </c>
      <c r="AO303">
        <v>0</v>
      </c>
      <c r="AP303">
        <v>0</v>
      </c>
      <c r="AQ303">
        <v>15</v>
      </c>
      <c r="AX303">
        <v>0</v>
      </c>
      <c r="BE303">
        <v>0</v>
      </c>
      <c r="BL303">
        <v>0</v>
      </c>
      <c r="BS303">
        <v>0</v>
      </c>
      <c r="BZ303">
        <v>0</v>
      </c>
      <c r="CG303">
        <v>0</v>
      </c>
      <c r="CN303">
        <v>0</v>
      </c>
      <c r="CU303">
        <v>0</v>
      </c>
      <c r="DB303">
        <v>0</v>
      </c>
      <c r="DI303">
        <v>0</v>
      </c>
      <c r="DJ303">
        <v>570.80878991600002</v>
      </c>
      <c r="DK303">
        <v>670.84316015000002</v>
      </c>
      <c r="DL303">
        <v>540.33670955000002</v>
      </c>
      <c r="DM303">
        <v>532.50653602509999</v>
      </c>
      <c r="DN303">
        <v>9.9887650865000008</v>
      </c>
      <c r="DO303">
        <v>154.5722237937</v>
      </c>
      <c r="DP303">
        <v>239</v>
      </c>
    </row>
    <row r="304" spans="1:120" x14ac:dyDescent="0.25">
      <c r="A304" t="s">
        <v>272</v>
      </c>
      <c r="H304">
        <v>0</v>
      </c>
      <c r="O304">
        <v>0</v>
      </c>
      <c r="V304">
        <v>0</v>
      </c>
      <c r="AC304">
        <v>0</v>
      </c>
      <c r="AJ304">
        <v>0</v>
      </c>
      <c r="AQ304">
        <v>0</v>
      </c>
      <c r="AX304">
        <v>0</v>
      </c>
      <c r="BE304">
        <v>0</v>
      </c>
      <c r="BL304">
        <v>0</v>
      </c>
      <c r="BS304">
        <v>0</v>
      </c>
      <c r="BZ304">
        <v>0</v>
      </c>
      <c r="CG304">
        <v>0</v>
      </c>
      <c r="CN304">
        <v>0</v>
      </c>
      <c r="CU304">
        <v>0</v>
      </c>
      <c r="DB304">
        <v>0</v>
      </c>
      <c r="DI304">
        <v>0</v>
      </c>
      <c r="DP304">
        <v>0</v>
      </c>
    </row>
    <row r="305" spans="1:120" x14ac:dyDescent="0.25">
      <c r="A305" t="s">
        <v>180</v>
      </c>
      <c r="H305">
        <v>0</v>
      </c>
      <c r="O305">
        <v>0</v>
      </c>
      <c r="P305">
        <v>472.58953600000001</v>
      </c>
      <c r="Q305">
        <v>472.58953600000001</v>
      </c>
      <c r="R305">
        <v>472.58953600000001</v>
      </c>
      <c r="S305">
        <v>472.58953600000001</v>
      </c>
      <c r="T305">
        <v>0</v>
      </c>
      <c r="U305">
        <v>0</v>
      </c>
      <c r="V305">
        <v>67</v>
      </c>
      <c r="AC305">
        <v>0</v>
      </c>
      <c r="AJ305">
        <v>0</v>
      </c>
      <c r="AQ305">
        <v>0</v>
      </c>
      <c r="AX305">
        <v>0</v>
      </c>
      <c r="BE305">
        <v>0</v>
      </c>
      <c r="BL305">
        <v>0</v>
      </c>
      <c r="BS305">
        <v>0</v>
      </c>
      <c r="BZ305">
        <v>0</v>
      </c>
      <c r="CG305">
        <v>0</v>
      </c>
      <c r="CN305">
        <v>0</v>
      </c>
      <c r="CU305">
        <v>0</v>
      </c>
      <c r="CV305">
        <v>586.73993765</v>
      </c>
      <c r="CW305">
        <v>586.73993765</v>
      </c>
      <c r="CX305">
        <v>586.73993765</v>
      </c>
      <c r="CY305">
        <v>586.73993765</v>
      </c>
      <c r="CZ305">
        <v>0</v>
      </c>
      <c r="DA305">
        <v>0</v>
      </c>
      <c r="DB305">
        <v>41</v>
      </c>
      <c r="DI305">
        <v>0</v>
      </c>
      <c r="DJ305">
        <v>515.81105230610001</v>
      </c>
      <c r="DK305">
        <v>529.66473682499998</v>
      </c>
      <c r="DL305">
        <v>472.58953600000001</v>
      </c>
      <c r="DM305">
        <v>529.66473682499998</v>
      </c>
      <c r="DN305">
        <v>5.355687638</v>
      </c>
      <c r="DO305">
        <v>55.626768417199997</v>
      </c>
      <c r="DP305">
        <v>108</v>
      </c>
    </row>
    <row r="306" spans="1:120" x14ac:dyDescent="0.25">
      <c r="A306" t="s">
        <v>181</v>
      </c>
      <c r="H306">
        <v>0</v>
      </c>
      <c r="I306">
        <v>464.02449510000002</v>
      </c>
      <c r="J306">
        <v>464.02449510000002</v>
      </c>
      <c r="K306">
        <v>464.02449510000002</v>
      </c>
      <c r="L306">
        <v>464.02449510000002</v>
      </c>
      <c r="M306">
        <v>0</v>
      </c>
      <c r="N306">
        <v>0</v>
      </c>
      <c r="O306">
        <v>152</v>
      </c>
      <c r="P306">
        <v>582.90901140000005</v>
      </c>
      <c r="Q306">
        <v>582.90901140000005</v>
      </c>
      <c r="R306">
        <v>582.90901140000005</v>
      </c>
      <c r="S306">
        <v>582.90901140000005</v>
      </c>
      <c r="T306">
        <v>0</v>
      </c>
      <c r="U306">
        <v>0</v>
      </c>
      <c r="V306">
        <v>46</v>
      </c>
      <c r="AC306">
        <v>0</v>
      </c>
      <c r="AJ306">
        <v>0</v>
      </c>
      <c r="AK306">
        <v>1369.6003935000999</v>
      </c>
      <c r="AL306">
        <v>1369.6003935000999</v>
      </c>
      <c r="AM306">
        <v>1369.6003935000999</v>
      </c>
      <c r="AN306">
        <v>1369.6003935000999</v>
      </c>
      <c r="AO306">
        <v>0</v>
      </c>
      <c r="AP306">
        <v>0</v>
      </c>
      <c r="AQ306">
        <v>10</v>
      </c>
      <c r="AX306">
        <v>0</v>
      </c>
      <c r="BE306">
        <v>0</v>
      </c>
      <c r="BL306">
        <v>0</v>
      </c>
      <c r="BS306">
        <v>0</v>
      </c>
      <c r="BZ306">
        <v>0</v>
      </c>
      <c r="CG306">
        <v>0</v>
      </c>
      <c r="CN306">
        <v>0</v>
      </c>
      <c r="CU306">
        <v>0</v>
      </c>
      <c r="DB306">
        <v>0</v>
      </c>
      <c r="DC306">
        <v>702.3043606</v>
      </c>
      <c r="DD306">
        <v>702.3043606</v>
      </c>
      <c r="DE306">
        <v>702.3043606</v>
      </c>
      <c r="DF306">
        <v>702.3043606</v>
      </c>
      <c r="DG306">
        <v>0</v>
      </c>
      <c r="DH306">
        <v>0</v>
      </c>
      <c r="DI306">
        <v>25</v>
      </c>
      <c r="DJ306">
        <v>552.45863402839996</v>
      </c>
      <c r="DK306">
        <v>779.70956515</v>
      </c>
      <c r="DL306">
        <v>464.02449510000002</v>
      </c>
      <c r="DM306">
        <v>642.60668599999997</v>
      </c>
      <c r="DN306">
        <v>12.6303250733</v>
      </c>
      <c r="DO306">
        <v>192.44326718249999</v>
      </c>
      <c r="DP306">
        <v>232</v>
      </c>
    </row>
    <row r="307" spans="1:120" x14ac:dyDescent="0.25">
      <c r="A307" t="s">
        <v>182</v>
      </c>
      <c r="H307">
        <v>0</v>
      </c>
      <c r="O307">
        <v>0</v>
      </c>
      <c r="V307">
        <v>0</v>
      </c>
      <c r="AC307">
        <v>0</v>
      </c>
      <c r="AJ307">
        <v>0</v>
      </c>
      <c r="AQ307">
        <v>0</v>
      </c>
      <c r="AX307">
        <v>0</v>
      </c>
      <c r="BE307">
        <v>0</v>
      </c>
      <c r="BL307">
        <v>0</v>
      </c>
      <c r="BM307">
        <v>280.69523565010002</v>
      </c>
      <c r="BN307">
        <v>280.69523565010002</v>
      </c>
      <c r="BO307">
        <v>280.69523565010002</v>
      </c>
      <c r="BP307">
        <v>280.69523565010002</v>
      </c>
      <c r="BQ307">
        <v>0</v>
      </c>
      <c r="BR307">
        <v>0</v>
      </c>
      <c r="BS307">
        <v>56</v>
      </c>
      <c r="BT307">
        <v>365.98890829999999</v>
      </c>
      <c r="BU307">
        <v>365.98890829999999</v>
      </c>
      <c r="BV307">
        <v>365.98890829999999</v>
      </c>
      <c r="BW307">
        <v>365.98890829999999</v>
      </c>
      <c r="BX307">
        <v>0</v>
      </c>
      <c r="BY307">
        <v>0</v>
      </c>
      <c r="BZ307">
        <v>29</v>
      </c>
      <c r="CA307">
        <v>552.77843025000004</v>
      </c>
      <c r="CB307">
        <v>552.77843025000004</v>
      </c>
      <c r="CC307">
        <v>552.77843025000004</v>
      </c>
      <c r="CD307">
        <v>552.77843025000004</v>
      </c>
      <c r="CE307">
        <v>0</v>
      </c>
      <c r="CF307">
        <v>0</v>
      </c>
      <c r="CG307">
        <v>210</v>
      </c>
      <c r="CN307">
        <v>0</v>
      </c>
      <c r="CU307">
        <v>0</v>
      </c>
      <c r="DB307">
        <v>0</v>
      </c>
      <c r="DI307">
        <v>0</v>
      </c>
      <c r="DJ307">
        <v>482.74817815350002</v>
      </c>
      <c r="DK307">
        <v>399.8208580667</v>
      </c>
      <c r="DL307">
        <v>552.77843025000004</v>
      </c>
      <c r="DM307">
        <v>365.98890829999999</v>
      </c>
      <c r="DN307">
        <v>6.53856283</v>
      </c>
      <c r="DO307">
        <v>112.35122760190001</v>
      </c>
      <c r="DP307">
        <v>295</v>
      </c>
    </row>
    <row r="308" spans="1:120" x14ac:dyDescent="0.25">
      <c r="A308" t="s">
        <v>183</v>
      </c>
      <c r="H308">
        <v>0</v>
      </c>
      <c r="I308">
        <v>429.5817136</v>
      </c>
      <c r="J308">
        <v>429.5817136</v>
      </c>
      <c r="K308">
        <v>429.5817136</v>
      </c>
      <c r="L308">
        <v>429.5817136</v>
      </c>
      <c r="M308">
        <v>0</v>
      </c>
      <c r="N308">
        <v>0</v>
      </c>
      <c r="O308">
        <v>248</v>
      </c>
      <c r="V308">
        <v>0</v>
      </c>
      <c r="AC308">
        <v>0</v>
      </c>
      <c r="AJ308">
        <v>0</v>
      </c>
      <c r="AQ308">
        <v>0</v>
      </c>
      <c r="AX308">
        <v>0</v>
      </c>
      <c r="BE308">
        <v>0</v>
      </c>
      <c r="BL308">
        <v>0</v>
      </c>
      <c r="BS308">
        <v>0</v>
      </c>
      <c r="BZ308">
        <v>0</v>
      </c>
      <c r="CG308">
        <v>0</v>
      </c>
      <c r="CN308">
        <v>0</v>
      </c>
      <c r="CU308">
        <v>0</v>
      </c>
      <c r="DB308">
        <v>0</v>
      </c>
      <c r="DI308">
        <v>0</v>
      </c>
      <c r="DJ308">
        <v>429.5817136</v>
      </c>
      <c r="DK308">
        <v>429.5817136</v>
      </c>
      <c r="DL308">
        <v>429.5817136</v>
      </c>
      <c r="DM308">
        <v>429.5817136</v>
      </c>
      <c r="DN308">
        <v>0</v>
      </c>
      <c r="DO308">
        <v>0</v>
      </c>
      <c r="DP308">
        <v>248</v>
      </c>
    </row>
    <row r="309" spans="1:120" x14ac:dyDescent="0.25">
      <c r="A309" t="s">
        <v>184</v>
      </c>
      <c r="H309">
        <v>0</v>
      </c>
      <c r="O309">
        <v>0</v>
      </c>
      <c r="P309">
        <v>468.30478475000001</v>
      </c>
      <c r="Q309">
        <v>468.30478475000001</v>
      </c>
      <c r="R309">
        <v>468.30478475000001</v>
      </c>
      <c r="S309">
        <v>468.30478475000001</v>
      </c>
      <c r="T309">
        <v>0</v>
      </c>
      <c r="U309">
        <v>0</v>
      </c>
      <c r="V309">
        <v>27</v>
      </c>
      <c r="AC309">
        <v>0</v>
      </c>
      <c r="AJ309">
        <v>0</v>
      </c>
      <c r="AQ309">
        <v>0</v>
      </c>
      <c r="AX309">
        <v>0</v>
      </c>
      <c r="BE309">
        <v>0</v>
      </c>
      <c r="BL309">
        <v>0</v>
      </c>
      <c r="BS309">
        <v>0</v>
      </c>
      <c r="BZ309">
        <v>0</v>
      </c>
      <c r="CA309">
        <v>649.15359690000003</v>
      </c>
      <c r="CB309">
        <v>649.15359690000003</v>
      </c>
      <c r="CC309">
        <v>649.15359690000003</v>
      </c>
      <c r="CD309">
        <v>649.15359690000003</v>
      </c>
      <c r="CE309">
        <v>0</v>
      </c>
      <c r="CF309">
        <v>0</v>
      </c>
      <c r="CG309">
        <v>84</v>
      </c>
      <c r="CN309">
        <v>0</v>
      </c>
      <c r="CU309">
        <v>0</v>
      </c>
      <c r="DB309">
        <v>0</v>
      </c>
      <c r="DI309">
        <v>0</v>
      </c>
      <c r="DJ309">
        <v>605.0668966252</v>
      </c>
      <c r="DK309">
        <v>558.72919082500005</v>
      </c>
      <c r="DL309">
        <v>649.15359690000003</v>
      </c>
      <c r="DM309">
        <v>558.72919082500005</v>
      </c>
      <c r="DN309">
        <v>7.4022931074000002</v>
      </c>
      <c r="DO309">
        <v>78.001180622199996</v>
      </c>
      <c r="DP309">
        <v>111</v>
      </c>
    </row>
    <row r="310" spans="1:120" x14ac:dyDescent="0.25">
      <c r="A310" t="s">
        <v>185</v>
      </c>
      <c r="H310">
        <v>0</v>
      </c>
      <c r="I310">
        <v>208.45197440000001</v>
      </c>
      <c r="J310">
        <v>208.45197440000001</v>
      </c>
      <c r="K310">
        <v>208.45197440000001</v>
      </c>
      <c r="L310">
        <v>208.45197440000001</v>
      </c>
      <c r="M310">
        <v>0</v>
      </c>
      <c r="N310">
        <v>0</v>
      </c>
      <c r="O310">
        <v>57</v>
      </c>
      <c r="V310">
        <v>0</v>
      </c>
      <c r="AC310">
        <v>0</v>
      </c>
      <c r="AJ310">
        <v>0</v>
      </c>
      <c r="AQ310">
        <v>0</v>
      </c>
      <c r="AX310">
        <v>0</v>
      </c>
      <c r="BE310">
        <v>0</v>
      </c>
      <c r="BL310">
        <v>0</v>
      </c>
      <c r="BS310">
        <v>0</v>
      </c>
      <c r="BZ310">
        <v>0</v>
      </c>
      <c r="CG310">
        <v>0</v>
      </c>
      <c r="CN310">
        <v>0</v>
      </c>
      <c r="CU310">
        <v>0</v>
      </c>
      <c r="DB310">
        <v>0</v>
      </c>
      <c r="DI310">
        <v>0</v>
      </c>
      <c r="DJ310">
        <v>208.45197440000001</v>
      </c>
      <c r="DK310">
        <v>208.45197440000001</v>
      </c>
      <c r="DL310">
        <v>208.45197440000001</v>
      </c>
      <c r="DM310">
        <v>208.45197440000001</v>
      </c>
      <c r="DN310">
        <v>0</v>
      </c>
      <c r="DO310">
        <v>0</v>
      </c>
      <c r="DP310">
        <v>57</v>
      </c>
    </row>
    <row r="311" spans="1:120" x14ac:dyDescent="0.25">
      <c r="A311" t="s">
        <v>186</v>
      </c>
      <c r="H311">
        <v>0</v>
      </c>
      <c r="O311">
        <v>0</v>
      </c>
      <c r="V311">
        <v>0</v>
      </c>
      <c r="AC311">
        <v>0</v>
      </c>
      <c r="AJ311">
        <v>0</v>
      </c>
      <c r="AQ311">
        <v>0</v>
      </c>
      <c r="AR311">
        <v>402.91785320010001</v>
      </c>
      <c r="AS311">
        <v>402.91785320010001</v>
      </c>
      <c r="AT311">
        <v>402.91785320010001</v>
      </c>
      <c r="AU311">
        <v>402.91785320010001</v>
      </c>
      <c r="AV311">
        <v>0</v>
      </c>
      <c r="AW311">
        <v>0</v>
      </c>
      <c r="AX311">
        <v>91</v>
      </c>
      <c r="BE311">
        <v>0</v>
      </c>
      <c r="BF311">
        <v>370.59250000010002</v>
      </c>
      <c r="BG311">
        <v>370.59250000010002</v>
      </c>
      <c r="BH311">
        <v>370.59250000010002</v>
      </c>
      <c r="BI311">
        <v>370.59250000010002</v>
      </c>
      <c r="BJ311">
        <v>0</v>
      </c>
      <c r="BK311">
        <v>0</v>
      </c>
      <c r="BL311">
        <v>496</v>
      </c>
      <c r="BM311">
        <v>158.215025</v>
      </c>
      <c r="BN311">
        <v>158.215025</v>
      </c>
      <c r="BO311">
        <v>158.215025</v>
      </c>
      <c r="BP311">
        <v>158.215025</v>
      </c>
      <c r="BQ311">
        <v>0</v>
      </c>
      <c r="BR311">
        <v>0</v>
      </c>
      <c r="BS311">
        <v>36</v>
      </c>
      <c r="BZ311">
        <v>0</v>
      </c>
      <c r="CG311">
        <v>0</v>
      </c>
      <c r="CH311">
        <v>121.51620095</v>
      </c>
      <c r="CI311">
        <v>121.51620095</v>
      </c>
      <c r="CJ311">
        <v>121.51620095</v>
      </c>
      <c r="CK311">
        <v>121.51620095</v>
      </c>
      <c r="CN311">
        <v>1</v>
      </c>
      <c r="CO311">
        <v>98.598980699999998</v>
      </c>
      <c r="CP311">
        <v>98.598980699999998</v>
      </c>
      <c r="CQ311">
        <v>98.598980699999998</v>
      </c>
      <c r="CR311">
        <v>98.598980699999998</v>
      </c>
      <c r="CS311">
        <v>0</v>
      </c>
      <c r="CT311">
        <v>0</v>
      </c>
      <c r="CU311">
        <v>85</v>
      </c>
      <c r="DB311">
        <v>0</v>
      </c>
      <c r="DI311">
        <v>0</v>
      </c>
      <c r="DJ311">
        <v>330.93915249880001</v>
      </c>
      <c r="DK311">
        <v>230.36811197009999</v>
      </c>
      <c r="DL311">
        <v>370.59250000010002</v>
      </c>
      <c r="DM311">
        <v>158.215025</v>
      </c>
      <c r="DN311">
        <v>3.7223395235000001</v>
      </c>
      <c r="DO311">
        <v>99.207306182799996</v>
      </c>
      <c r="DP311">
        <v>710</v>
      </c>
    </row>
    <row r="312" spans="1:120" x14ac:dyDescent="0.25">
      <c r="A312" t="s">
        <v>187</v>
      </c>
      <c r="H312">
        <v>0</v>
      </c>
      <c r="O312">
        <v>0</v>
      </c>
      <c r="V312">
        <v>0</v>
      </c>
      <c r="AC312">
        <v>0</v>
      </c>
      <c r="AJ312">
        <v>0</v>
      </c>
      <c r="AQ312">
        <v>0</v>
      </c>
      <c r="AX312">
        <v>0</v>
      </c>
      <c r="BE312">
        <v>0</v>
      </c>
      <c r="BL312">
        <v>0</v>
      </c>
      <c r="BS312">
        <v>0</v>
      </c>
      <c r="BZ312">
        <v>0</v>
      </c>
      <c r="CA312">
        <v>330.68513215000002</v>
      </c>
      <c r="CB312">
        <v>330.68513215000002</v>
      </c>
      <c r="CC312">
        <v>330.68513215000002</v>
      </c>
      <c r="CD312">
        <v>330.68513215000002</v>
      </c>
      <c r="CE312">
        <v>0</v>
      </c>
      <c r="CF312">
        <v>0</v>
      </c>
      <c r="CG312">
        <v>89</v>
      </c>
      <c r="CN312">
        <v>0</v>
      </c>
      <c r="CU312">
        <v>0</v>
      </c>
      <c r="DB312">
        <v>0</v>
      </c>
      <c r="DI312">
        <v>0</v>
      </c>
      <c r="DJ312">
        <v>330.68513215000002</v>
      </c>
      <c r="DK312">
        <v>330.68513215000002</v>
      </c>
      <c r="DL312">
        <v>330.68513215000002</v>
      </c>
      <c r="DM312">
        <v>330.68513215000002</v>
      </c>
      <c r="DN312">
        <v>0</v>
      </c>
      <c r="DO312">
        <v>0</v>
      </c>
      <c r="DP312">
        <v>89</v>
      </c>
    </row>
    <row r="313" spans="1:120" x14ac:dyDescent="0.25">
      <c r="A313" t="s">
        <v>189</v>
      </c>
      <c r="H313">
        <v>0</v>
      </c>
      <c r="O313">
        <v>0</v>
      </c>
      <c r="P313">
        <v>157.1655524</v>
      </c>
      <c r="Q313">
        <v>157.1655524</v>
      </c>
      <c r="R313">
        <v>157.1655524</v>
      </c>
      <c r="S313">
        <v>157.1655524</v>
      </c>
      <c r="T313">
        <v>0</v>
      </c>
      <c r="U313">
        <v>0</v>
      </c>
      <c r="V313">
        <v>23</v>
      </c>
      <c r="AC313">
        <v>0</v>
      </c>
      <c r="AJ313">
        <v>0</v>
      </c>
      <c r="AQ313">
        <v>0</v>
      </c>
      <c r="AX313">
        <v>0</v>
      </c>
      <c r="BE313">
        <v>0</v>
      </c>
      <c r="BL313">
        <v>0</v>
      </c>
      <c r="BS313">
        <v>0</v>
      </c>
      <c r="BZ313">
        <v>0</v>
      </c>
      <c r="CG313">
        <v>0</v>
      </c>
      <c r="CN313">
        <v>0</v>
      </c>
      <c r="CU313">
        <v>0</v>
      </c>
      <c r="DB313">
        <v>0</v>
      </c>
      <c r="DI313">
        <v>0</v>
      </c>
      <c r="DJ313">
        <v>157.1655524</v>
      </c>
      <c r="DK313">
        <v>157.1655524</v>
      </c>
      <c r="DL313">
        <v>157.1655524</v>
      </c>
      <c r="DM313">
        <v>157.1655524</v>
      </c>
      <c r="DN313">
        <v>0</v>
      </c>
      <c r="DO313">
        <v>0</v>
      </c>
      <c r="DP313">
        <v>23</v>
      </c>
    </row>
    <row r="314" spans="1:120" x14ac:dyDescent="0.25">
      <c r="A314" t="s">
        <v>306</v>
      </c>
      <c r="H314">
        <v>0</v>
      </c>
      <c r="I314">
        <v>135.18185120000001</v>
      </c>
      <c r="J314">
        <v>135.18185120000001</v>
      </c>
      <c r="K314">
        <v>135.18185120000001</v>
      </c>
      <c r="L314">
        <v>135.18185120000001</v>
      </c>
      <c r="M314">
        <v>0</v>
      </c>
      <c r="N314">
        <v>0</v>
      </c>
      <c r="O314">
        <v>21</v>
      </c>
      <c r="V314">
        <v>0</v>
      </c>
      <c r="AC314">
        <v>0</v>
      </c>
      <c r="AJ314">
        <v>0</v>
      </c>
      <c r="AQ314">
        <v>0</v>
      </c>
      <c r="AX314">
        <v>0</v>
      </c>
      <c r="BE314">
        <v>0</v>
      </c>
      <c r="BL314">
        <v>0</v>
      </c>
      <c r="BS314">
        <v>0</v>
      </c>
      <c r="BZ314">
        <v>0</v>
      </c>
      <c r="CG314">
        <v>0</v>
      </c>
      <c r="CN314">
        <v>0</v>
      </c>
      <c r="CU314">
        <v>0</v>
      </c>
      <c r="DB314">
        <v>0</v>
      </c>
      <c r="DI314">
        <v>0</v>
      </c>
      <c r="DJ314">
        <v>135.18185120000001</v>
      </c>
      <c r="DK314">
        <v>135.18185120000001</v>
      </c>
      <c r="DL314">
        <v>135.18185120000001</v>
      </c>
      <c r="DM314">
        <v>135.18185120000001</v>
      </c>
      <c r="DN314">
        <v>0</v>
      </c>
      <c r="DO314">
        <v>0</v>
      </c>
      <c r="DP314">
        <v>21</v>
      </c>
    </row>
    <row r="315" spans="1:120" x14ac:dyDescent="0.25">
      <c r="A315" t="s">
        <v>190</v>
      </c>
      <c r="H315">
        <v>0</v>
      </c>
      <c r="O315">
        <v>0</v>
      </c>
      <c r="V315">
        <v>0</v>
      </c>
      <c r="AC315">
        <v>0</v>
      </c>
      <c r="AJ315">
        <v>0</v>
      </c>
      <c r="AQ315">
        <v>0</v>
      </c>
      <c r="AR315">
        <v>101.0448207</v>
      </c>
      <c r="AS315">
        <v>101.0448207</v>
      </c>
      <c r="AT315">
        <v>101.0448207</v>
      </c>
      <c r="AU315">
        <v>101.0448207</v>
      </c>
      <c r="AV315">
        <v>0</v>
      </c>
      <c r="AW315">
        <v>0</v>
      </c>
      <c r="AX315">
        <v>72</v>
      </c>
      <c r="BE315">
        <v>0</v>
      </c>
      <c r="BF315">
        <v>355.01876700010001</v>
      </c>
      <c r="BG315">
        <v>355.01876700010001</v>
      </c>
      <c r="BH315">
        <v>355.01876700010001</v>
      </c>
      <c r="BI315">
        <v>355.01876700010001</v>
      </c>
      <c r="BJ315">
        <v>0</v>
      </c>
      <c r="BK315">
        <v>0</v>
      </c>
      <c r="BL315">
        <v>305</v>
      </c>
      <c r="BM315">
        <v>137.684</v>
      </c>
      <c r="BN315">
        <v>137.684</v>
      </c>
      <c r="BO315">
        <v>137.684</v>
      </c>
      <c r="BP315">
        <v>137.684</v>
      </c>
      <c r="BQ315">
        <v>0</v>
      </c>
      <c r="BR315">
        <v>0</v>
      </c>
      <c r="BS315">
        <v>140</v>
      </c>
      <c r="BT315">
        <v>137.92701944999999</v>
      </c>
      <c r="BU315">
        <v>137.92701944999999</v>
      </c>
      <c r="BV315">
        <v>137.92701944999999</v>
      </c>
      <c r="BW315">
        <v>137.92701944999999</v>
      </c>
      <c r="BX315">
        <v>0</v>
      </c>
      <c r="BY315">
        <v>0</v>
      </c>
      <c r="BZ315">
        <v>19</v>
      </c>
      <c r="CA315">
        <v>352.69003230009997</v>
      </c>
      <c r="CB315">
        <v>352.69003230009997</v>
      </c>
      <c r="CC315">
        <v>352.69003230009997</v>
      </c>
      <c r="CD315">
        <v>352.69003230009997</v>
      </c>
      <c r="CE315">
        <v>0</v>
      </c>
      <c r="CF315">
        <v>0</v>
      </c>
      <c r="CG315">
        <v>131</v>
      </c>
      <c r="CN315">
        <v>0</v>
      </c>
      <c r="CO315">
        <v>47.020760500000002</v>
      </c>
      <c r="CP315">
        <v>47.020760500000002</v>
      </c>
      <c r="CQ315">
        <v>47.020760500000002</v>
      </c>
      <c r="CR315">
        <v>47.020760500000002</v>
      </c>
      <c r="CS315">
        <v>0</v>
      </c>
      <c r="CT315">
        <v>0</v>
      </c>
      <c r="CU315">
        <v>156</v>
      </c>
      <c r="DB315">
        <v>0</v>
      </c>
      <c r="DI315">
        <v>0</v>
      </c>
      <c r="DJ315">
        <v>232.03393912350001</v>
      </c>
      <c r="DK315">
        <v>188.56423332509999</v>
      </c>
      <c r="DL315">
        <v>352.69003230009997</v>
      </c>
      <c r="DM315">
        <v>137.80550972500001</v>
      </c>
      <c r="DN315">
        <v>4.6323822002000004</v>
      </c>
      <c r="DO315">
        <v>132.885198594</v>
      </c>
      <c r="DP315">
        <v>823</v>
      </c>
    </row>
    <row r="316" spans="1:120" x14ac:dyDescent="0.25">
      <c r="A316" t="s">
        <v>199</v>
      </c>
      <c r="H316">
        <v>0</v>
      </c>
      <c r="O316">
        <v>0</v>
      </c>
      <c r="V316">
        <v>0</v>
      </c>
      <c r="AC316">
        <v>0</v>
      </c>
      <c r="AJ316">
        <v>0</v>
      </c>
      <c r="AQ316">
        <v>0</v>
      </c>
      <c r="AX316">
        <v>0</v>
      </c>
      <c r="AY316">
        <v>426.70323385</v>
      </c>
      <c r="AZ316">
        <v>426.70323385</v>
      </c>
      <c r="BA316">
        <v>426.70323385</v>
      </c>
      <c r="BB316">
        <v>426.70323385</v>
      </c>
      <c r="BC316">
        <v>0</v>
      </c>
      <c r="BD316">
        <v>0</v>
      </c>
      <c r="BE316">
        <v>249</v>
      </c>
      <c r="BL316">
        <v>0</v>
      </c>
      <c r="BS316">
        <v>0</v>
      </c>
      <c r="BZ316">
        <v>0</v>
      </c>
      <c r="CG316">
        <v>0</v>
      </c>
      <c r="CN316">
        <v>0</v>
      </c>
      <c r="CU316">
        <v>0</v>
      </c>
      <c r="DB316">
        <v>0</v>
      </c>
      <c r="DI316">
        <v>0</v>
      </c>
      <c r="DJ316">
        <v>426.70323385</v>
      </c>
      <c r="DK316">
        <v>426.70323385</v>
      </c>
      <c r="DL316">
        <v>426.70323385</v>
      </c>
      <c r="DM316">
        <v>426.70323385</v>
      </c>
      <c r="DN316">
        <v>0</v>
      </c>
      <c r="DO316">
        <v>0</v>
      </c>
      <c r="DP316">
        <v>249</v>
      </c>
    </row>
    <row r="317" spans="1:120" x14ac:dyDescent="0.25">
      <c r="A317" t="s">
        <v>191</v>
      </c>
      <c r="H317">
        <v>0</v>
      </c>
      <c r="O317">
        <v>0</v>
      </c>
      <c r="V317">
        <v>0</v>
      </c>
      <c r="AC317">
        <v>0</v>
      </c>
      <c r="AJ317">
        <v>0</v>
      </c>
      <c r="AQ317">
        <v>0</v>
      </c>
      <c r="AX317">
        <v>0</v>
      </c>
      <c r="BE317">
        <v>0</v>
      </c>
      <c r="BF317">
        <v>205.97062149999999</v>
      </c>
      <c r="BG317">
        <v>205.97062149999999</v>
      </c>
      <c r="BH317">
        <v>205.97062149999999</v>
      </c>
      <c r="BI317">
        <v>205.97062149999999</v>
      </c>
      <c r="BJ317">
        <v>0</v>
      </c>
      <c r="BK317">
        <v>0</v>
      </c>
      <c r="BL317">
        <v>441</v>
      </c>
      <c r="BS317">
        <v>0</v>
      </c>
      <c r="BZ317">
        <v>0</v>
      </c>
      <c r="CG317">
        <v>0</v>
      </c>
      <c r="CN317">
        <v>0</v>
      </c>
      <c r="CO317">
        <v>39.03974625</v>
      </c>
      <c r="CP317">
        <v>39.03974625</v>
      </c>
      <c r="CQ317">
        <v>39.03974625</v>
      </c>
      <c r="CR317">
        <v>39.03974625</v>
      </c>
      <c r="CS317">
        <v>0</v>
      </c>
      <c r="CT317">
        <v>0</v>
      </c>
      <c r="CU317">
        <v>84</v>
      </c>
      <c r="DB317">
        <v>0</v>
      </c>
      <c r="DI317">
        <v>0</v>
      </c>
      <c r="DJ317">
        <v>179.19509723780001</v>
      </c>
      <c r="DK317">
        <v>122.505183875</v>
      </c>
      <c r="DL317">
        <v>205.97062149999999</v>
      </c>
      <c r="DM317">
        <v>122.505183875</v>
      </c>
      <c r="DN317">
        <v>2.6765601617999999</v>
      </c>
      <c r="DO317">
        <v>61.317998786399997</v>
      </c>
      <c r="DP317">
        <v>525</v>
      </c>
    </row>
    <row r="318" spans="1:120" x14ac:dyDescent="0.25">
      <c r="A318" t="s">
        <v>200</v>
      </c>
      <c r="H318">
        <v>0</v>
      </c>
      <c r="O318">
        <v>0</v>
      </c>
      <c r="V318">
        <v>0</v>
      </c>
      <c r="AC318">
        <v>0</v>
      </c>
      <c r="AJ318">
        <v>0</v>
      </c>
      <c r="AQ318">
        <v>0</v>
      </c>
      <c r="AX318">
        <v>0</v>
      </c>
      <c r="AY318">
        <v>263.17080045</v>
      </c>
      <c r="AZ318">
        <v>263.17080045</v>
      </c>
      <c r="BA318">
        <v>263.17080045</v>
      </c>
      <c r="BB318">
        <v>263.17080045</v>
      </c>
      <c r="BC318">
        <v>0</v>
      </c>
      <c r="BD318">
        <v>0</v>
      </c>
      <c r="BE318">
        <v>25</v>
      </c>
      <c r="BL318">
        <v>0</v>
      </c>
      <c r="BM318">
        <v>103.32580935</v>
      </c>
      <c r="BN318">
        <v>103.32580935</v>
      </c>
      <c r="BO318">
        <v>103.32580935</v>
      </c>
      <c r="BP318">
        <v>103.32580935</v>
      </c>
      <c r="BQ318">
        <v>0</v>
      </c>
      <c r="BR318">
        <v>0</v>
      </c>
      <c r="BS318">
        <v>40</v>
      </c>
      <c r="BT318">
        <v>104.1395685</v>
      </c>
      <c r="BU318">
        <v>104.1395685</v>
      </c>
      <c r="BV318">
        <v>104.1395685</v>
      </c>
      <c r="BW318">
        <v>104.1395685</v>
      </c>
      <c r="BX318">
        <v>0</v>
      </c>
      <c r="BY318">
        <v>0</v>
      </c>
      <c r="BZ318">
        <v>3</v>
      </c>
      <c r="CG318">
        <v>0</v>
      </c>
      <c r="CN318">
        <v>0</v>
      </c>
      <c r="CU318">
        <v>0</v>
      </c>
      <c r="DB318">
        <v>0</v>
      </c>
      <c r="DI318">
        <v>0</v>
      </c>
      <c r="DJ318">
        <v>161.8723485573</v>
      </c>
      <c r="DK318">
        <v>156.87872609999999</v>
      </c>
      <c r="DL318">
        <v>103.32580935</v>
      </c>
      <c r="DM318">
        <v>104.1395685</v>
      </c>
      <c r="DN318">
        <v>9.4543907821000008</v>
      </c>
      <c r="DO318">
        <v>77.550610465999995</v>
      </c>
      <c r="DP318">
        <v>67</v>
      </c>
    </row>
    <row r="319" spans="1:120" x14ac:dyDescent="0.25">
      <c r="A319" t="s">
        <v>201</v>
      </c>
      <c r="H319">
        <v>0</v>
      </c>
      <c r="O319">
        <v>0</v>
      </c>
      <c r="V319">
        <v>0</v>
      </c>
      <c r="AC319">
        <v>0</v>
      </c>
      <c r="AJ319">
        <v>0</v>
      </c>
      <c r="AQ319">
        <v>0</v>
      </c>
      <c r="AR319">
        <v>72.655833299999998</v>
      </c>
      <c r="AS319">
        <v>72.655833299999998</v>
      </c>
      <c r="AT319">
        <v>72.655833299999998</v>
      </c>
      <c r="AU319">
        <v>72.655833299999998</v>
      </c>
      <c r="AV319">
        <v>0</v>
      </c>
      <c r="AW319">
        <v>0</v>
      </c>
      <c r="AX319">
        <v>10</v>
      </c>
      <c r="BE319">
        <v>0</v>
      </c>
      <c r="BL319">
        <v>0</v>
      </c>
      <c r="BS319">
        <v>0</v>
      </c>
      <c r="BZ319">
        <v>0</v>
      </c>
      <c r="CG319">
        <v>0</v>
      </c>
      <c r="CN319">
        <v>0</v>
      </c>
      <c r="CU319">
        <v>0</v>
      </c>
      <c r="DB319">
        <v>0</v>
      </c>
      <c r="DI319">
        <v>0</v>
      </c>
      <c r="DJ319">
        <v>72.655833299999998</v>
      </c>
      <c r="DK319">
        <v>72.655833299999998</v>
      </c>
      <c r="DL319">
        <v>72.655833299999998</v>
      </c>
      <c r="DM319">
        <v>72.655833299999998</v>
      </c>
      <c r="DN319">
        <v>0</v>
      </c>
      <c r="DO319">
        <v>0</v>
      </c>
      <c r="DP319">
        <v>10</v>
      </c>
    </row>
    <row r="320" spans="1:120" x14ac:dyDescent="0.25">
      <c r="A320" t="s">
        <v>192</v>
      </c>
      <c r="H320">
        <v>0</v>
      </c>
      <c r="O320">
        <v>0</v>
      </c>
      <c r="V320">
        <v>0</v>
      </c>
      <c r="AC320">
        <v>0</v>
      </c>
      <c r="AJ320">
        <v>0</v>
      </c>
      <c r="AQ320">
        <v>0</v>
      </c>
      <c r="AX320">
        <v>0</v>
      </c>
      <c r="BE320">
        <v>0</v>
      </c>
      <c r="BF320">
        <v>195.25579900010001</v>
      </c>
      <c r="BG320">
        <v>195.25579900010001</v>
      </c>
      <c r="BH320">
        <v>195.25579900010001</v>
      </c>
      <c r="BI320">
        <v>195.25579900010001</v>
      </c>
      <c r="BJ320">
        <v>0</v>
      </c>
      <c r="BK320">
        <v>0</v>
      </c>
      <c r="BL320">
        <v>79</v>
      </c>
      <c r="BS320">
        <v>0</v>
      </c>
      <c r="BZ320">
        <v>0</v>
      </c>
      <c r="CG320">
        <v>0</v>
      </c>
      <c r="CN320">
        <v>0</v>
      </c>
      <c r="CU320">
        <v>0</v>
      </c>
      <c r="DB320">
        <v>0</v>
      </c>
      <c r="DI320">
        <v>0</v>
      </c>
      <c r="DJ320">
        <v>195.25579900010001</v>
      </c>
      <c r="DK320">
        <v>195.25579900010001</v>
      </c>
      <c r="DL320">
        <v>195.25579900010001</v>
      </c>
      <c r="DM320">
        <v>195.25579900010001</v>
      </c>
      <c r="DN320">
        <v>0</v>
      </c>
      <c r="DO320">
        <v>0</v>
      </c>
      <c r="DP320">
        <v>79</v>
      </c>
    </row>
    <row r="321" spans="1:120" x14ac:dyDescent="0.25">
      <c r="A321" t="s">
        <v>307</v>
      </c>
      <c r="H321">
        <v>0</v>
      </c>
      <c r="O321">
        <v>0</v>
      </c>
      <c r="V321">
        <v>0</v>
      </c>
      <c r="AC321">
        <v>0</v>
      </c>
      <c r="AJ321">
        <v>0</v>
      </c>
      <c r="AQ321">
        <v>0</v>
      </c>
      <c r="AX321">
        <v>0</v>
      </c>
      <c r="BE321">
        <v>0</v>
      </c>
      <c r="BF321">
        <v>201.2695429</v>
      </c>
      <c r="BG321">
        <v>201.2695429</v>
      </c>
      <c r="BH321">
        <v>201.2695429</v>
      </c>
      <c r="BI321">
        <v>201.2695429</v>
      </c>
      <c r="BL321">
        <v>0</v>
      </c>
      <c r="BS321">
        <v>0</v>
      </c>
      <c r="BZ321">
        <v>0</v>
      </c>
      <c r="CG321">
        <v>0</v>
      </c>
      <c r="CN321">
        <v>0</v>
      </c>
      <c r="CU321">
        <v>0</v>
      </c>
      <c r="DB321">
        <v>0</v>
      </c>
      <c r="DI321">
        <v>0</v>
      </c>
      <c r="DJ321">
        <v>201.2695429</v>
      </c>
      <c r="DK321">
        <v>201.2695429</v>
      </c>
      <c r="DL321">
        <v>201.2695429</v>
      </c>
      <c r="DM321">
        <v>201.2695429</v>
      </c>
      <c r="DP321">
        <v>0</v>
      </c>
    </row>
    <row r="322" spans="1:120" x14ac:dyDescent="0.25">
      <c r="A322" t="s">
        <v>308</v>
      </c>
      <c r="H322">
        <v>0</v>
      </c>
      <c r="O322">
        <v>0</v>
      </c>
      <c r="V322">
        <v>0</v>
      </c>
      <c r="AC322">
        <v>0</v>
      </c>
      <c r="AJ322">
        <v>0</v>
      </c>
      <c r="AQ322">
        <v>0</v>
      </c>
      <c r="AX322">
        <v>0</v>
      </c>
      <c r="BE322">
        <v>0</v>
      </c>
      <c r="BL322">
        <v>0</v>
      </c>
      <c r="BS322">
        <v>0</v>
      </c>
      <c r="BZ322">
        <v>0</v>
      </c>
      <c r="CA322">
        <v>111.8970882</v>
      </c>
      <c r="CB322">
        <v>111.8970882</v>
      </c>
      <c r="CC322">
        <v>111.8970882</v>
      </c>
      <c r="CD322">
        <v>111.8970882</v>
      </c>
      <c r="CE322">
        <v>0</v>
      </c>
      <c r="CF322">
        <v>0</v>
      </c>
      <c r="CG322">
        <v>17</v>
      </c>
      <c r="CN322">
        <v>0</v>
      </c>
      <c r="CU322">
        <v>0</v>
      </c>
      <c r="DB322">
        <v>0</v>
      </c>
      <c r="DI322">
        <v>0</v>
      </c>
      <c r="DJ322">
        <v>111.8970882</v>
      </c>
      <c r="DK322">
        <v>111.8970882</v>
      </c>
      <c r="DL322">
        <v>111.8970882</v>
      </c>
      <c r="DM322">
        <v>111.8970882</v>
      </c>
      <c r="DN322">
        <v>0</v>
      </c>
      <c r="DO322">
        <v>0</v>
      </c>
      <c r="DP322">
        <v>17</v>
      </c>
    </row>
    <row r="323" spans="1:120" x14ac:dyDescent="0.25">
      <c r="A323" t="s">
        <v>225</v>
      </c>
      <c r="B323">
        <v>597.53929041950005</v>
      </c>
      <c r="C323">
        <v>619.6058393001</v>
      </c>
      <c r="D323">
        <v>580.85897150009998</v>
      </c>
      <c r="E323">
        <v>580.85897150009998</v>
      </c>
      <c r="F323">
        <v>7.5599893228999999</v>
      </c>
      <c r="G323">
        <v>90.146355154299997</v>
      </c>
      <c r="H323">
        <v>142</v>
      </c>
      <c r="I323">
        <v>434.17722139429998</v>
      </c>
      <c r="J323">
        <v>355.51534877</v>
      </c>
      <c r="K323">
        <v>429.5817136</v>
      </c>
      <c r="L323">
        <v>429.5817136</v>
      </c>
      <c r="M323">
        <v>4.1102830847999998</v>
      </c>
      <c r="N323">
        <v>103.110351712</v>
      </c>
      <c r="O323">
        <v>629</v>
      </c>
      <c r="P323">
        <v>551.73321889399995</v>
      </c>
      <c r="Q323">
        <v>516.44694318339998</v>
      </c>
      <c r="R323">
        <v>582.90901140000005</v>
      </c>
      <c r="S323">
        <v>527.7492737</v>
      </c>
      <c r="T323">
        <v>11.057758037599999</v>
      </c>
      <c r="U323">
        <v>173.01511634350001</v>
      </c>
      <c r="V323">
        <v>245</v>
      </c>
      <c r="W323">
        <v>497.88257328930001</v>
      </c>
      <c r="X323">
        <v>529.37225861670004</v>
      </c>
      <c r="Y323">
        <v>504.98494870000002</v>
      </c>
      <c r="Z323">
        <v>504.98494870000002</v>
      </c>
      <c r="AA323">
        <v>8.1747174883000007</v>
      </c>
      <c r="AB323">
        <v>48.018171415799998</v>
      </c>
      <c r="AC323">
        <v>35</v>
      </c>
      <c r="AD323">
        <v>1662.4918749999999</v>
      </c>
      <c r="AE323">
        <v>1662.4918749999999</v>
      </c>
      <c r="AF323">
        <v>1662.4918749999999</v>
      </c>
      <c r="AG323">
        <v>1662.4918749999999</v>
      </c>
      <c r="AH323">
        <v>0</v>
      </c>
      <c r="AI323">
        <v>0</v>
      </c>
      <c r="AJ323">
        <v>64</v>
      </c>
      <c r="AK323">
        <v>1118.4750091128999</v>
      </c>
      <c r="AL323">
        <v>1178.8678485</v>
      </c>
      <c r="AM323">
        <v>1005.208585</v>
      </c>
      <c r="AN323">
        <v>1161.7945670001</v>
      </c>
      <c r="AO323">
        <v>19.173798935099999</v>
      </c>
      <c r="AP323">
        <v>140.1771111619</v>
      </c>
      <c r="AQ323">
        <v>53</v>
      </c>
      <c r="AR323">
        <v>258.50370350510002</v>
      </c>
      <c r="AS323">
        <v>192.2061690667</v>
      </c>
      <c r="AT323">
        <v>402.91785320010001</v>
      </c>
      <c r="AU323">
        <v>101.0448207</v>
      </c>
      <c r="AV323">
        <v>11.6209630902</v>
      </c>
      <c r="AW323">
        <v>153.08185100969999</v>
      </c>
      <c r="AX323">
        <v>174</v>
      </c>
      <c r="AY323">
        <v>411.97972767020002</v>
      </c>
      <c r="AZ323">
        <v>344.93701714999997</v>
      </c>
      <c r="BA323">
        <v>426.70323385</v>
      </c>
      <c r="BB323">
        <v>344.93701714999997</v>
      </c>
      <c r="BC323">
        <v>2.8353417168999999</v>
      </c>
      <c r="BD323">
        <v>46.893798334099998</v>
      </c>
      <c r="BE323">
        <v>274</v>
      </c>
      <c r="BF323">
        <v>301.5708801225</v>
      </c>
      <c r="BG323">
        <v>265.62144608</v>
      </c>
      <c r="BH323">
        <v>355.01876700010001</v>
      </c>
      <c r="BI323">
        <v>205.97062149999999</v>
      </c>
      <c r="BJ323">
        <v>2.1631498276999999</v>
      </c>
      <c r="BK323">
        <v>78.614717037399998</v>
      </c>
      <c r="BL323">
        <v>1321</v>
      </c>
      <c r="BM323">
        <v>164.9299838654</v>
      </c>
      <c r="BN323">
        <v>169.98001750009999</v>
      </c>
      <c r="BO323">
        <v>137.684</v>
      </c>
      <c r="BP323">
        <v>147.9495125</v>
      </c>
      <c r="BQ323">
        <v>3.702883414</v>
      </c>
      <c r="BR323">
        <v>61.002044985600001</v>
      </c>
      <c r="BS323">
        <v>271</v>
      </c>
      <c r="BT323">
        <v>264.71571277449999</v>
      </c>
      <c r="BU323">
        <v>202.68516541669999</v>
      </c>
      <c r="BV323">
        <v>365.98890829999999</v>
      </c>
      <c r="BW323">
        <v>137.92701944999999</v>
      </c>
      <c r="BX323">
        <v>16.2726608547</v>
      </c>
      <c r="BY323">
        <v>116.7800732139</v>
      </c>
      <c r="BZ323">
        <v>52</v>
      </c>
      <c r="CA323">
        <v>467.16224228480002</v>
      </c>
      <c r="CB323">
        <v>399.44085596000002</v>
      </c>
      <c r="CC323">
        <v>552.77843025000004</v>
      </c>
      <c r="CD323">
        <v>352.69003230009997</v>
      </c>
      <c r="CE323">
        <v>5.9164063568999996</v>
      </c>
      <c r="CF323">
        <v>136.39737297810001</v>
      </c>
      <c r="CG323">
        <v>531</v>
      </c>
      <c r="CH323">
        <v>121.51620095</v>
      </c>
      <c r="CI323">
        <v>121.51620095</v>
      </c>
      <c r="CJ323">
        <v>121.51620095</v>
      </c>
      <c r="CK323">
        <v>121.51620095</v>
      </c>
      <c r="CN323">
        <v>1</v>
      </c>
      <c r="CO323">
        <v>58.466766299600003</v>
      </c>
      <c r="CP323">
        <v>61.553162483400001</v>
      </c>
      <c r="CQ323">
        <v>47.020760500000002</v>
      </c>
      <c r="CR323">
        <v>47.020760500000002</v>
      </c>
      <c r="CS323">
        <v>1.3387718685000001</v>
      </c>
      <c r="CT323">
        <v>24.1653230543</v>
      </c>
      <c r="CU323">
        <v>326</v>
      </c>
      <c r="CV323">
        <v>588.71424889239995</v>
      </c>
      <c r="CW323">
        <v>589.72048804999997</v>
      </c>
      <c r="CX323">
        <v>586.73993765</v>
      </c>
      <c r="CY323">
        <v>589.72048804999997</v>
      </c>
      <c r="CZ323">
        <v>0.36197024589999999</v>
      </c>
      <c r="DA323">
        <v>2.8288135150999998</v>
      </c>
      <c r="DB323">
        <v>61</v>
      </c>
      <c r="DC323">
        <v>702.3043606</v>
      </c>
      <c r="DD323">
        <v>702.3043606</v>
      </c>
      <c r="DE323">
        <v>702.3043606</v>
      </c>
      <c r="DF323">
        <v>702.3043606</v>
      </c>
      <c r="DG323">
        <v>0</v>
      </c>
      <c r="DH323">
        <v>0</v>
      </c>
      <c r="DI323">
        <v>25</v>
      </c>
      <c r="DJ323">
        <v>383.57282363299998</v>
      </c>
      <c r="DK323">
        <v>431.79977520509999</v>
      </c>
      <c r="DL323">
        <v>370.59250000010002</v>
      </c>
      <c r="DM323">
        <v>386.75517660010001</v>
      </c>
      <c r="DN323">
        <v>3.8310966238000002</v>
      </c>
      <c r="DO323">
        <v>248.38963819310001</v>
      </c>
      <c r="DP323">
        <v>4204</v>
      </c>
    </row>
    <row r="325" spans="1:120" x14ac:dyDescent="0.25">
      <c r="A325" t="s">
        <v>333</v>
      </c>
    </row>
    <row r="326" spans="1:120" x14ac:dyDescent="0.25">
      <c r="C326" t="s">
        <v>254</v>
      </c>
    </row>
    <row r="327" spans="1:120" x14ac:dyDescent="0.25">
      <c r="B327" t="s">
        <v>228</v>
      </c>
      <c r="I327" t="s">
        <v>311</v>
      </c>
      <c r="P327" t="s">
        <v>3</v>
      </c>
      <c r="W327" t="s">
        <v>196</v>
      </c>
      <c r="AD327" t="s">
        <v>243</v>
      </c>
      <c r="AK327" t="s">
        <v>12</v>
      </c>
      <c r="AR327" t="s">
        <v>322</v>
      </c>
      <c r="AY327" t="s">
        <v>4</v>
      </c>
      <c r="BF327" t="s">
        <v>5</v>
      </c>
      <c r="BM327" t="s">
        <v>6</v>
      </c>
      <c r="BT327" t="s">
        <v>9</v>
      </c>
      <c r="CA327" t="s">
        <v>169</v>
      </c>
      <c r="CH327" t="s">
        <v>197</v>
      </c>
      <c r="CO327" t="s">
        <v>13</v>
      </c>
      <c r="CV327" t="s">
        <v>198</v>
      </c>
      <c r="DC327" t="s">
        <v>193</v>
      </c>
      <c r="DJ327" t="s">
        <v>225</v>
      </c>
    </row>
    <row r="328" spans="1:120" x14ac:dyDescent="0.25">
      <c r="A328" t="s">
        <v>257</v>
      </c>
      <c r="B328" t="s">
        <v>302</v>
      </c>
      <c r="C328" t="s">
        <v>267</v>
      </c>
      <c r="D328" t="s">
        <v>287</v>
      </c>
      <c r="E328" t="s">
        <v>303</v>
      </c>
      <c r="F328" t="s">
        <v>252</v>
      </c>
      <c r="G328" t="s">
        <v>253</v>
      </c>
      <c r="H328" t="s">
        <v>159</v>
      </c>
      <c r="I328" t="s">
        <v>302</v>
      </c>
      <c r="J328" t="s">
        <v>267</v>
      </c>
      <c r="K328" t="s">
        <v>287</v>
      </c>
      <c r="L328" t="s">
        <v>303</v>
      </c>
      <c r="M328" t="s">
        <v>252</v>
      </c>
      <c r="N328" t="s">
        <v>253</v>
      </c>
      <c r="O328" t="s">
        <v>159</v>
      </c>
      <c r="P328" t="s">
        <v>302</v>
      </c>
      <c r="Q328" t="s">
        <v>267</v>
      </c>
      <c r="R328" t="s">
        <v>287</v>
      </c>
      <c r="S328" t="s">
        <v>303</v>
      </c>
      <c r="T328" t="s">
        <v>252</v>
      </c>
      <c r="U328" t="s">
        <v>253</v>
      </c>
      <c r="V328" t="s">
        <v>159</v>
      </c>
      <c r="W328" t="s">
        <v>302</v>
      </c>
      <c r="X328" t="s">
        <v>267</v>
      </c>
      <c r="Y328" t="s">
        <v>287</v>
      </c>
      <c r="Z328" t="s">
        <v>303</v>
      </c>
      <c r="AA328" t="s">
        <v>252</v>
      </c>
      <c r="AB328" t="s">
        <v>253</v>
      </c>
      <c r="AC328" t="s">
        <v>159</v>
      </c>
      <c r="AD328" t="s">
        <v>302</v>
      </c>
      <c r="AE328" t="s">
        <v>267</v>
      </c>
      <c r="AF328" t="s">
        <v>287</v>
      </c>
      <c r="AG328" t="s">
        <v>303</v>
      </c>
      <c r="AH328" t="s">
        <v>252</v>
      </c>
      <c r="AI328" t="s">
        <v>253</v>
      </c>
      <c r="AJ328" t="s">
        <v>159</v>
      </c>
      <c r="AK328" t="s">
        <v>302</v>
      </c>
      <c r="AL328" t="s">
        <v>267</v>
      </c>
      <c r="AM328" t="s">
        <v>287</v>
      </c>
      <c r="AN328" t="s">
        <v>303</v>
      </c>
      <c r="AO328" t="s">
        <v>252</v>
      </c>
      <c r="AP328" t="s">
        <v>253</v>
      </c>
      <c r="AQ328" t="s">
        <v>159</v>
      </c>
      <c r="AR328" t="s">
        <v>302</v>
      </c>
      <c r="AS328" t="s">
        <v>267</v>
      </c>
      <c r="AT328" t="s">
        <v>287</v>
      </c>
      <c r="AU328" t="s">
        <v>303</v>
      </c>
      <c r="AV328" t="s">
        <v>252</v>
      </c>
      <c r="AW328" t="s">
        <v>253</v>
      </c>
      <c r="AX328" t="s">
        <v>159</v>
      </c>
      <c r="AY328" t="s">
        <v>302</v>
      </c>
      <c r="AZ328" t="s">
        <v>267</v>
      </c>
      <c r="BA328" t="s">
        <v>287</v>
      </c>
      <c r="BB328" t="s">
        <v>303</v>
      </c>
      <c r="BC328" t="s">
        <v>252</v>
      </c>
      <c r="BD328" t="s">
        <v>253</v>
      </c>
      <c r="BE328" t="s">
        <v>159</v>
      </c>
      <c r="BF328" t="s">
        <v>302</v>
      </c>
      <c r="BG328" t="s">
        <v>267</v>
      </c>
      <c r="BH328" t="s">
        <v>287</v>
      </c>
      <c r="BI328" t="s">
        <v>303</v>
      </c>
      <c r="BJ328" t="s">
        <v>252</v>
      </c>
      <c r="BK328" t="s">
        <v>253</v>
      </c>
      <c r="BL328" t="s">
        <v>159</v>
      </c>
      <c r="BM328" t="s">
        <v>302</v>
      </c>
      <c r="BN328" t="s">
        <v>267</v>
      </c>
      <c r="BO328" t="s">
        <v>287</v>
      </c>
      <c r="BP328" t="s">
        <v>303</v>
      </c>
      <c r="BQ328" t="s">
        <v>252</v>
      </c>
      <c r="BR328" t="s">
        <v>253</v>
      </c>
      <c r="BS328" t="s">
        <v>159</v>
      </c>
      <c r="BT328" t="s">
        <v>302</v>
      </c>
      <c r="BU328" t="s">
        <v>267</v>
      </c>
      <c r="BV328" t="s">
        <v>287</v>
      </c>
      <c r="BW328" t="s">
        <v>303</v>
      </c>
      <c r="BX328" t="s">
        <v>252</v>
      </c>
      <c r="BY328" t="s">
        <v>253</v>
      </c>
      <c r="BZ328" t="s">
        <v>159</v>
      </c>
      <c r="CA328" t="s">
        <v>302</v>
      </c>
      <c r="CB328" t="s">
        <v>267</v>
      </c>
      <c r="CC328" t="s">
        <v>287</v>
      </c>
      <c r="CD328" t="s">
        <v>303</v>
      </c>
      <c r="CE328" t="s">
        <v>252</v>
      </c>
      <c r="CF328" t="s">
        <v>253</v>
      </c>
      <c r="CG328" t="s">
        <v>159</v>
      </c>
      <c r="CH328" t="s">
        <v>302</v>
      </c>
      <c r="CI328" t="s">
        <v>267</v>
      </c>
      <c r="CJ328" t="s">
        <v>287</v>
      </c>
      <c r="CK328" t="s">
        <v>303</v>
      </c>
      <c r="CL328" t="s">
        <v>252</v>
      </c>
      <c r="CM328" t="s">
        <v>253</v>
      </c>
      <c r="CN328" t="s">
        <v>159</v>
      </c>
      <c r="CO328" t="s">
        <v>302</v>
      </c>
      <c r="CP328" t="s">
        <v>267</v>
      </c>
      <c r="CQ328" t="s">
        <v>287</v>
      </c>
      <c r="CR328" t="s">
        <v>303</v>
      </c>
      <c r="CS328" t="s">
        <v>252</v>
      </c>
      <c r="CT328" t="s">
        <v>253</v>
      </c>
      <c r="CU328" t="s">
        <v>159</v>
      </c>
      <c r="CV328" t="s">
        <v>302</v>
      </c>
      <c r="CW328" t="s">
        <v>267</v>
      </c>
      <c r="CX328" t="s">
        <v>287</v>
      </c>
      <c r="CY328" t="s">
        <v>303</v>
      </c>
      <c r="CZ328" t="s">
        <v>252</v>
      </c>
      <c r="DA328" t="s">
        <v>253</v>
      </c>
      <c r="DB328" t="s">
        <v>159</v>
      </c>
      <c r="DC328" t="s">
        <v>302</v>
      </c>
      <c r="DD328" t="s">
        <v>267</v>
      </c>
      <c r="DE328" t="s">
        <v>287</v>
      </c>
      <c r="DF328" t="s">
        <v>303</v>
      </c>
      <c r="DG328" t="s">
        <v>252</v>
      </c>
      <c r="DH328" t="s">
        <v>253</v>
      </c>
      <c r="DI328" t="s">
        <v>159</v>
      </c>
      <c r="DJ328" t="s">
        <v>302</v>
      </c>
      <c r="DK328" t="s">
        <v>267</v>
      </c>
      <c r="DL328" t="s">
        <v>287</v>
      </c>
      <c r="DM328" t="s">
        <v>303</v>
      </c>
      <c r="DN328" t="s">
        <v>252</v>
      </c>
      <c r="DO328" t="s">
        <v>253</v>
      </c>
      <c r="DP328" t="s">
        <v>159</v>
      </c>
    </row>
    <row r="329" spans="1:120" x14ac:dyDescent="0.25">
      <c r="A329" t="s">
        <v>304</v>
      </c>
      <c r="H329">
        <v>0</v>
      </c>
      <c r="O329">
        <v>0</v>
      </c>
      <c r="V329">
        <v>0</v>
      </c>
      <c r="AC329">
        <v>0</v>
      </c>
      <c r="AJ329">
        <v>0</v>
      </c>
      <c r="AQ329">
        <v>0</v>
      </c>
      <c r="AX329">
        <v>0</v>
      </c>
      <c r="BE329">
        <v>0</v>
      </c>
      <c r="BL329">
        <v>0</v>
      </c>
      <c r="BS329">
        <v>0</v>
      </c>
      <c r="BZ329">
        <v>0</v>
      </c>
      <c r="CG329">
        <v>0</v>
      </c>
      <c r="CN329">
        <v>0</v>
      </c>
      <c r="CU329">
        <v>0</v>
      </c>
      <c r="DB329">
        <v>0</v>
      </c>
      <c r="DI329">
        <v>0</v>
      </c>
      <c r="DP329">
        <v>0</v>
      </c>
    </row>
    <row r="330" spans="1:120" x14ac:dyDescent="0.25">
      <c r="A330" t="s">
        <v>175</v>
      </c>
      <c r="H330">
        <v>0</v>
      </c>
      <c r="O330">
        <v>0</v>
      </c>
      <c r="V330">
        <v>0</v>
      </c>
      <c r="W330">
        <v>567.1103175001</v>
      </c>
      <c r="X330">
        <v>567.1103175001</v>
      </c>
      <c r="Y330">
        <v>567.1103175001</v>
      </c>
      <c r="Z330">
        <v>567.1103175001</v>
      </c>
      <c r="AA330">
        <v>0</v>
      </c>
      <c r="AB330">
        <v>0</v>
      </c>
      <c r="AC330">
        <v>3</v>
      </c>
      <c r="AJ330">
        <v>0</v>
      </c>
      <c r="AQ330">
        <v>0</v>
      </c>
      <c r="AX330">
        <v>0</v>
      </c>
      <c r="BE330">
        <v>0</v>
      </c>
      <c r="BL330">
        <v>0</v>
      </c>
      <c r="BS330">
        <v>0</v>
      </c>
      <c r="BZ330">
        <v>0</v>
      </c>
      <c r="CG330">
        <v>0</v>
      </c>
      <c r="CN330">
        <v>0</v>
      </c>
      <c r="CU330">
        <v>0</v>
      </c>
      <c r="DB330">
        <v>0</v>
      </c>
      <c r="DI330">
        <v>0</v>
      </c>
      <c r="DJ330">
        <v>567.1103175001</v>
      </c>
      <c r="DK330">
        <v>567.1103175001</v>
      </c>
      <c r="DL330">
        <v>567.1103175001</v>
      </c>
      <c r="DM330">
        <v>567.1103175001</v>
      </c>
      <c r="DN330">
        <v>0</v>
      </c>
      <c r="DO330">
        <v>0</v>
      </c>
      <c r="DP330">
        <v>3</v>
      </c>
    </row>
    <row r="331" spans="1:120" x14ac:dyDescent="0.25">
      <c r="A331" t="s">
        <v>176</v>
      </c>
      <c r="B331">
        <v>758.76128655000002</v>
      </c>
      <c r="C331">
        <v>758.76128655000002</v>
      </c>
      <c r="D331">
        <v>758.76128655000002</v>
      </c>
      <c r="E331">
        <v>758.76128655000002</v>
      </c>
      <c r="F331">
        <v>0</v>
      </c>
      <c r="G331">
        <v>0</v>
      </c>
      <c r="H331">
        <v>33</v>
      </c>
      <c r="O331">
        <v>0</v>
      </c>
      <c r="P331">
        <v>825.50001910000003</v>
      </c>
      <c r="Q331">
        <v>825.50001910000003</v>
      </c>
      <c r="R331">
        <v>825.50001910000003</v>
      </c>
      <c r="S331">
        <v>825.50001910000003</v>
      </c>
      <c r="T331">
        <v>0</v>
      </c>
      <c r="U331">
        <v>0</v>
      </c>
      <c r="V331">
        <v>56</v>
      </c>
      <c r="AC331">
        <v>0</v>
      </c>
      <c r="AJ331">
        <v>0</v>
      </c>
      <c r="AQ331">
        <v>0</v>
      </c>
      <c r="AX331">
        <v>0</v>
      </c>
      <c r="BE331">
        <v>0</v>
      </c>
      <c r="BL331">
        <v>0</v>
      </c>
      <c r="BS331">
        <v>0</v>
      </c>
      <c r="BZ331">
        <v>0</v>
      </c>
      <c r="CG331">
        <v>0</v>
      </c>
      <c r="CN331">
        <v>0</v>
      </c>
      <c r="CU331">
        <v>0</v>
      </c>
      <c r="DB331">
        <v>0</v>
      </c>
      <c r="DI331">
        <v>0</v>
      </c>
      <c r="DJ331">
        <v>800.47359866199997</v>
      </c>
      <c r="DK331">
        <v>792.13065282499997</v>
      </c>
      <c r="DL331">
        <v>825.50001910000003</v>
      </c>
      <c r="DM331">
        <v>792.13065282499997</v>
      </c>
      <c r="DN331">
        <v>3.4381126569</v>
      </c>
      <c r="DO331">
        <v>32.492006386200003</v>
      </c>
      <c r="DP331">
        <v>89</v>
      </c>
    </row>
    <row r="332" spans="1:120" x14ac:dyDescent="0.25">
      <c r="A332" t="s">
        <v>305</v>
      </c>
      <c r="H332">
        <v>0</v>
      </c>
      <c r="O332">
        <v>0</v>
      </c>
      <c r="V332">
        <v>0</v>
      </c>
      <c r="AC332">
        <v>0</v>
      </c>
      <c r="AD332">
        <v>1660.3040880000001</v>
      </c>
      <c r="AE332">
        <v>1660.3040880000001</v>
      </c>
      <c r="AF332">
        <v>1660.3040880000001</v>
      </c>
      <c r="AG332">
        <v>1660.3040880000001</v>
      </c>
      <c r="AH332">
        <v>0</v>
      </c>
      <c r="AI332">
        <v>0</v>
      </c>
      <c r="AJ332">
        <v>64</v>
      </c>
      <c r="AQ332">
        <v>0</v>
      </c>
      <c r="AX332">
        <v>0</v>
      </c>
      <c r="BE332">
        <v>0</v>
      </c>
      <c r="BL332">
        <v>0</v>
      </c>
      <c r="BS332">
        <v>0</v>
      </c>
      <c r="BZ332">
        <v>0</v>
      </c>
      <c r="CG332">
        <v>0</v>
      </c>
      <c r="CN332">
        <v>0</v>
      </c>
      <c r="CU332">
        <v>0</v>
      </c>
      <c r="DB332">
        <v>0</v>
      </c>
      <c r="DI332">
        <v>0</v>
      </c>
      <c r="DJ332">
        <v>1660.3040880000001</v>
      </c>
      <c r="DK332">
        <v>1660.3040880000001</v>
      </c>
      <c r="DL332">
        <v>1660.3040880000001</v>
      </c>
      <c r="DM332">
        <v>1660.3040880000001</v>
      </c>
      <c r="DN332">
        <v>0</v>
      </c>
      <c r="DO332">
        <v>0</v>
      </c>
      <c r="DP332">
        <v>64</v>
      </c>
    </row>
    <row r="333" spans="1:120" x14ac:dyDescent="0.25">
      <c r="A333" t="s">
        <v>177</v>
      </c>
      <c r="B333">
        <v>638.83186485010003</v>
      </c>
      <c r="C333">
        <v>638.83186485010003</v>
      </c>
      <c r="D333">
        <v>638.83186485010003</v>
      </c>
      <c r="E333">
        <v>638.83186485010003</v>
      </c>
      <c r="F333">
        <v>0</v>
      </c>
      <c r="G333">
        <v>0</v>
      </c>
      <c r="H333">
        <v>48</v>
      </c>
      <c r="O333">
        <v>0</v>
      </c>
      <c r="P333">
        <v>629.86929214999998</v>
      </c>
      <c r="Q333">
        <v>629.86929214999998</v>
      </c>
      <c r="R333">
        <v>629.86929214999998</v>
      </c>
      <c r="S333">
        <v>629.86929214999998</v>
      </c>
      <c r="T333">
        <v>0</v>
      </c>
      <c r="U333">
        <v>0</v>
      </c>
      <c r="V333">
        <v>27</v>
      </c>
      <c r="W333">
        <v>491.42562029999999</v>
      </c>
      <c r="X333">
        <v>491.42562029999999</v>
      </c>
      <c r="Y333">
        <v>491.42562029999999</v>
      </c>
      <c r="Z333">
        <v>491.42562029999999</v>
      </c>
      <c r="AA333">
        <v>0</v>
      </c>
      <c r="AB333">
        <v>0</v>
      </c>
      <c r="AC333">
        <v>18</v>
      </c>
      <c r="AJ333">
        <v>0</v>
      </c>
      <c r="AK333">
        <v>1025.1738540000999</v>
      </c>
      <c r="AL333">
        <v>1025.1738540000999</v>
      </c>
      <c r="AM333">
        <v>1025.1738540000999</v>
      </c>
      <c r="AN333">
        <v>1025.1738540000999</v>
      </c>
      <c r="AO333">
        <v>0</v>
      </c>
      <c r="AP333">
        <v>0</v>
      </c>
      <c r="AQ333">
        <v>29</v>
      </c>
      <c r="AX333">
        <v>0</v>
      </c>
      <c r="BE333">
        <v>0</v>
      </c>
      <c r="BL333">
        <v>0</v>
      </c>
      <c r="BS333">
        <v>0</v>
      </c>
      <c r="BZ333">
        <v>0</v>
      </c>
      <c r="CG333">
        <v>0</v>
      </c>
      <c r="CN333">
        <v>0</v>
      </c>
      <c r="CU333">
        <v>0</v>
      </c>
      <c r="DB333">
        <v>0</v>
      </c>
      <c r="DI333">
        <v>0</v>
      </c>
      <c r="DJ333">
        <v>706.55324496670005</v>
      </c>
      <c r="DK333">
        <v>696.32515782500002</v>
      </c>
      <c r="DL333">
        <v>638.83186485010003</v>
      </c>
      <c r="DM333">
        <v>634.35057849999998</v>
      </c>
      <c r="DN333">
        <v>16.790769609400002</v>
      </c>
      <c r="DO333">
        <v>185.2079561283</v>
      </c>
      <c r="DP333">
        <v>122</v>
      </c>
    </row>
    <row r="334" spans="1:120" x14ac:dyDescent="0.25">
      <c r="A334" t="s">
        <v>178</v>
      </c>
      <c r="H334">
        <v>0</v>
      </c>
      <c r="O334">
        <v>0</v>
      </c>
      <c r="V334">
        <v>0</v>
      </c>
      <c r="AC334">
        <v>0</v>
      </c>
      <c r="AJ334">
        <v>0</v>
      </c>
      <c r="AQ334">
        <v>0</v>
      </c>
      <c r="AX334">
        <v>0</v>
      </c>
      <c r="BE334">
        <v>0</v>
      </c>
      <c r="BL334">
        <v>0</v>
      </c>
      <c r="BS334">
        <v>0</v>
      </c>
      <c r="BZ334">
        <v>0</v>
      </c>
      <c r="CG334">
        <v>0</v>
      </c>
      <c r="CN334">
        <v>0</v>
      </c>
      <c r="CU334">
        <v>0</v>
      </c>
      <c r="CV334">
        <v>589.6830481001</v>
      </c>
      <c r="CW334">
        <v>589.6830481001</v>
      </c>
      <c r="CX334">
        <v>589.6830481001</v>
      </c>
      <c r="CY334">
        <v>589.6830481001</v>
      </c>
      <c r="CZ334">
        <v>0</v>
      </c>
      <c r="DA334">
        <v>0</v>
      </c>
      <c r="DB334">
        <v>21</v>
      </c>
      <c r="DI334">
        <v>0</v>
      </c>
      <c r="DJ334">
        <v>589.6830481001</v>
      </c>
      <c r="DK334">
        <v>589.6830481001</v>
      </c>
      <c r="DL334">
        <v>589.6830481001</v>
      </c>
      <c r="DM334">
        <v>589.6830481001</v>
      </c>
      <c r="DN334">
        <v>0</v>
      </c>
      <c r="DO334">
        <v>0</v>
      </c>
      <c r="DP334">
        <v>21</v>
      </c>
    </row>
    <row r="335" spans="1:120" x14ac:dyDescent="0.25">
      <c r="A335" t="s">
        <v>179</v>
      </c>
      <c r="B335">
        <v>539.92926820000002</v>
      </c>
      <c r="C335">
        <v>539.92926820000002</v>
      </c>
      <c r="D335">
        <v>539.92926820000002</v>
      </c>
      <c r="E335">
        <v>539.92926820000002</v>
      </c>
      <c r="F335">
        <v>0</v>
      </c>
      <c r="G335">
        <v>0</v>
      </c>
      <c r="H335">
        <v>60</v>
      </c>
      <c r="I335">
        <v>558.89901035000003</v>
      </c>
      <c r="J335">
        <v>558.89901035000003</v>
      </c>
      <c r="K335">
        <v>558.89901035000003</v>
      </c>
      <c r="L335">
        <v>558.89901035000003</v>
      </c>
      <c r="M335">
        <v>0</v>
      </c>
      <c r="N335">
        <v>0</v>
      </c>
      <c r="O335">
        <v>151</v>
      </c>
      <c r="V335">
        <v>0</v>
      </c>
      <c r="W335">
        <v>457.69146669999998</v>
      </c>
      <c r="X335">
        <v>457.69146669999998</v>
      </c>
      <c r="Y335">
        <v>457.69146669999998</v>
      </c>
      <c r="Z335">
        <v>457.69146669999998</v>
      </c>
      <c r="AA335">
        <v>0</v>
      </c>
      <c r="AB335">
        <v>0</v>
      </c>
      <c r="AC335">
        <v>13</v>
      </c>
      <c r="AJ335">
        <v>0</v>
      </c>
      <c r="AK335">
        <v>1227.848626</v>
      </c>
      <c r="AL335">
        <v>1227.848626</v>
      </c>
      <c r="AM335">
        <v>1227.848626</v>
      </c>
      <c r="AN335">
        <v>1227.848626</v>
      </c>
      <c r="AO335">
        <v>0</v>
      </c>
      <c r="AP335">
        <v>0</v>
      </c>
      <c r="AQ335">
        <v>15</v>
      </c>
      <c r="AX335">
        <v>0</v>
      </c>
      <c r="BE335">
        <v>0</v>
      </c>
      <c r="BL335">
        <v>0</v>
      </c>
      <c r="BS335">
        <v>0</v>
      </c>
      <c r="BZ335">
        <v>0</v>
      </c>
      <c r="CG335">
        <v>0</v>
      </c>
      <c r="CN335">
        <v>0</v>
      </c>
      <c r="CU335">
        <v>0</v>
      </c>
      <c r="DB335">
        <v>0</v>
      </c>
      <c r="DI335">
        <v>0</v>
      </c>
      <c r="DJ335">
        <v>590.7232856027</v>
      </c>
      <c r="DK335">
        <v>696.09209281250003</v>
      </c>
      <c r="DL335">
        <v>558.89901035000003</v>
      </c>
      <c r="DM335">
        <v>549.41413927500003</v>
      </c>
      <c r="DN335">
        <v>10.8268597895</v>
      </c>
      <c r="DO335">
        <v>167.26600046530001</v>
      </c>
      <c r="DP335">
        <v>239</v>
      </c>
    </row>
    <row r="336" spans="1:120" x14ac:dyDescent="0.25">
      <c r="A336" t="s">
        <v>272</v>
      </c>
      <c r="H336">
        <v>0</v>
      </c>
      <c r="O336">
        <v>0</v>
      </c>
      <c r="V336">
        <v>0</v>
      </c>
      <c r="AC336">
        <v>0</v>
      </c>
      <c r="AJ336">
        <v>0</v>
      </c>
      <c r="AQ336">
        <v>0</v>
      </c>
      <c r="AX336">
        <v>0</v>
      </c>
      <c r="BE336">
        <v>0</v>
      </c>
      <c r="BL336">
        <v>0</v>
      </c>
      <c r="BS336">
        <v>0</v>
      </c>
      <c r="BZ336">
        <v>0</v>
      </c>
      <c r="CG336">
        <v>0</v>
      </c>
      <c r="CN336">
        <v>0</v>
      </c>
      <c r="CU336">
        <v>0</v>
      </c>
      <c r="DB336">
        <v>0</v>
      </c>
      <c r="DI336">
        <v>0</v>
      </c>
      <c r="DP336">
        <v>0</v>
      </c>
    </row>
    <row r="337" spans="1:120" x14ac:dyDescent="0.25">
      <c r="A337" t="s">
        <v>180</v>
      </c>
      <c r="H337">
        <v>0</v>
      </c>
      <c r="O337">
        <v>0</v>
      </c>
      <c r="P337">
        <v>481.24564090000001</v>
      </c>
      <c r="Q337">
        <v>481.24564090000001</v>
      </c>
      <c r="R337">
        <v>481.24564090000001</v>
      </c>
      <c r="S337">
        <v>481.24564090000001</v>
      </c>
      <c r="T337">
        <v>0</v>
      </c>
      <c r="U337">
        <v>0</v>
      </c>
      <c r="V337">
        <v>67</v>
      </c>
      <c r="AC337">
        <v>0</v>
      </c>
      <c r="AJ337">
        <v>0</v>
      </c>
      <c r="AQ337">
        <v>0</v>
      </c>
      <c r="AX337">
        <v>0</v>
      </c>
      <c r="BE337">
        <v>0</v>
      </c>
      <c r="BL337">
        <v>0</v>
      </c>
      <c r="BS337">
        <v>0</v>
      </c>
      <c r="BZ337">
        <v>0</v>
      </c>
      <c r="CG337">
        <v>0</v>
      </c>
      <c r="CN337">
        <v>0</v>
      </c>
      <c r="CU337">
        <v>0</v>
      </c>
      <c r="CV337">
        <v>587.94800569999995</v>
      </c>
      <c r="CW337">
        <v>587.94800569999995</v>
      </c>
      <c r="CX337">
        <v>587.94800569999995</v>
      </c>
      <c r="CY337">
        <v>587.94800569999995</v>
      </c>
      <c r="CZ337">
        <v>0</v>
      </c>
      <c r="DA337">
        <v>0</v>
      </c>
      <c r="DB337">
        <v>43</v>
      </c>
      <c r="DI337">
        <v>0</v>
      </c>
      <c r="DJ337">
        <v>523.06440260270006</v>
      </c>
      <c r="DK337">
        <v>534.59682329999998</v>
      </c>
      <c r="DL337">
        <v>481.24564090000001</v>
      </c>
      <c r="DM337">
        <v>534.59682329999998</v>
      </c>
      <c r="DN337">
        <v>4.9839183618999998</v>
      </c>
      <c r="DO337">
        <v>52.327730493300002</v>
      </c>
      <c r="DP337">
        <v>110</v>
      </c>
    </row>
    <row r="338" spans="1:120" x14ac:dyDescent="0.25">
      <c r="A338" t="s">
        <v>181</v>
      </c>
      <c r="H338">
        <v>0</v>
      </c>
      <c r="I338">
        <v>465.96473900000001</v>
      </c>
      <c r="J338">
        <v>465.96473900000001</v>
      </c>
      <c r="K338">
        <v>465.96473900000001</v>
      </c>
      <c r="L338">
        <v>465.96473900000001</v>
      </c>
      <c r="M338">
        <v>0</v>
      </c>
      <c r="N338">
        <v>0</v>
      </c>
      <c r="O338">
        <v>152</v>
      </c>
      <c r="P338">
        <v>598.94953869999995</v>
      </c>
      <c r="Q338">
        <v>598.94953869999995</v>
      </c>
      <c r="R338">
        <v>598.94953869999995</v>
      </c>
      <c r="S338">
        <v>598.94953869999995</v>
      </c>
      <c r="T338">
        <v>0</v>
      </c>
      <c r="U338">
        <v>0</v>
      </c>
      <c r="V338">
        <v>46</v>
      </c>
      <c r="AC338">
        <v>0</v>
      </c>
      <c r="AJ338">
        <v>0</v>
      </c>
      <c r="AK338">
        <v>1384.5700430001</v>
      </c>
      <c r="AL338">
        <v>1384.5700430001</v>
      </c>
      <c r="AM338">
        <v>1384.5700430001</v>
      </c>
      <c r="AN338">
        <v>1384.5700430001</v>
      </c>
      <c r="AO338">
        <v>0</v>
      </c>
      <c r="AP338">
        <v>0</v>
      </c>
      <c r="AQ338">
        <v>10</v>
      </c>
      <c r="AX338">
        <v>0</v>
      </c>
      <c r="BE338">
        <v>0</v>
      </c>
      <c r="BL338">
        <v>0</v>
      </c>
      <c r="BS338">
        <v>0</v>
      </c>
      <c r="BZ338">
        <v>0</v>
      </c>
      <c r="CG338">
        <v>0</v>
      </c>
      <c r="CN338">
        <v>0</v>
      </c>
      <c r="CU338">
        <v>0</v>
      </c>
      <c r="DB338">
        <v>0</v>
      </c>
      <c r="DC338">
        <v>686.7359091001</v>
      </c>
      <c r="DD338">
        <v>686.7359091001</v>
      </c>
      <c r="DE338">
        <v>686.7359091001</v>
      </c>
      <c r="DF338">
        <v>686.7359091001</v>
      </c>
      <c r="DG338">
        <v>0</v>
      </c>
      <c r="DH338">
        <v>0</v>
      </c>
      <c r="DI338">
        <v>29</v>
      </c>
      <c r="DJ338">
        <v>558.46633919010003</v>
      </c>
      <c r="DK338">
        <v>784.05505745009998</v>
      </c>
      <c r="DL338">
        <v>465.96473900000001</v>
      </c>
      <c r="DM338">
        <v>642.84272390000001</v>
      </c>
      <c r="DN338">
        <v>12.514457824599999</v>
      </c>
      <c r="DO338">
        <v>192.7711617656</v>
      </c>
      <c r="DP338">
        <v>237</v>
      </c>
    </row>
    <row r="339" spans="1:120" x14ac:dyDescent="0.25">
      <c r="A339" t="s">
        <v>182</v>
      </c>
      <c r="H339">
        <v>0</v>
      </c>
      <c r="O339">
        <v>0</v>
      </c>
      <c r="V339">
        <v>0</v>
      </c>
      <c r="AC339">
        <v>0</v>
      </c>
      <c r="AJ339">
        <v>0</v>
      </c>
      <c r="AQ339">
        <v>0</v>
      </c>
      <c r="AX339">
        <v>0</v>
      </c>
      <c r="BE339">
        <v>0</v>
      </c>
      <c r="BL339">
        <v>0</v>
      </c>
      <c r="BM339">
        <v>285.59694220009999</v>
      </c>
      <c r="BN339">
        <v>285.59694220009999</v>
      </c>
      <c r="BO339">
        <v>285.59694220009999</v>
      </c>
      <c r="BP339">
        <v>285.59694220009999</v>
      </c>
      <c r="BQ339">
        <v>0</v>
      </c>
      <c r="BR339">
        <v>0</v>
      </c>
      <c r="BS339">
        <v>56</v>
      </c>
      <c r="BT339">
        <v>359.02469975010001</v>
      </c>
      <c r="BU339">
        <v>359.02469975010001</v>
      </c>
      <c r="BV339">
        <v>359.02469975010001</v>
      </c>
      <c r="BW339">
        <v>359.02469975010001</v>
      </c>
      <c r="BX339">
        <v>0</v>
      </c>
      <c r="BY339">
        <v>0</v>
      </c>
      <c r="BZ339">
        <v>30</v>
      </c>
      <c r="CA339">
        <v>556.13339199999996</v>
      </c>
      <c r="CB339">
        <v>556.13339199999996</v>
      </c>
      <c r="CC339">
        <v>556.13339199999996</v>
      </c>
      <c r="CD339">
        <v>556.13339199999996</v>
      </c>
      <c r="CE339">
        <v>0</v>
      </c>
      <c r="CF339">
        <v>0</v>
      </c>
      <c r="CG339">
        <v>212</v>
      </c>
      <c r="CN339">
        <v>0</v>
      </c>
      <c r="CU339">
        <v>0</v>
      </c>
      <c r="DB339">
        <v>0</v>
      </c>
      <c r="DI339">
        <v>0</v>
      </c>
      <c r="DJ339">
        <v>485.71309236550002</v>
      </c>
      <c r="DK339">
        <v>400.25167798339999</v>
      </c>
      <c r="DL339">
        <v>556.13339199999996</v>
      </c>
      <c r="DM339">
        <v>359.02469975010001</v>
      </c>
      <c r="DN339">
        <v>6.5274210450999997</v>
      </c>
      <c r="DO339">
        <v>112.6860416358</v>
      </c>
      <c r="DP339">
        <v>298</v>
      </c>
    </row>
    <row r="340" spans="1:120" x14ac:dyDescent="0.25">
      <c r="A340" t="s">
        <v>183</v>
      </c>
      <c r="H340">
        <v>0</v>
      </c>
      <c r="I340">
        <v>440.06956124999999</v>
      </c>
      <c r="J340">
        <v>440.06956124999999</v>
      </c>
      <c r="K340">
        <v>440.06956124999999</v>
      </c>
      <c r="L340">
        <v>440.06956124999999</v>
      </c>
      <c r="M340">
        <v>0</v>
      </c>
      <c r="N340">
        <v>0</v>
      </c>
      <c r="O340">
        <v>251</v>
      </c>
      <c r="V340">
        <v>0</v>
      </c>
      <c r="AC340">
        <v>0</v>
      </c>
      <c r="AJ340">
        <v>0</v>
      </c>
      <c r="AQ340">
        <v>0</v>
      </c>
      <c r="AX340">
        <v>0</v>
      </c>
      <c r="BE340">
        <v>0</v>
      </c>
      <c r="BL340">
        <v>0</v>
      </c>
      <c r="BS340">
        <v>0</v>
      </c>
      <c r="BZ340">
        <v>0</v>
      </c>
      <c r="CG340">
        <v>0</v>
      </c>
      <c r="CN340">
        <v>0</v>
      </c>
      <c r="CU340">
        <v>0</v>
      </c>
      <c r="DB340">
        <v>0</v>
      </c>
      <c r="DI340">
        <v>0</v>
      </c>
      <c r="DJ340">
        <v>440.06956124999999</v>
      </c>
      <c r="DK340">
        <v>440.06956124999999</v>
      </c>
      <c r="DL340">
        <v>440.06956124999999</v>
      </c>
      <c r="DM340">
        <v>440.06956124999999</v>
      </c>
      <c r="DN340">
        <v>0</v>
      </c>
      <c r="DO340">
        <v>0</v>
      </c>
      <c r="DP340">
        <v>251</v>
      </c>
    </row>
    <row r="341" spans="1:120" x14ac:dyDescent="0.25">
      <c r="A341" t="s">
        <v>184</v>
      </c>
      <c r="H341">
        <v>0</v>
      </c>
      <c r="O341">
        <v>0</v>
      </c>
      <c r="P341">
        <v>472.22476074999997</v>
      </c>
      <c r="Q341">
        <v>472.22476074999997</v>
      </c>
      <c r="R341">
        <v>472.22476074999997</v>
      </c>
      <c r="S341">
        <v>472.22476074999997</v>
      </c>
      <c r="T341">
        <v>0</v>
      </c>
      <c r="U341">
        <v>0</v>
      </c>
      <c r="V341">
        <v>27</v>
      </c>
      <c r="AC341">
        <v>0</v>
      </c>
      <c r="AJ341">
        <v>0</v>
      </c>
      <c r="AQ341">
        <v>0</v>
      </c>
      <c r="AX341">
        <v>0</v>
      </c>
      <c r="BE341">
        <v>0</v>
      </c>
      <c r="BL341">
        <v>0</v>
      </c>
      <c r="BS341">
        <v>0</v>
      </c>
      <c r="BZ341">
        <v>0</v>
      </c>
      <c r="CA341">
        <v>637.52554855009998</v>
      </c>
      <c r="CB341">
        <v>637.52554855009998</v>
      </c>
      <c r="CC341">
        <v>637.52554855009998</v>
      </c>
      <c r="CD341">
        <v>637.52554855009998</v>
      </c>
      <c r="CE341">
        <v>0</v>
      </c>
      <c r="CF341">
        <v>0</v>
      </c>
      <c r="CG341">
        <v>87</v>
      </c>
      <c r="CN341">
        <v>0</v>
      </c>
      <c r="CU341">
        <v>0</v>
      </c>
      <c r="DB341">
        <v>0</v>
      </c>
      <c r="DI341">
        <v>0</v>
      </c>
      <c r="DJ341">
        <v>598.13183302560003</v>
      </c>
      <c r="DK341">
        <v>554.87515465000001</v>
      </c>
      <c r="DL341">
        <v>637.52554855009998</v>
      </c>
      <c r="DM341">
        <v>554.87515465000001</v>
      </c>
      <c r="DN341">
        <v>6.6374911507999999</v>
      </c>
      <c r="DO341">
        <v>70.738982721799999</v>
      </c>
      <c r="DP341">
        <v>114</v>
      </c>
    </row>
    <row r="342" spans="1:120" x14ac:dyDescent="0.25">
      <c r="A342" t="s">
        <v>185</v>
      </c>
      <c r="H342">
        <v>0</v>
      </c>
      <c r="I342">
        <v>211.3810072</v>
      </c>
      <c r="J342">
        <v>211.3810072</v>
      </c>
      <c r="K342">
        <v>211.3810072</v>
      </c>
      <c r="L342">
        <v>211.3810072</v>
      </c>
      <c r="M342">
        <v>0</v>
      </c>
      <c r="N342">
        <v>0</v>
      </c>
      <c r="O342">
        <v>57</v>
      </c>
      <c r="V342">
        <v>0</v>
      </c>
      <c r="AC342">
        <v>0</v>
      </c>
      <c r="AJ342">
        <v>0</v>
      </c>
      <c r="AQ342">
        <v>0</v>
      </c>
      <c r="AX342">
        <v>0</v>
      </c>
      <c r="BE342">
        <v>0</v>
      </c>
      <c r="BL342">
        <v>0</v>
      </c>
      <c r="BS342">
        <v>0</v>
      </c>
      <c r="BZ342">
        <v>0</v>
      </c>
      <c r="CG342">
        <v>0</v>
      </c>
      <c r="CN342">
        <v>0</v>
      </c>
      <c r="CU342">
        <v>0</v>
      </c>
      <c r="DB342">
        <v>0</v>
      </c>
      <c r="DI342">
        <v>0</v>
      </c>
      <c r="DJ342">
        <v>211.3810072</v>
      </c>
      <c r="DK342">
        <v>211.3810072</v>
      </c>
      <c r="DL342">
        <v>211.3810072</v>
      </c>
      <c r="DM342">
        <v>211.3810072</v>
      </c>
      <c r="DN342">
        <v>0</v>
      </c>
      <c r="DO342">
        <v>0</v>
      </c>
      <c r="DP342">
        <v>57</v>
      </c>
    </row>
    <row r="343" spans="1:120" x14ac:dyDescent="0.25">
      <c r="A343" t="s">
        <v>186</v>
      </c>
      <c r="H343">
        <v>0</v>
      </c>
      <c r="O343">
        <v>0</v>
      </c>
      <c r="V343">
        <v>0</v>
      </c>
      <c r="AC343">
        <v>0</v>
      </c>
      <c r="AJ343">
        <v>0</v>
      </c>
      <c r="AQ343">
        <v>0</v>
      </c>
      <c r="AR343">
        <v>416.10035950010001</v>
      </c>
      <c r="AS343">
        <v>416.10035950010001</v>
      </c>
      <c r="AT343">
        <v>416.10035950010001</v>
      </c>
      <c r="AU343">
        <v>416.10035950010001</v>
      </c>
      <c r="AV343">
        <v>0</v>
      </c>
      <c r="AW343">
        <v>0</v>
      </c>
      <c r="AX343">
        <v>91</v>
      </c>
      <c r="BE343">
        <v>0</v>
      </c>
      <c r="BF343">
        <v>378.08749140010002</v>
      </c>
      <c r="BG343">
        <v>378.08749140010002</v>
      </c>
      <c r="BH343">
        <v>378.08749140010002</v>
      </c>
      <c r="BI343">
        <v>378.08749140010002</v>
      </c>
      <c r="BJ343">
        <v>0</v>
      </c>
      <c r="BK343">
        <v>0</v>
      </c>
      <c r="BL343">
        <v>496</v>
      </c>
      <c r="BM343">
        <v>157.15878235</v>
      </c>
      <c r="BN343">
        <v>157.15878235</v>
      </c>
      <c r="BO343">
        <v>157.15878235</v>
      </c>
      <c r="BP343">
        <v>157.15878235</v>
      </c>
      <c r="BQ343">
        <v>0</v>
      </c>
      <c r="BR343">
        <v>0</v>
      </c>
      <c r="BS343">
        <v>37</v>
      </c>
      <c r="BZ343">
        <v>0</v>
      </c>
      <c r="CG343">
        <v>0</v>
      </c>
      <c r="CH343">
        <v>124.7876313501</v>
      </c>
      <c r="CI343">
        <v>124.7876313501</v>
      </c>
      <c r="CJ343">
        <v>124.7876313501</v>
      </c>
      <c r="CK343">
        <v>124.7876313501</v>
      </c>
      <c r="CN343">
        <v>1</v>
      </c>
      <c r="CO343">
        <v>99.425465950000003</v>
      </c>
      <c r="CP343">
        <v>99.425465950000003</v>
      </c>
      <c r="CQ343">
        <v>99.425465950000003</v>
      </c>
      <c r="CR343">
        <v>99.425465950000003</v>
      </c>
      <c r="CS343">
        <v>0</v>
      </c>
      <c r="CT343">
        <v>0</v>
      </c>
      <c r="CU343">
        <v>85</v>
      </c>
      <c r="DB343">
        <v>0</v>
      </c>
      <c r="DI343">
        <v>0</v>
      </c>
      <c r="DJ343">
        <v>337.66252115029999</v>
      </c>
      <c r="DK343">
        <v>235.11194610999999</v>
      </c>
      <c r="DL343">
        <v>378.08749140010002</v>
      </c>
      <c r="DM343">
        <v>157.15878235</v>
      </c>
      <c r="DN343">
        <v>3.8453394857999998</v>
      </c>
      <c r="DO343">
        <v>102.5599319751</v>
      </c>
      <c r="DP343">
        <v>711</v>
      </c>
    </row>
    <row r="344" spans="1:120" x14ac:dyDescent="0.25">
      <c r="A344" t="s">
        <v>187</v>
      </c>
      <c r="H344">
        <v>0</v>
      </c>
      <c r="O344">
        <v>0</v>
      </c>
      <c r="V344">
        <v>0</v>
      </c>
      <c r="AC344">
        <v>0</v>
      </c>
      <c r="AJ344">
        <v>0</v>
      </c>
      <c r="AQ344">
        <v>0</v>
      </c>
      <c r="AX344">
        <v>0</v>
      </c>
      <c r="BE344">
        <v>0</v>
      </c>
      <c r="BL344">
        <v>0</v>
      </c>
      <c r="BS344">
        <v>0</v>
      </c>
      <c r="BZ344">
        <v>0</v>
      </c>
      <c r="CA344">
        <v>344.30731470000001</v>
      </c>
      <c r="CB344">
        <v>344.30731470000001</v>
      </c>
      <c r="CC344">
        <v>344.30731470000001</v>
      </c>
      <c r="CD344">
        <v>344.30731470000001</v>
      </c>
      <c r="CE344">
        <v>0</v>
      </c>
      <c r="CF344">
        <v>0</v>
      </c>
      <c r="CG344">
        <v>89</v>
      </c>
      <c r="CN344">
        <v>0</v>
      </c>
      <c r="CU344">
        <v>0</v>
      </c>
      <c r="DB344">
        <v>0</v>
      </c>
      <c r="DI344">
        <v>0</v>
      </c>
      <c r="DJ344">
        <v>344.30731470000001</v>
      </c>
      <c r="DK344">
        <v>344.30731470000001</v>
      </c>
      <c r="DL344">
        <v>344.30731470000001</v>
      </c>
      <c r="DM344">
        <v>344.30731470000001</v>
      </c>
      <c r="DN344">
        <v>0</v>
      </c>
      <c r="DO344">
        <v>0</v>
      </c>
      <c r="DP344">
        <v>89</v>
      </c>
    </row>
    <row r="345" spans="1:120" x14ac:dyDescent="0.25">
      <c r="A345" t="s">
        <v>189</v>
      </c>
      <c r="H345">
        <v>0</v>
      </c>
      <c r="O345">
        <v>0</v>
      </c>
      <c r="P345">
        <v>160.14332340000001</v>
      </c>
      <c r="Q345">
        <v>160.14332340000001</v>
      </c>
      <c r="R345">
        <v>160.14332340000001</v>
      </c>
      <c r="S345">
        <v>160.14332340000001</v>
      </c>
      <c r="T345">
        <v>0</v>
      </c>
      <c r="U345">
        <v>0</v>
      </c>
      <c r="V345">
        <v>23</v>
      </c>
      <c r="AC345">
        <v>0</v>
      </c>
      <c r="AJ345">
        <v>0</v>
      </c>
      <c r="AQ345">
        <v>0</v>
      </c>
      <c r="AX345">
        <v>0</v>
      </c>
      <c r="BE345">
        <v>0</v>
      </c>
      <c r="BL345">
        <v>0</v>
      </c>
      <c r="BS345">
        <v>0</v>
      </c>
      <c r="BZ345">
        <v>0</v>
      </c>
      <c r="CG345">
        <v>0</v>
      </c>
      <c r="CN345">
        <v>0</v>
      </c>
      <c r="CU345">
        <v>0</v>
      </c>
      <c r="DB345">
        <v>0</v>
      </c>
      <c r="DI345">
        <v>0</v>
      </c>
      <c r="DJ345">
        <v>160.14332340000001</v>
      </c>
      <c r="DK345">
        <v>160.14332340000001</v>
      </c>
      <c r="DL345">
        <v>160.14332340000001</v>
      </c>
      <c r="DM345">
        <v>160.14332340000001</v>
      </c>
      <c r="DN345">
        <v>0</v>
      </c>
      <c r="DO345">
        <v>0</v>
      </c>
      <c r="DP345">
        <v>23</v>
      </c>
    </row>
    <row r="346" spans="1:120" x14ac:dyDescent="0.25">
      <c r="A346" t="s">
        <v>306</v>
      </c>
      <c r="H346">
        <v>0</v>
      </c>
      <c r="I346">
        <v>137.232</v>
      </c>
      <c r="J346">
        <v>137.232</v>
      </c>
      <c r="K346">
        <v>137.232</v>
      </c>
      <c r="L346">
        <v>137.232</v>
      </c>
      <c r="M346">
        <v>0</v>
      </c>
      <c r="N346">
        <v>0</v>
      </c>
      <c r="O346">
        <v>23</v>
      </c>
      <c r="V346">
        <v>0</v>
      </c>
      <c r="AC346">
        <v>0</v>
      </c>
      <c r="AJ346">
        <v>0</v>
      </c>
      <c r="AQ346">
        <v>0</v>
      </c>
      <c r="AX346">
        <v>0</v>
      </c>
      <c r="BE346">
        <v>0</v>
      </c>
      <c r="BL346">
        <v>0</v>
      </c>
      <c r="BS346">
        <v>0</v>
      </c>
      <c r="BZ346">
        <v>0</v>
      </c>
      <c r="CG346">
        <v>0</v>
      </c>
      <c r="CN346">
        <v>0</v>
      </c>
      <c r="CU346">
        <v>0</v>
      </c>
      <c r="DB346">
        <v>0</v>
      </c>
      <c r="DI346">
        <v>0</v>
      </c>
      <c r="DJ346">
        <v>137.232</v>
      </c>
      <c r="DK346">
        <v>137.232</v>
      </c>
      <c r="DL346">
        <v>137.232</v>
      </c>
      <c r="DM346">
        <v>137.232</v>
      </c>
      <c r="DN346">
        <v>0</v>
      </c>
      <c r="DO346">
        <v>0</v>
      </c>
      <c r="DP346">
        <v>23</v>
      </c>
    </row>
    <row r="347" spans="1:120" x14ac:dyDescent="0.25">
      <c r="A347" t="s">
        <v>190</v>
      </c>
      <c r="H347">
        <v>0</v>
      </c>
      <c r="O347">
        <v>0</v>
      </c>
      <c r="V347">
        <v>0</v>
      </c>
      <c r="AC347">
        <v>0</v>
      </c>
      <c r="AJ347">
        <v>0</v>
      </c>
      <c r="AQ347">
        <v>0</v>
      </c>
      <c r="AR347">
        <v>100.43380000000001</v>
      </c>
      <c r="AS347">
        <v>100.43380000000001</v>
      </c>
      <c r="AT347">
        <v>100.43380000000001</v>
      </c>
      <c r="AU347">
        <v>100.43380000000001</v>
      </c>
      <c r="AV347">
        <v>0</v>
      </c>
      <c r="AW347">
        <v>0</v>
      </c>
      <c r="AX347">
        <v>71</v>
      </c>
      <c r="BE347">
        <v>0</v>
      </c>
      <c r="BF347">
        <v>360.66525000000001</v>
      </c>
      <c r="BG347">
        <v>360.66525000000001</v>
      </c>
      <c r="BH347">
        <v>360.66525000000001</v>
      </c>
      <c r="BI347">
        <v>360.66525000000001</v>
      </c>
      <c r="BJ347">
        <v>0</v>
      </c>
      <c r="BK347">
        <v>0</v>
      </c>
      <c r="BL347">
        <v>301</v>
      </c>
      <c r="BM347">
        <v>137.47636990000001</v>
      </c>
      <c r="BN347">
        <v>137.47636990000001</v>
      </c>
      <c r="BO347">
        <v>137.47636990000001</v>
      </c>
      <c r="BP347">
        <v>137.47636990000001</v>
      </c>
      <c r="BQ347">
        <v>0</v>
      </c>
      <c r="BR347">
        <v>0</v>
      </c>
      <c r="BS347">
        <v>141</v>
      </c>
      <c r="BT347">
        <v>136.04899590010001</v>
      </c>
      <c r="BU347">
        <v>136.04899590010001</v>
      </c>
      <c r="BV347">
        <v>136.04899590010001</v>
      </c>
      <c r="BW347">
        <v>136.04899590010001</v>
      </c>
      <c r="BX347">
        <v>0</v>
      </c>
      <c r="BY347">
        <v>0</v>
      </c>
      <c r="BZ347">
        <v>20</v>
      </c>
      <c r="CA347">
        <v>362.99852850000002</v>
      </c>
      <c r="CB347">
        <v>362.99852850000002</v>
      </c>
      <c r="CC347">
        <v>362.99852850000002</v>
      </c>
      <c r="CD347">
        <v>362.99852850000002</v>
      </c>
      <c r="CE347">
        <v>0</v>
      </c>
      <c r="CF347">
        <v>0</v>
      </c>
      <c r="CG347">
        <v>131</v>
      </c>
      <c r="CN347">
        <v>0</v>
      </c>
      <c r="CO347">
        <v>47.527999999999999</v>
      </c>
      <c r="CP347">
        <v>47.527999999999999</v>
      </c>
      <c r="CQ347">
        <v>47.527999999999999</v>
      </c>
      <c r="CR347">
        <v>47.527999999999999</v>
      </c>
      <c r="CS347">
        <v>0</v>
      </c>
      <c r="CT347">
        <v>0</v>
      </c>
      <c r="CU347">
        <v>157</v>
      </c>
      <c r="DB347">
        <v>0</v>
      </c>
      <c r="DI347">
        <v>0</v>
      </c>
      <c r="DJ347">
        <v>234.64729000240001</v>
      </c>
      <c r="DK347">
        <v>190.8584907167</v>
      </c>
      <c r="DL347">
        <v>360.66525000000001</v>
      </c>
      <c r="DM347">
        <v>136.7626829001</v>
      </c>
      <c r="DN347">
        <v>4.7608341983000004</v>
      </c>
      <c r="DO347">
        <v>136.3799147494</v>
      </c>
      <c r="DP347">
        <v>821</v>
      </c>
    </row>
    <row r="348" spans="1:120" x14ac:dyDescent="0.25">
      <c r="A348" t="s">
        <v>199</v>
      </c>
      <c r="H348">
        <v>0</v>
      </c>
      <c r="O348">
        <v>0</v>
      </c>
      <c r="V348">
        <v>0</v>
      </c>
      <c r="AC348">
        <v>0</v>
      </c>
      <c r="AJ348">
        <v>0</v>
      </c>
      <c r="AQ348">
        <v>0</v>
      </c>
      <c r="AX348">
        <v>0</v>
      </c>
      <c r="AY348">
        <v>449.9986505</v>
      </c>
      <c r="AZ348">
        <v>449.9986505</v>
      </c>
      <c r="BA348">
        <v>449.9986505</v>
      </c>
      <c r="BB348">
        <v>449.9986505</v>
      </c>
      <c r="BC348">
        <v>0</v>
      </c>
      <c r="BD348">
        <v>0</v>
      </c>
      <c r="BE348">
        <v>251</v>
      </c>
      <c r="BL348">
        <v>0</v>
      </c>
      <c r="BS348">
        <v>0</v>
      </c>
      <c r="BZ348">
        <v>0</v>
      </c>
      <c r="CG348">
        <v>0</v>
      </c>
      <c r="CN348">
        <v>0</v>
      </c>
      <c r="CU348">
        <v>0</v>
      </c>
      <c r="DB348">
        <v>0</v>
      </c>
      <c r="DI348">
        <v>0</v>
      </c>
      <c r="DJ348">
        <v>449.9986505</v>
      </c>
      <c r="DK348">
        <v>449.9986505</v>
      </c>
      <c r="DL348">
        <v>449.9986505</v>
      </c>
      <c r="DM348">
        <v>449.9986505</v>
      </c>
      <c r="DN348">
        <v>0</v>
      </c>
      <c r="DO348">
        <v>0</v>
      </c>
      <c r="DP348">
        <v>251</v>
      </c>
    </row>
    <row r="349" spans="1:120" x14ac:dyDescent="0.25">
      <c r="A349" t="s">
        <v>191</v>
      </c>
      <c r="H349">
        <v>0</v>
      </c>
      <c r="O349">
        <v>0</v>
      </c>
      <c r="V349">
        <v>0</v>
      </c>
      <c r="AC349">
        <v>0</v>
      </c>
      <c r="AJ349">
        <v>0</v>
      </c>
      <c r="AQ349">
        <v>0</v>
      </c>
      <c r="AX349">
        <v>0</v>
      </c>
      <c r="BE349">
        <v>0</v>
      </c>
      <c r="BF349">
        <v>207.4553904</v>
      </c>
      <c r="BG349">
        <v>207.4553904</v>
      </c>
      <c r="BH349">
        <v>207.4553904</v>
      </c>
      <c r="BI349">
        <v>207.4553904</v>
      </c>
      <c r="BJ349">
        <v>0</v>
      </c>
      <c r="BK349">
        <v>0</v>
      </c>
      <c r="BL349">
        <v>443</v>
      </c>
      <c r="BS349">
        <v>0</v>
      </c>
      <c r="BZ349">
        <v>0</v>
      </c>
      <c r="CG349">
        <v>0</v>
      </c>
      <c r="CN349">
        <v>0</v>
      </c>
      <c r="CO349">
        <v>38.93578565</v>
      </c>
      <c r="CP349">
        <v>38.93578565</v>
      </c>
      <c r="CQ349">
        <v>38.93578565</v>
      </c>
      <c r="CR349">
        <v>38.93578565</v>
      </c>
      <c r="CS349">
        <v>0</v>
      </c>
      <c r="CT349">
        <v>0</v>
      </c>
      <c r="CU349">
        <v>84</v>
      </c>
      <c r="DB349">
        <v>0</v>
      </c>
      <c r="DI349">
        <v>0</v>
      </c>
      <c r="DJ349">
        <v>180.54781631169999</v>
      </c>
      <c r="DK349">
        <v>123.19558802500001</v>
      </c>
      <c r="DL349">
        <v>207.4553904</v>
      </c>
      <c r="DM349">
        <v>123.19558802500001</v>
      </c>
      <c r="DN349">
        <v>2.690915382</v>
      </c>
      <c r="DO349">
        <v>61.787354955799998</v>
      </c>
      <c r="DP349">
        <v>527</v>
      </c>
    </row>
    <row r="350" spans="1:120" x14ac:dyDescent="0.25">
      <c r="A350" t="s">
        <v>200</v>
      </c>
      <c r="H350">
        <v>0</v>
      </c>
      <c r="O350">
        <v>0</v>
      </c>
      <c r="V350">
        <v>0</v>
      </c>
      <c r="AC350">
        <v>0</v>
      </c>
      <c r="AJ350">
        <v>0</v>
      </c>
      <c r="AQ350">
        <v>0</v>
      </c>
      <c r="AX350">
        <v>0</v>
      </c>
      <c r="AY350">
        <v>248.7730742</v>
      </c>
      <c r="AZ350">
        <v>248.7730742</v>
      </c>
      <c r="BA350">
        <v>248.7730742</v>
      </c>
      <c r="BB350">
        <v>248.7730742</v>
      </c>
      <c r="BC350">
        <v>0</v>
      </c>
      <c r="BD350">
        <v>0</v>
      </c>
      <c r="BE350">
        <v>25</v>
      </c>
      <c r="BL350">
        <v>0</v>
      </c>
      <c r="BM350">
        <v>129.28800000000001</v>
      </c>
      <c r="BN350">
        <v>129.28800000000001</v>
      </c>
      <c r="BO350">
        <v>129.28800000000001</v>
      </c>
      <c r="BP350">
        <v>129.28800000000001</v>
      </c>
      <c r="BQ350">
        <v>0</v>
      </c>
      <c r="BR350">
        <v>0</v>
      </c>
      <c r="BS350">
        <v>41</v>
      </c>
      <c r="BT350">
        <v>106.6109563501</v>
      </c>
      <c r="BU350">
        <v>106.6109563501</v>
      </c>
      <c r="BV350">
        <v>106.6109563501</v>
      </c>
      <c r="BW350">
        <v>106.6109563501</v>
      </c>
      <c r="BX350">
        <v>0</v>
      </c>
      <c r="BY350">
        <v>0</v>
      </c>
      <c r="BZ350">
        <v>3</v>
      </c>
      <c r="CG350">
        <v>0</v>
      </c>
      <c r="CN350">
        <v>0</v>
      </c>
      <c r="CU350">
        <v>0</v>
      </c>
      <c r="DB350">
        <v>0</v>
      </c>
      <c r="DI350">
        <v>0</v>
      </c>
      <c r="DJ350">
        <v>171.1586050944</v>
      </c>
      <c r="DK350">
        <v>161.5573435167</v>
      </c>
      <c r="DL350">
        <v>129.28800000000001</v>
      </c>
      <c r="DM350">
        <v>129.28800000000001</v>
      </c>
      <c r="DN350">
        <v>7.0871296700000004</v>
      </c>
      <c r="DO350">
        <v>58.699744078499997</v>
      </c>
      <c r="DP350">
        <v>69</v>
      </c>
    </row>
    <row r="351" spans="1:120" x14ac:dyDescent="0.25">
      <c r="A351" t="s">
        <v>201</v>
      </c>
      <c r="H351">
        <v>0</v>
      </c>
      <c r="O351">
        <v>0</v>
      </c>
      <c r="V351">
        <v>0</v>
      </c>
      <c r="AC351">
        <v>0</v>
      </c>
      <c r="AJ351">
        <v>0</v>
      </c>
      <c r="AQ351">
        <v>0</v>
      </c>
      <c r="AR351">
        <v>73.767765249999997</v>
      </c>
      <c r="AS351">
        <v>73.767765249999997</v>
      </c>
      <c r="AT351">
        <v>73.767765249999997</v>
      </c>
      <c r="AU351">
        <v>73.767765249999997</v>
      </c>
      <c r="AV351">
        <v>0</v>
      </c>
      <c r="AW351">
        <v>0</v>
      </c>
      <c r="AX351">
        <v>10</v>
      </c>
      <c r="BE351">
        <v>0</v>
      </c>
      <c r="BL351">
        <v>0</v>
      </c>
      <c r="BS351">
        <v>0</v>
      </c>
      <c r="BZ351">
        <v>0</v>
      </c>
      <c r="CG351">
        <v>0</v>
      </c>
      <c r="CN351">
        <v>0</v>
      </c>
      <c r="CU351">
        <v>0</v>
      </c>
      <c r="DB351">
        <v>0</v>
      </c>
      <c r="DI351">
        <v>0</v>
      </c>
      <c r="DJ351">
        <v>73.767765249999997</v>
      </c>
      <c r="DK351">
        <v>73.767765249999997</v>
      </c>
      <c r="DL351">
        <v>73.767765249999997</v>
      </c>
      <c r="DM351">
        <v>73.767765249999997</v>
      </c>
      <c r="DN351">
        <v>0</v>
      </c>
      <c r="DO351">
        <v>0</v>
      </c>
      <c r="DP351">
        <v>10</v>
      </c>
    </row>
    <row r="352" spans="1:120" x14ac:dyDescent="0.25">
      <c r="A352" t="s">
        <v>192</v>
      </c>
      <c r="H352">
        <v>0</v>
      </c>
      <c r="O352">
        <v>0</v>
      </c>
      <c r="V352">
        <v>0</v>
      </c>
      <c r="AC352">
        <v>0</v>
      </c>
      <c r="AJ352">
        <v>0</v>
      </c>
      <c r="AQ352">
        <v>0</v>
      </c>
      <c r="AX352">
        <v>0</v>
      </c>
      <c r="BE352">
        <v>0</v>
      </c>
      <c r="BF352">
        <v>198.98778225000001</v>
      </c>
      <c r="BG352">
        <v>198.98778225000001</v>
      </c>
      <c r="BH352">
        <v>198.98778225000001</v>
      </c>
      <c r="BI352">
        <v>198.98778225000001</v>
      </c>
      <c r="BJ352">
        <v>0</v>
      </c>
      <c r="BK352">
        <v>0</v>
      </c>
      <c r="BL352">
        <v>79</v>
      </c>
      <c r="BS352">
        <v>0</v>
      </c>
      <c r="BZ352">
        <v>0</v>
      </c>
      <c r="CG352">
        <v>0</v>
      </c>
      <c r="CN352">
        <v>0</v>
      </c>
      <c r="CU352">
        <v>0</v>
      </c>
      <c r="DB352">
        <v>0</v>
      </c>
      <c r="DI352">
        <v>0</v>
      </c>
      <c r="DJ352">
        <v>198.98778225000001</v>
      </c>
      <c r="DK352">
        <v>198.98778225000001</v>
      </c>
      <c r="DL352">
        <v>198.98778225000001</v>
      </c>
      <c r="DM352">
        <v>198.98778225000001</v>
      </c>
      <c r="DN352">
        <v>0</v>
      </c>
      <c r="DO352">
        <v>0</v>
      </c>
      <c r="DP352">
        <v>79</v>
      </c>
    </row>
    <row r="353" spans="1:120" x14ac:dyDescent="0.25">
      <c r="A353" t="s">
        <v>307</v>
      </c>
      <c r="H353">
        <v>0</v>
      </c>
      <c r="O353">
        <v>0</v>
      </c>
      <c r="V353">
        <v>0</v>
      </c>
      <c r="AC353">
        <v>0</v>
      </c>
      <c r="AJ353">
        <v>0</v>
      </c>
      <c r="AQ353">
        <v>0</v>
      </c>
      <c r="AX353">
        <v>0</v>
      </c>
      <c r="BE353">
        <v>0</v>
      </c>
      <c r="BF353">
        <v>207.15589030000001</v>
      </c>
      <c r="BG353">
        <v>207.15589030000001</v>
      </c>
      <c r="BH353">
        <v>207.15589030000001</v>
      </c>
      <c r="BI353">
        <v>207.15589030000001</v>
      </c>
      <c r="BL353">
        <v>0</v>
      </c>
      <c r="BS353">
        <v>0</v>
      </c>
      <c r="BZ353">
        <v>0</v>
      </c>
      <c r="CG353">
        <v>0</v>
      </c>
      <c r="CN353">
        <v>0</v>
      </c>
      <c r="CU353">
        <v>0</v>
      </c>
      <c r="DB353">
        <v>0</v>
      </c>
      <c r="DI353">
        <v>0</v>
      </c>
      <c r="DJ353">
        <v>207.15589030000001</v>
      </c>
      <c r="DK353">
        <v>207.15589030000001</v>
      </c>
      <c r="DL353">
        <v>207.15589030000001</v>
      </c>
      <c r="DM353">
        <v>207.15589030000001</v>
      </c>
      <c r="DP353">
        <v>0</v>
      </c>
    </row>
    <row r="354" spans="1:120" x14ac:dyDescent="0.25">
      <c r="A354" t="s">
        <v>308</v>
      </c>
      <c r="H354">
        <v>0</v>
      </c>
      <c r="O354">
        <v>0</v>
      </c>
      <c r="V354">
        <v>0</v>
      </c>
      <c r="AC354">
        <v>0</v>
      </c>
      <c r="AJ354">
        <v>0</v>
      </c>
      <c r="AQ354">
        <v>0</v>
      </c>
      <c r="AX354">
        <v>0</v>
      </c>
      <c r="BE354">
        <v>0</v>
      </c>
      <c r="BL354">
        <v>0</v>
      </c>
      <c r="BS354">
        <v>0</v>
      </c>
      <c r="BZ354">
        <v>0</v>
      </c>
      <c r="CA354">
        <v>103.5995047</v>
      </c>
      <c r="CB354">
        <v>103.5995047</v>
      </c>
      <c r="CC354">
        <v>103.5995047</v>
      </c>
      <c r="CD354">
        <v>103.5995047</v>
      </c>
      <c r="CE354">
        <v>0</v>
      </c>
      <c r="CF354">
        <v>0</v>
      </c>
      <c r="CG354">
        <v>18</v>
      </c>
      <c r="CN354">
        <v>0</v>
      </c>
      <c r="CU354">
        <v>0</v>
      </c>
      <c r="DB354">
        <v>0</v>
      </c>
      <c r="DI354">
        <v>0</v>
      </c>
      <c r="DJ354">
        <v>103.5995047</v>
      </c>
      <c r="DK354">
        <v>103.5995047</v>
      </c>
      <c r="DL354">
        <v>103.5995047</v>
      </c>
      <c r="DM354">
        <v>103.5995047</v>
      </c>
      <c r="DN354">
        <v>0</v>
      </c>
      <c r="DO354">
        <v>0</v>
      </c>
      <c r="DP354">
        <v>18</v>
      </c>
    </row>
    <row r="355" spans="1:120" x14ac:dyDescent="0.25">
      <c r="A355" t="s">
        <v>225</v>
      </c>
      <c r="B355">
        <v>625.42174709100004</v>
      </c>
      <c r="C355">
        <v>645.84080653340004</v>
      </c>
      <c r="D355">
        <v>638.83186485010003</v>
      </c>
      <c r="E355">
        <v>638.83186485010003</v>
      </c>
      <c r="F355">
        <v>7.2416351743999998</v>
      </c>
      <c r="G355">
        <v>86.111061555299997</v>
      </c>
      <c r="H355">
        <v>141</v>
      </c>
      <c r="I355">
        <v>443.00881994849999</v>
      </c>
      <c r="J355">
        <v>362.70926356000001</v>
      </c>
      <c r="K355">
        <v>440.06956124999999</v>
      </c>
      <c r="L355">
        <v>440.06956124999999</v>
      </c>
      <c r="M355">
        <v>4.2658525730000001</v>
      </c>
      <c r="N355">
        <v>107.3771117819</v>
      </c>
      <c r="O355">
        <v>634</v>
      </c>
      <c r="P355">
        <v>567.28621144240003</v>
      </c>
      <c r="Q355">
        <v>527.98876250000001</v>
      </c>
      <c r="R355">
        <v>598.94953869999995</v>
      </c>
      <c r="S355">
        <v>540.09758980000004</v>
      </c>
      <c r="T355">
        <v>11.806470726200001</v>
      </c>
      <c r="U355">
        <v>184.9591126114</v>
      </c>
      <c r="V355">
        <v>245</v>
      </c>
      <c r="W355">
        <v>485.62827286660001</v>
      </c>
      <c r="X355">
        <v>505.4091348334</v>
      </c>
      <c r="Y355">
        <v>491.42562029999999</v>
      </c>
      <c r="Z355">
        <v>491.42562029999999</v>
      </c>
      <c r="AA355">
        <v>5.3008838580999997</v>
      </c>
      <c r="AB355">
        <v>31.137314545199999</v>
      </c>
      <c r="AC355">
        <v>35</v>
      </c>
      <c r="AD355">
        <v>1660.3040880000001</v>
      </c>
      <c r="AE355">
        <v>1660.3040880000001</v>
      </c>
      <c r="AF355">
        <v>1660.3040880000001</v>
      </c>
      <c r="AG355">
        <v>1660.3040880000001</v>
      </c>
      <c r="AH355">
        <v>0</v>
      </c>
      <c r="AI355">
        <v>0</v>
      </c>
      <c r="AJ355">
        <v>64</v>
      </c>
      <c r="AK355">
        <v>1149.1318409646999</v>
      </c>
      <c r="AL355">
        <v>1212.530841</v>
      </c>
      <c r="AM355">
        <v>1025.1738540000999</v>
      </c>
      <c r="AN355">
        <v>1227.848626</v>
      </c>
      <c r="AO355">
        <v>19.583674489100002</v>
      </c>
      <c r="AP355">
        <v>143.9438321831</v>
      </c>
      <c r="AQ355">
        <v>54</v>
      </c>
      <c r="AR355">
        <v>265.6281216374</v>
      </c>
      <c r="AS355">
        <v>196.76730825000001</v>
      </c>
      <c r="AT355">
        <v>416.10035950010001</v>
      </c>
      <c r="AU355">
        <v>100.43380000000001</v>
      </c>
      <c r="AV355">
        <v>12.150097883500001</v>
      </c>
      <c r="AW355">
        <v>159.86789951310001</v>
      </c>
      <c r="AX355">
        <v>173</v>
      </c>
      <c r="AY355">
        <v>432.01633594819998</v>
      </c>
      <c r="AZ355">
        <v>349.38586235010001</v>
      </c>
      <c r="BA355">
        <v>449.9986505</v>
      </c>
      <c r="BB355">
        <v>349.38586235010001</v>
      </c>
      <c r="BC355">
        <v>3.4641261402999999</v>
      </c>
      <c r="BD355">
        <v>57.507722456899998</v>
      </c>
      <c r="BE355">
        <v>276</v>
      </c>
      <c r="BF355">
        <v>306.07059722420001</v>
      </c>
      <c r="BG355">
        <v>270.47036087010002</v>
      </c>
      <c r="BH355">
        <v>360.66525000000001</v>
      </c>
      <c r="BI355">
        <v>207.4553904</v>
      </c>
      <c r="BJ355">
        <v>2.2348045878999998</v>
      </c>
      <c r="BK355">
        <v>81.174171685299996</v>
      </c>
      <c r="BL355">
        <v>1319</v>
      </c>
      <c r="BM355">
        <v>169.06386696160001</v>
      </c>
      <c r="BN355">
        <v>177.38002361260001</v>
      </c>
      <c r="BO355">
        <v>137.47636990000001</v>
      </c>
      <c r="BP355">
        <v>147.31757612499999</v>
      </c>
      <c r="BQ355">
        <v>3.5874761312999999</v>
      </c>
      <c r="BR355">
        <v>59.519711407599999</v>
      </c>
      <c r="BS355">
        <v>275</v>
      </c>
      <c r="BT355">
        <v>260.70045542859998</v>
      </c>
      <c r="BU355">
        <v>200.56155066669999</v>
      </c>
      <c r="BV355">
        <v>359.02469975010001</v>
      </c>
      <c r="BW355">
        <v>136.04899590010001</v>
      </c>
      <c r="BX355">
        <v>15.749906452199999</v>
      </c>
      <c r="BY355">
        <v>113.77901898170001</v>
      </c>
      <c r="BZ355">
        <v>52</v>
      </c>
      <c r="CA355">
        <v>472.13085924450002</v>
      </c>
      <c r="CB355">
        <v>400.91285769000001</v>
      </c>
      <c r="CC355">
        <v>556.13339199999996</v>
      </c>
      <c r="CD355">
        <v>362.99852850000002</v>
      </c>
      <c r="CE355">
        <v>5.6890557723999997</v>
      </c>
      <c r="CF355">
        <v>131.7253845882</v>
      </c>
      <c r="CG355">
        <v>536</v>
      </c>
      <c r="CH355">
        <v>124.7876313501</v>
      </c>
      <c r="CI355">
        <v>124.7876313501</v>
      </c>
      <c r="CJ355">
        <v>124.7876313501</v>
      </c>
      <c r="CK355">
        <v>124.7876313501</v>
      </c>
      <c r="CN355">
        <v>1</v>
      </c>
      <c r="CO355">
        <v>58.859723998699998</v>
      </c>
      <c r="CP355">
        <v>61.963083866700003</v>
      </c>
      <c r="CQ355">
        <v>47.527999999999999</v>
      </c>
      <c r="CR355">
        <v>47.527999999999999</v>
      </c>
      <c r="CS355">
        <v>1.3493460836</v>
      </c>
      <c r="CT355">
        <v>24.399110953000001</v>
      </c>
      <c r="CU355">
        <v>327</v>
      </c>
      <c r="CV355">
        <v>588.51020652479997</v>
      </c>
      <c r="CW355">
        <v>588.81552690000001</v>
      </c>
      <c r="CX355">
        <v>587.94800569999995</v>
      </c>
      <c r="CY355">
        <v>588.81552690000001</v>
      </c>
      <c r="CZ355">
        <v>0.102375233</v>
      </c>
      <c r="DA355">
        <v>0.8184455933</v>
      </c>
      <c r="DB355">
        <v>64</v>
      </c>
      <c r="DC355">
        <v>686.7359091001</v>
      </c>
      <c r="DD355">
        <v>686.7359091001</v>
      </c>
      <c r="DE355">
        <v>686.7359091001</v>
      </c>
      <c r="DF355">
        <v>686.7359091001</v>
      </c>
      <c r="DG355">
        <v>0</v>
      </c>
      <c r="DH355">
        <v>0</v>
      </c>
      <c r="DI355">
        <v>29</v>
      </c>
      <c r="DJ355">
        <v>391.21679847479999</v>
      </c>
      <c r="DK355">
        <v>437.30727324909998</v>
      </c>
      <c r="DL355">
        <v>378.08749140010002</v>
      </c>
      <c r="DM355">
        <v>397.09392545010002</v>
      </c>
      <c r="DN355">
        <v>3.8669927628999998</v>
      </c>
      <c r="DO355">
        <v>251.38897910169999</v>
      </c>
      <c r="DP355">
        <v>4226</v>
      </c>
    </row>
    <row r="357" spans="1:120" x14ac:dyDescent="0.25">
      <c r="A357" t="s">
        <v>333</v>
      </c>
    </row>
    <row r="358" spans="1:120" x14ac:dyDescent="0.25">
      <c r="C358" t="s">
        <v>241</v>
      </c>
    </row>
    <row r="359" spans="1:120" x14ac:dyDescent="0.25">
      <c r="B359" t="s">
        <v>228</v>
      </c>
      <c r="I359" t="s">
        <v>311</v>
      </c>
      <c r="P359" t="s">
        <v>3</v>
      </c>
      <c r="W359" t="s">
        <v>196</v>
      </c>
      <c r="AD359" t="s">
        <v>243</v>
      </c>
      <c r="AK359" t="s">
        <v>12</v>
      </c>
      <c r="AR359" t="s">
        <v>322</v>
      </c>
      <c r="AY359" t="s">
        <v>4</v>
      </c>
      <c r="BF359" t="s">
        <v>5</v>
      </c>
      <c r="BM359" t="s">
        <v>6</v>
      </c>
      <c r="BT359" t="s">
        <v>9</v>
      </c>
      <c r="CA359" t="s">
        <v>169</v>
      </c>
      <c r="CH359" t="s">
        <v>197</v>
      </c>
      <c r="CO359" t="s">
        <v>13</v>
      </c>
      <c r="CV359" t="s">
        <v>198</v>
      </c>
      <c r="DC359" t="s">
        <v>193</v>
      </c>
      <c r="DJ359" t="s">
        <v>225</v>
      </c>
    </row>
    <row r="360" spans="1:120" x14ac:dyDescent="0.25">
      <c r="A360" t="s">
        <v>257</v>
      </c>
      <c r="B360" t="s">
        <v>302</v>
      </c>
      <c r="C360" t="s">
        <v>267</v>
      </c>
      <c r="D360" t="s">
        <v>287</v>
      </c>
      <c r="E360" t="s">
        <v>303</v>
      </c>
      <c r="F360" t="s">
        <v>252</v>
      </c>
      <c r="G360" t="s">
        <v>253</v>
      </c>
      <c r="H360" t="s">
        <v>159</v>
      </c>
      <c r="I360" t="s">
        <v>302</v>
      </c>
      <c r="J360" t="s">
        <v>267</v>
      </c>
      <c r="K360" t="s">
        <v>287</v>
      </c>
      <c r="L360" t="s">
        <v>303</v>
      </c>
      <c r="M360" t="s">
        <v>252</v>
      </c>
      <c r="N360" t="s">
        <v>253</v>
      </c>
      <c r="O360" t="s">
        <v>159</v>
      </c>
      <c r="P360" t="s">
        <v>302</v>
      </c>
      <c r="Q360" t="s">
        <v>267</v>
      </c>
      <c r="R360" t="s">
        <v>287</v>
      </c>
      <c r="S360" t="s">
        <v>303</v>
      </c>
      <c r="T360" t="s">
        <v>252</v>
      </c>
      <c r="U360" t="s">
        <v>253</v>
      </c>
      <c r="V360" t="s">
        <v>159</v>
      </c>
      <c r="W360" t="s">
        <v>302</v>
      </c>
      <c r="X360" t="s">
        <v>267</v>
      </c>
      <c r="Y360" t="s">
        <v>287</v>
      </c>
      <c r="Z360" t="s">
        <v>303</v>
      </c>
      <c r="AA360" t="s">
        <v>252</v>
      </c>
      <c r="AB360" t="s">
        <v>253</v>
      </c>
      <c r="AC360" t="s">
        <v>159</v>
      </c>
      <c r="AD360" t="s">
        <v>302</v>
      </c>
      <c r="AE360" t="s">
        <v>267</v>
      </c>
      <c r="AF360" t="s">
        <v>287</v>
      </c>
      <c r="AG360" t="s">
        <v>303</v>
      </c>
      <c r="AH360" t="s">
        <v>252</v>
      </c>
      <c r="AI360" t="s">
        <v>253</v>
      </c>
      <c r="AJ360" t="s">
        <v>159</v>
      </c>
      <c r="AK360" t="s">
        <v>302</v>
      </c>
      <c r="AL360" t="s">
        <v>267</v>
      </c>
      <c r="AM360" t="s">
        <v>287</v>
      </c>
      <c r="AN360" t="s">
        <v>303</v>
      </c>
      <c r="AO360" t="s">
        <v>252</v>
      </c>
      <c r="AP360" t="s">
        <v>253</v>
      </c>
      <c r="AQ360" t="s">
        <v>159</v>
      </c>
      <c r="AR360" t="s">
        <v>302</v>
      </c>
      <c r="AS360" t="s">
        <v>267</v>
      </c>
      <c r="AT360" t="s">
        <v>287</v>
      </c>
      <c r="AU360" t="s">
        <v>303</v>
      </c>
      <c r="AV360" t="s">
        <v>252</v>
      </c>
      <c r="AW360" t="s">
        <v>253</v>
      </c>
      <c r="AX360" t="s">
        <v>159</v>
      </c>
      <c r="AY360" t="s">
        <v>302</v>
      </c>
      <c r="AZ360" t="s">
        <v>267</v>
      </c>
      <c r="BA360" t="s">
        <v>287</v>
      </c>
      <c r="BB360" t="s">
        <v>303</v>
      </c>
      <c r="BC360" t="s">
        <v>252</v>
      </c>
      <c r="BD360" t="s">
        <v>253</v>
      </c>
      <c r="BE360" t="s">
        <v>159</v>
      </c>
      <c r="BF360" t="s">
        <v>302</v>
      </c>
      <c r="BG360" t="s">
        <v>267</v>
      </c>
      <c r="BH360" t="s">
        <v>287</v>
      </c>
      <c r="BI360" t="s">
        <v>303</v>
      </c>
      <c r="BJ360" t="s">
        <v>252</v>
      </c>
      <c r="BK360" t="s">
        <v>253</v>
      </c>
      <c r="BL360" t="s">
        <v>159</v>
      </c>
      <c r="BM360" t="s">
        <v>302</v>
      </c>
      <c r="BN360" t="s">
        <v>267</v>
      </c>
      <c r="BO360" t="s">
        <v>287</v>
      </c>
      <c r="BP360" t="s">
        <v>303</v>
      </c>
      <c r="BQ360" t="s">
        <v>252</v>
      </c>
      <c r="BR360" t="s">
        <v>253</v>
      </c>
      <c r="BS360" t="s">
        <v>159</v>
      </c>
      <c r="BT360" t="s">
        <v>302</v>
      </c>
      <c r="BU360" t="s">
        <v>267</v>
      </c>
      <c r="BV360" t="s">
        <v>287</v>
      </c>
      <c r="BW360" t="s">
        <v>303</v>
      </c>
      <c r="BX360" t="s">
        <v>252</v>
      </c>
      <c r="BY360" t="s">
        <v>253</v>
      </c>
      <c r="BZ360" t="s">
        <v>159</v>
      </c>
      <c r="CA360" t="s">
        <v>302</v>
      </c>
      <c r="CB360" t="s">
        <v>267</v>
      </c>
      <c r="CC360" t="s">
        <v>287</v>
      </c>
      <c r="CD360" t="s">
        <v>303</v>
      </c>
      <c r="CE360" t="s">
        <v>252</v>
      </c>
      <c r="CF360" t="s">
        <v>253</v>
      </c>
      <c r="CG360" t="s">
        <v>159</v>
      </c>
      <c r="CH360" t="s">
        <v>302</v>
      </c>
      <c r="CI360" t="s">
        <v>267</v>
      </c>
      <c r="CJ360" t="s">
        <v>287</v>
      </c>
      <c r="CK360" t="s">
        <v>303</v>
      </c>
      <c r="CL360" t="s">
        <v>252</v>
      </c>
      <c r="CM360" t="s">
        <v>253</v>
      </c>
      <c r="CN360" t="s">
        <v>159</v>
      </c>
      <c r="CO360" t="s">
        <v>302</v>
      </c>
      <c r="CP360" t="s">
        <v>267</v>
      </c>
      <c r="CQ360" t="s">
        <v>287</v>
      </c>
      <c r="CR360" t="s">
        <v>303</v>
      </c>
      <c r="CS360" t="s">
        <v>252</v>
      </c>
      <c r="CT360" t="s">
        <v>253</v>
      </c>
      <c r="CU360" t="s">
        <v>159</v>
      </c>
      <c r="CV360" t="s">
        <v>302</v>
      </c>
      <c r="CW360" t="s">
        <v>267</v>
      </c>
      <c r="CX360" t="s">
        <v>287</v>
      </c>
      <c r="CY360" t="s">
        <v>303</v>
      </c>
      <c r="CZ360" t="s">
        <v>252</v>
      </c>
      <c r="DA360" t="s">
        <v>253</v>
      </c>
      <c r="DB360" t="s">
        <v>159</v>
      </c>
      <c r="DC360" t="s">
        <v>302</v>
      </c>
      <c r="DD360" t="s">
        <v>267</v>
      </c>
      <c r="DE360" t="s">
        <v>287</v>
      </c>
      <c r="DF360" t="s">
        <v>303</v>
      </c>
      <c r="DG360" t="s">
        <v>252</v>
      </c>
      <c r="DH360" t="s">
        <v>253</v>
      </c>
      <c r="DI360" t="s">
        <v>159</v>
      </c>
      <c r="DJ360" t="s">
        <v>302</v>
      </c>
      <c r="DK360" t="s">
        <v>267</v>
      </c>
      <c r="DL360" t="s">
        <v>287</v>
      </c>
      <c r="DM360" t="s">
        <v>303</v>
      </c>
      <c r="DN360" t="s">
        <v>252</v>
      </c>
      <c r="DO360" t="s">
        <v>253</v>
      </c>
      <c r="DP360" t="s">
        <v>159</v>
      </c>
    </row>
    <row r="361" spans="1:120" x14ac:dyDescent="0.25">
      <c r="A361" t="s">
        <v>304</v>
      </c>
      <c r="H361">
        <v>0</v>
      </c>
      <c r="O361">
        <v>0</v>
      </c>
      <c r="V361">
        <v>0</v>
      </c>
      <c r="AC361">
        <v>0</v>
      </c>
      <c r="AJ361">
        <v>0</v>
      </c>
      <c r="AQ361">
        <v>0</v>
      </c>
      <c r="AX361">
        <v>0</v>
      </c>
      <c r="BE361">
        <v>0</v>
      </c>
      <c r="BL361">
        <v>0</v>
      </c>
      <c r="BS361">
        <v>0</v>
      </c>
      <c r="BZ361">
        <v>0</v>
      </c>
      <c r="CG361">
        <v>0</v>
      </c>
      <c r="CN361">
        <v>0</v>
      </c>
      <c r="CU361">
        <v>0</v>
      </c>
      <c r="DB361">
        <v>0</v>
      </c>
      <c r="DI361">
        <v>0</v>
      </c>
      <c r="DP361">
        <v>0</v>
      </c>
    </row>
    <row r="362" spans="1:120" x14ac:dyDescent="0.25">
      <c r="A362" t="s">
        <v>175</v>
      </c>
      <c r="H362">
        <v>0</v>
      </c>
      <c r="O362">
        <v>0</v>
      </c>
      <c r="V362">
        <v>0</v>
      </c>
      <c r="W362">
        <v>601.84282860010001</v>
      </c>
      <c r="X362">
        <v>601.84282860010001</v>
      </c>
      <c r="Y362">
        <v>601.84282860010001</v>
      </c>
      <c r="Z362">
        <v>601.84282860010001</v>
      </c>
      <c r="AA362">
        <v>0</v>
      </c>
      <c r="AB362">
        <v>0</v>
      </c>
      <c r="AC362">
        <v>3</v>
      </c>
      <c r="AJ362">
        <v>0</v>
      </c>
      <c r="AQ362">
        <v>0</v>
      </c>
      <c r="AX362">
        <v>0</v>
      </c>
      <c r="BE362">
        <v>0</v>
      </c>
      <c r="BL362">
        <v>0</v>
      </c>
      <c r="BS362">
        <v>0</v>
      </c>
      <c r="BZ362">
        <v>0</v>
      </c>
      <c r="CG362">
        <v>0</v>
      </c>
      <c r="CN362">
        <v>0</v>
      </c>
      <c r="CU362">
        <v>0</v>
      </c>
      <c r="DB362">
        <v>0</v>
      </c>
      <c r="DI362">
        <v>0</v>
      </c>
      <c r="DJ362">
        <v>601.84282860010001</v>
      </c>
      <c r="DK362">
        <v>601.84282860010001</v>
      </c>
      <c r="DL362">
        <v>601.84282860010001</v>
      </c>
      <c r="DM362">
        <v>601.84282860010001</v>
      </c>
      <c r="DN362">
        <v>0</v>
      </c>
      <c r="DO362">
        <v>0</v>
      </c>
      <c r="DP362">
        <v>3</v>
      </c>
    </row>
    <row r="363" spans="1:120" x14ac:dyDescent="0.25">
      <c r="A363" t="s">
        <v>176</v>
      </c>
      <c r="B363">
        <v>769.4474978001</v>
      </c>
      <c r="C363">
        <v>769.4474978001</v>
      </c>
      <c r="D363">
        <v>769.4474978001</v>
      </c>
      <c r="E363">
        <v>769.4474978001</v>
      </c>
      <c r="F363">
        <v>0</v>
      </c>
      <c r="G363">
        <v>0</v>
      </c>
      <c r="H363">
        <v>33</v>
      </c>
      <c r="O363">
        <v>0</v>
      </c>
      <c r="P363">
        <v>812.28683479999995</v>
      </c>
      <c r="Q363">
        <v>812.28683479999995</v>
      </c>
      <c r="R363">
        <v>812.28683479999995</v>
      </c>
      <c r="S363">
        <v>812.28683479999995</v>
      </c>
      <c r="T363">
        <v>0</v>
      </c>
      <c r="U363">
        <v>0</v>
      </c>
      <c r="V363">
        <v>56</v>
      </c>
      <c r="AC363">
        <v>0</v>
      </c>
      <c r="AJ363">
        <v>0</v>
      </c>
      <c r="AQ363">
        <v>0</v>
      </c>
      <c r="AX363">
        <v>0</v>
      </c>
      <c r="BE363">
        <v>0</v>
      </c>
      <c r="BL363">
        <v>0</v>
      </c>
      <c r="BS363">
        <v>0</v>
      </c>
      <c r="BZ363">
        <v>0</v>
      </c>
      <c r="CG363">
        <v>0</v>
      </c>
      <c r="CN363">
        <v>0</v>
      </c>
      <c r="CU363">
        <v>0</v>
      </c>
      <c r="DB363">
        <v>0</v>
      </c>
      <c r="DI363">
        <v>0</v>
      </c>
      <c r="DJ363">
        <v>796.22247130250003</v>
      </c>
      <c r="DK363">
        <v>790.86716630000001</v>
      </c>
      <c r="DL363">
        <v>812.28683479999995</v>
      </c>
      <c r="DM363">
        <v>790.86716630000001</v>
      </c>
      <c r="DN363">
        <v>2.206911356</v>
      </c>
      <c r="DO363">
        <v>20.8564945452</v>
      </c>
      <c r="DP363">
        <v>89</v>
      </c>
    </row>
    <row r="364" spans="1:120" x14ac:dyDescent="0.25">
      <c r="A364" t="s">
        <v>305</v>
      </c>
      <c r="H364">
        <v>0</v>
      </c>
      <c r="O364">
        <v>0</v>
      </c>
      <c r="V364">
        <v>0</v>
      </c>
      <c r="AC364">
        <v>0</v>
      </c>
      <c r="AD364">
        <v>1661.7250879999999</v>
      </c>
      <c r="AE364">
        <v>1661.7250879999999</v>
      </c>
      <c r="AF364">
        <v>1661.7250879999999</v>
      </c>
      <c r="AG364">
        <v>1661.7250879999999</v>
      </c>
      <c r="AH364">
        <v>0</v>
      </c>
      <c r="AI364">
        <v>0</v>
      </c>
      <c r="AJ364">
        <v>64</v>
      </c>
      <c r="AQ364">
        <v>0</v>
      </c>
      <c r="AX364">
        <v>0</v>
      </c>
      <c r="BE364">
        <v>0</v>
      </c>
      <c r="BL364">
        <v>0</v>
      </c>
      <c r="BS364">
        <v>0</v>
      </c>
      <c r="BZ364">
        <v>0</v>
      </c>
      <c r="CG364">
        <v>0</v>
      </c>
      <c r="CN364">
        <v>0</v>
      </c>
      <c r="CU364">
        <v>0</v>
      </c>
      <c r="DB364">
        <v>0</v>
      </c>
      <c r="DI364">
        <v>0</v>
      </c>
      <c r="DJ364">
        <v>1661.7250879999999</v>
      </c>
      <c r="DK364">
        <v>1661.7250879999999</v>
      </c>
      <c r="DL364">
        <v>1661.7250879999999</v>
      </c>
      <c r="DM364">
        <v>1661.7250879999999</v>
      </c>
      <c r="DN364">
        <v>0</v>
      </c>
      <c r="DO364">
        <v>0</v>
      </c>
      <c r="DP364">
        <v>64</v>
      </c>
    </row>
    <row r="365" spans="1:120" x14ac:dyDescent="0.25">
      <c r="A365" t="s">
        <v>177</v>
      </c>
      <c r="B365">
        <v>640.43022199999996</v>
      </c>
      <c r="C365">
        <v>640.43022199999996</v>
      </c>
      <c r="D365">
        <v>640.43022199999996</v>
      </c>
      <c r="E365">
        <v>640.43022199999996</v>
      </c>
      <c r="F365">
        <v>0</v>
      </c>
      <c r="G365">
        <v>0</v>
      </c>
      <c r="H365">
        <v>49</v>
      </c>
      <c r="O365">
        <v>0</v>
      </c>
      <c r="P365">
        <v>634.72116000000005</v>
      </c>
      <c r="Q365">
        <v>634.72116000000005</v>
      </c>
      <c r="R365">
        <v>634.72116000000005</v>
      </c>
      <c r="S365">
        <v>634.72116000000005</v>
      </c>
      <c r="T365">
        <v>0</v>
      </c>
      <c r="U365">
        <v>0</v>
      </c>
      <c r="V365">
        <v>27</v>
      </c>
      <c r="W365">
        <v>492.93204969999999</v>
      </c>
      <c r="X365">
        <v>492.93204969999999</v>
      </c>
      <c r="Y365">
        <v>492.93204969999999</v>
      </c>
      <c r="Z365">
        <v>492.93204969999999</v>
      </c>
      <c r="AA365">
        <v>0</v>
      </c>
      <c r="AB365">
        <v>0</v>
      </c>
      <c r="AC365">
        <v>18</v>
      </c>
      <c r="AJ365">
        <v>0</v>
      </c>
      <c r="AK365">
        <v>1027.9600700000001</v>
      </c>
      <c r="AL365">
        <v>1027.9600700000001</v>
      </c>
      <c r="AM365">
        <v>1027.9600700000001</v>
      </c>
      <c r="AN365">
        <v>1027.9600700000001</v>
      </c>
      <c r="AO365">
        <v>0</v>
      </c>
      <c r="AP365">
        <v>0</v>
      </c>
      <c r="AQ365">
        <v>29</v>
      </c>
      <c r="AX365">
        <v>0</v>
      </c>
      <c r="BE365">
        <v>0</v>
      </c>
      <c r="BL365">
        <v>0</v>
      </c>
      <c r="BS365">
        <v>0</v>
      </c>
      <c r="BZ365">
        <v>0</v>
      </c>
      <c r="CG365">
        <v>0</v>
      </c>
      <c r="CN365">
        <v>0</v>
      </c>
      <c r="CU365">
        <v>0</v>
      </c>
      <c r="DB365">
        <v>0</v>
      </c>
      <c r="DI365">
        <v>0</v>
      </c>
      <c r="DJ365">
        <v>708.75741939490001</v>
      </c>
      <c r="DK365">
        <v>699.01087542499999</v>
      </c>
      <c r="DL365">
        <v>640.43022199999996</v>
      </c>
      <c r="DM365">
        <v>637.57569100000001</v>
      </c>
      <c r="DN365">
        <v>16.723989884600002</v>
      </c>
      <c r="DO365">
        <v>184.977349167</v>
      </c>
      <c r="DP365">
        <v>122</v>
      </c>
    </row>
    <row r="366" spans="1:120" x14ac:dyDescent="0.25">
      <c r="A366" t="s">
        <v>178</v>
      </c>
      <c r="H366">
        <v>0</v>
      </c>
      <c r="O366">
        <v>0</v>
      </c>
      <c r="V366">
        <v>0</v>
      </c>
      <c r="AC366">
        <v>0</v>
      </c>
      <c r="AJ366">
        <v>0</v>
      </c>
      <c r="AQ366">
        <v>0</v>
      </c>
      <c r="AX366">
        <v>0</v>
      </c>
      <c r="BE366">
        <v>0</v>
      </c>
      <c r="BL366">
        <v>0</v>
      </c>
      <c r="BS366">
        <v>0</v>
      </c>
      <c r="BZ366">
        <v>0</v>
      </c>
      <c r="CG366">
        <v>0</v>
      </c>
      <c r="CN366">
        <v>0</v>
      </c>
      <c r="CU366">
        <v>0</v>
      </c>
      <c r="CV366">
        <v>588.57018930000004</v>
      </c>
      <c r="CW366">
        <v>588.57018930000004</v>
      </c>
      <c r="CX366">
        <v>588.57018930000004</v>
      </c>
      <c r="CY366">
        <v>588.57018930000004</v>
      </c>
      <c r="CZ366">
        <v>0</v>
      </c>
      <c r="DA366">
        <v>0</v>
      </c>
      <c r="DB366">
        <v>21</v>
      </c>
      <c r="DI366">
        <v>0</v>
      </c>
      <c r="DJ366">
        <v>588.57018930000004</v>
      </c>
      <c r="DK366">
        <v>588.57018930000004</v>
      </c>
      <c r="DL366">
        <v>588.57018930000004</v>
      </c>
      <c r="DM366">
        <v>588.57018930000004</v>
      </c>
      <c r="DN366">
        <v>0</v>
      </c>
      <c r="DO366">
        <v>0</v>
      </c>
      <c r="DP366">
        <v>21</v>
      </c>
    </row>
    <row r="367" spans="1:120" x14ac:dyDescent="0.25">
      <c r="A367" t="s">
        <v>179</v>
      </c>
      <c r="B367">
        <v>538.38236880010004</v>
      </c>
      <c r="C367">
        <v>538.38236880010004</v>
      </c>
      <c r="D367">
        <v>538.38236880010004</v>
      </c>
      <c r="E367">
        <v>538.38236880010004</v>
      </c>
      <c r="F367">
        <v>0</v>
      </c>
      <c r="G367">
        <v>0</v>
      </c>
      <c r="H367">
        <v>61</v>
      </c>
      <c r="I367">
        <v>559.42932480000002</v>
      </c>
      <c r="J367">
        <v>559.42932480000002</v>
      </c>
      <c r="K367">
        <v>559.42932480000002</v>
      </c>
      <c r="L367">
        <v>559.42932480000002</v>
      </c>
      <c r="M367">
        <v>0</v>
      </c>
      <c r="N367">
        <v>0</v>
      </c>
      <c r="O367">
        <v>152</v>
      </c>
      <c r="V367">
        <v>0</v>
      </c>
      <c r="W367">
        <v>456.18837050000002</v>
      </c>
      <c r="X367">
        <v>456.18837050000002</v>
      </c>
      <c r="Y367">
        <v>456.18837050000002</v>
      </c>
      <c r="Z367">
        <v>456.18837050000002</v>
      </c>
      <c r="AA367">
        <v>0</v>
      </c>
      <c r="AB367">
        <v>0</v>
      </c>
      <c r="AC367">
        <v>13</v>
      </c>
      <c r="AJ367">
        <v>0</v>
      </c>
      <c r="AK367">
        <v>1255.6998920000001</v>
      </c>
      <c r="AL367">
        <v>1255.6998920000001</v>
      </c>
      <c r="AM367">
        <v>1255.6998920000001</v>
      </c>
      <c r="AN367">
        <v>1255.6998920000001</v>
      </c>
      <c r="AO367">
        <v>0</v>
      </c>
      <c r="AP367">
        <v>0</v>
      </c>
      <c r="AQ367">
        <v>15</v>
      </c>
      <c r="AX367">
        <v>0</v>
      </c>
      <c r="BE367">
        <v>0</v>
      </c>
      <c r="BL367">
        <v>0</v>
      </c>
      <c r="BS367">
        <v>0</v>
      </c>
      <c r="BZ367">
        <v>0</v>
      </c>
      <c r="CG367">
        <v>0</v>
      </c>
      <c r="CN367">
        <v>0</v>
      </c>
      <c r="CU367">
        <v>0</v>
      </c>
      <c r="DB367">
        <v>0</v>
      </c>
      <c r="DI367">
        <v>0</v>
      </c>
      <c r="DJ367">
        <v>591.98649447059995</v>
      </c>
      <c r="DK367">
        <v>702.42498902509999</v>
      </c>
      <c r="DL367">
        <v>559.42932480000002</v>
      </c>
      <c r="DM367">
        <v>548.90584680009999</v>
      </c>
      <c r="DN367">
        <v>11.1735875914</v>
      </c>
      <c r="DO367">
        <v>173.38325827899999</v>
      </c>
      <c r="DP367">
        <v>241</v>
      </c>
    </row>
    <row r="368" spans="1:120" x14ac:dyDescent="0.25">
      <c r="A368" t="s">
        <v>272</v>
      </c>
      <c r="H368">
        <v>0</v>
      </c>
      <c r="O368">
        <v>0</v>
      </c>
      <c r="V368">
        <v>0</v>
      </c>
      <c r="AC368">
        <v>0</v>
      </c>
      <c r="AJ368">
        <v>0</v>
      </c>
      <c r="AQ368">
        <v>0</v>
      </c>
      <c r="AX368">
        <v>0</v>
      </c>
      <c r="BE368">
        <v>0</v>
      </c>
      <c r="BL368">
        <v>0</v>
      </c>
      <c r="BS368">
        <v>0</v>
      </c>
      <c r="BZ368">
        <v>0</v>
      </c>
      <c r="CG368">
        <v>0</v>
      </c>
      <c r="CN368">
        <v>0</v>
      </c>
      <c r="CU368">
        <v>0</v>
      </c>
      <c r="DB368">
        <v>0</v>
      </c>
      <c r="DI368">
        <v>0</v>
      </c>
      <c r="DP368">
        <v>0</v>
      </c>
    </row>
    <row r="369" spans="1:120" x14ac:dyDescent="0.25">
      <c r="A369" t="s">
        <v>180</v>
      </c>
      <c r="H369">
        <v>0</v>
      </c>
      <c r="O369">
        <v>0</v>
      </c>
      <c r="P369">
        <v>482.76418610000002</v>
      </c>
      <c r="Q369">
        <v>482.76418610000002</v>
      </c>
      <c r="R369">
        <v>482.76418610000002</v>
      </c>
      <c r="S369">
        <v>482.76418610000002</v>
      </c>
      <c r="T369">
        <v>0</v>
      </c>
      <c r="U369">
        <v>0</v>
      </c>
      <c r="V369">
        <v>67</v>
      </c>
      <c r="AC369">
        <v>0</v>
      </c>
      <c r="AJ369">
        <v>0</v>
      </c>
      <c r="AQ369">
        <v>0</v>
      </c>
      <c r="AX369">
        <v>0</v>
      </c>
      <c r="BE369">
        <v>0</v>
      </c>
      <c r="BL369">
        <v>0</v>
      </c>
      <c r="BS369">
        <v>0</v>
      </c>
      <c r="BZ369">
        <v>0</v>
      </c>
      <c r="CG369">
        <v>0</v>
      </c>
      <c r="CN369">
        <v>0</v>
      </c>
      <c r="CU369">
        <v>0</v>
      </c>
      <c r="CV369">
        <v>587.21476789999997</v>
      </c>
      <c r="CW369">
        <v>587.21476789999997</v>
      </c>
      <c r="CX369">
        <v>587.21476789999997</v>
      </c>
      <c r="CY369">
        <v>587.21476789999997</v>
      </c>
      <c r="CZ369">
        <v>0</v>
      </c>
      <c r="DA369">
        <v>0</v>
      </c>
      <c r="DB369">
        <v>43</v>
      </c>
      <c r="DI369">
        <v>0</v>
      </c>
      <c r="DJ369">
        <v>523.70042962360003</v>
      </c>
      <c r="DK369">
        <v>534.98947699999997</v>
      </c>
      <c r="DL369">
        <v>482.76418610000002</v>
      </c>
      <c r="DM369">
        <v>534.98947699999997</v>
      </c>
      <c r="DN369">
        <v>4.8787407245000001</v>
      </c>
      <c r="DO369">
        <v>51.223437311300003</v>
      </c>
      <c r="DP369">
        <v>110</v>
      </c>
    </row>
    <row r="370" spans="1:120" x14ac:dyDescent="0.25">
      <c r="A370" t="s">
        <v>181</v>
      </c>
      <c r="H370">
        <v>0</v>
      </c>
      <c r="I370">
        <v>467.14701960000002</v>
      </c>
      <c r="J370">
        <v>467.14701960000002</v>
      </c>
      <c r="K370">
        <v>467.14701960000002</v>
      </c>
      <c r="L370">
        <v>467.14701960000002</v>
      </c>
      <c r="M370">
        <v>0</v>
      </c>
      <c r="N370">
        <v>0</v>
      </c>
      <c r="O370">
        <v>152</v>
      </c>
      <c r="P370">
        <v>595.51806805000001</v>
      </c>
      <c r="Q370">
        <v>595.51806805000001</v>
      </c>
      <c r="R370">
        <v>595.51806805000001</v>
      </c>
      <c r="S370">
        <v>595.51806805000001</v>
      </c>
      <c r="T370">
        <v>0</v>
      </c>
      <c r="U370">
        <v>0</v>
      </c>
      <c r="V370">
        <v>46</v>
      </c>
      <c r="AC370">
        <v>0</v>
      </c>
      <c r="AJ370">
        <v>0</v>
      </c>
      <c r="AK370">
        <v>1390.1308395000001</v>
      </c>
      <c r="AL370">
        <v>1390.1308395000001</v>
      </c>
      <c r="AM370">
        <v>1390.1308395000001</v>
      </c>
      <c r="AN370">
        <v>1390.1308395000001</v>
      </c>
      <c r="AO370">
        <v>0</v>
      </c>
      <c r="AP370">
        <v>0</v>
      </c>
      <c r="AQ370">
        <v>10</v>
      </c>
      <c r="AX370">
        <v>0</v>
      </c>
      <c r="BE370">
        <v>0</v>
      </c>
      <c r="BL370">
        <v>0</v>
      </c>
      <c r="BS370">
        <v>0</v>
      </c>
      <c r="BZ370">
        <v>0</v>
      </c>
      <c r="CG370">
        <v>0</v>
      </c>
      <c r="CN370">
        <v>0</v>
      </c>
      <c r="CU370">
        <v>0</v>
      </c>
      <c r="DB370">
        <v>0</v>
      </c>
      <c r="DC370">
        <v>681.56136809999998</v>
      </c>
      <c r="DD370">
        <v>681.56136809999998</v>
      </c>
      <c r="DE370">
        <v>681.56136809999998</v>
      </c>
      <c r="DF370">
        <v>681.56136809999998</v>
      </c>
      <c r="DG370">
        <v>0</v>
      </c>
      <c r="DH370">
        <v>0</v>
      </c>
      <c r="DI370">
        <v>27</v>
      </c>
      <c r="DJ370">
        <v>556.96465593710002</v>
      </c>
      <c r="DK370">
        <v>783.58932381249997</v>
      </c>
      <c r="DL370">
        <v>467.14701960000002</v>
      </c>
      <c r="DM370">
        <v>638.539718075</v>
      </c>
      <c r="DN370">
        <v>12.6172419833</v>
      </c>
      <c r="DO370">
        <v>193.42721225069999</v>
      </c>
      <c r="DP370">
        <v>235</v>
      </c>
    </row>
    <row r="371" spans="1:120" x14ac:dyDescent="0.25">
      <c r="A371" t="s">
        <v>182</v>
      </c>
      <c r="H371">
        <v>0</v>
      </c>
      <c r="O371">
        <v>0</v>
      </c>
      <c r="V371">
        <v>0</v>
      </c>
      <c r="AC371">
        <v>0</v>
      </c>
      <c r="AJ371">
        <v>0</v>
      </c>
      <c r="AQ371">
        <v>0</v>
      </c>
      <c r="AX371">
        <v>0</v>
      </c>
      <c r="BE371">
        <v>0</v>
      </c>
      <c r="BL371">
        <v>0</v>
      </c>
      <c r="BM371">
        <v>282.02799585010001</v>
      </c>
      <c r="BN371">
        <v>282.02799585010001</v>
      </c>
      <c r="BO371">
        <v>282.02799585010001</v>
      </c>
      <c r="BP371">
        <v>282.02799585010001</v>
      </c>
      <c r="BQ371">
        <v>0</v>
      </c>
      <c r="BR371">
        <v>0</v>
      </c>
      <c r="BS371">
        <v>56</v>
      </c>
      <c r="BT371">
        <v>378.4533232</v>
      </c>
      <c r="BU371">
        <v>378.4533232</v>
      </c>
      <c r="BV371">
        <v>378.4533232</v>
      </c>
      <c r="BW371">
        <v>378.4533232</v>
      </c>
      <c r="BX371">
        <v>0</v>
      </c>
      <c r="BY371">
        <v>0</v>
      </c>
      <c r="BZ371">
        <v>30</v>
      </c>
      <c r="CA371">
        <v>567.73418930000003</v>
      </c>
      <c r="CB371">
        <v>567.73418930000003</v>
      </c>
      <c r="CC371">
        <v>567.73418930000003</v>
      </c>
      <c r="CD371">
        <v>567.73418930000003</v>
      </c>
      <c r="CE371">
        <v>0</v>
      </c>
      <c r="CF371">
        <v>0</v>
      </c>
      <c r="CG371">
        <v>212</v>
      </c>
      <c r="CN371">
        <v>0</v>
      </c>
      <c r="CU371">
        <v>0</v>
      </c>
      <c r="DB371">
        <v>0</v>
      </c>
      <c r="DI371">
        <v>0</v>
      </c>
      <c r="DJ371">
        <v>495.0464984912</v>
      </c>
      <c r="DK371">
        <v>409.40516945000002</v>
      </c>
      <c r="DL371">
        <v>567.73418930000003</v>
      </c>
      <c r="DM371">
        <v>378.4533232</v>
      </c>
      <c r="DN371">
        <v>6.7721511232999996</v>
      </c>
      <c r="DO371">
        <v>117.00760667909999</v>
      </c>
      <c r="DP371">
        <v>299</v>
      </c>
    </row>
    <row r="372" spans="1:120" x14ac:dyDescent="0.25">
      <c r="A372" t="s">
        <v>183</v>
      </c>
      <c r="H372">
        <v>0</v>
      </c>
      <c r="I372">
        <v>446.30604664999998</v>
      </c>
      <c r="J372">
        <v>446.30604664999998</v>
      </c>
      <c r="K372">
        <v>446.30604664999998</v>
      </c>
      <c r="L372">
        <v>446.30604664999998</v>
      </c>
      <c r="M372">
        <v>0</v>
      </c>
      <c r="N372">
        <v>0</v>
      </c>
      <c r="O372">
        <v>253</v>
      </c>
      <c r="V372">
        <v>0</v>
      </c>
      <c r="AC372">
        <v>0</v>
      </c>
      <c r="AJ372">
        <v>0</v>
      </c>
      <c r="AQ372">
        <v>0</v>
      </c>
      <c r="AX372">
        <v>0</v>
      </c>
      <c r="BE372">
        <v>0</v>
      </c>
      <c r="BL372">
        <v>0</v>
      </c>
      <c r="BS372">
        <v>0</v>
      </c>
      <c r="BZ372">
        <v>0</v>
      </c>
      <c r="CG372">
        <v>0</v>
      </c>
      <c r="CN372">
        <v>0</v>
      </c>
      <c r="CU372">
        <v>0</v>
      </c>
      <c r="DB372">
        <v>0</v>
      </c>
      <c r="DI372">
        <v>0</v>
      </c>
      <c r="DJ372">
        <v>446.30604664999998</v>
      </c>
      <c r="DK372">
        <v>446.30604664999998</v>
      </c>
      <c r="DL372">
        <v>446.30604664999998</v>
      </c>
      <c r="DM372">
        <v>446.30604664999998</v>
      </c>
      <c r="DN372">
        <v>0</v>
      </c>
      <c r="DO372">
        <v>0</v>
      </c>
      <c r="DP372">
        <v>253</v>
      </c>
    </row>
    <row r="373" spans="1:120" x14ac:dyDescent="0.25">
      <c r="A373" t="s">
        <v>184</v>
      </c>
      <c r="H373">
        <v>0</v>
      </c>
      <c r="O373">
        <v>0</v>
      </c>
      <c r="P373">
        <v>470.08613820009998</v>
      </c>
      <c r="Q373">
        <v>470.08613820009998</v>
      </c>
      <c r="R373">
        <v>470.08613820009998</v>
      </c>
      <c r="S373">
        <v>470.08613820009998</v>
      </c>
      <c r="T373">
        <v>0</v>
      </c>
      <c r="U373">
        <v>0</v>
      </c>
      <c r="V373">
        <v>27</v>
      </c>
      <c r="AC373">
        <v>0</v>
      </c>
      <c r="AJ373">
        <v>0</v>
      </c>
      <c r="AQ373">
        <v>0</v>
      </c>
      <c r="AX373">
        <v>0</v>
      </c>
      <c r="BE373">
        <v>0</v>
      </c>
      <c r="BL373">
        <v>0</v>
      </c>
      <c r="BS373">
        <v>0</v>
      </c>
      <c r="BZ373">
        <v>0</v>
      </c>
      <c r="CA373">
        <v>647.62921340000003</v>
      </c>
      <c r="CB373">
        <v>647.62921340000003</v>
      </c>
      <c r="CC373">
        <v>647.62921340000003</v>
      </c>
      <c r="CD373">
        <v>647.62921340000003</v>
      </c>
      <c r="CE373">
        <v>0</v>
      </c>
      <c r="CF373">
        <v>0</v>
      </c>
      <c r="CG373">
        <v>85</v>
      </c>
      <c r="CN373">
        <v>0</v>
      </c>
      <c r="CU373">
        <v>0</v>
      </c>
      <c r="DB373">
        <v>0</v>
      </c>
      <c r="DI373">
        <v>0</v>
      </c>
      <c r="DJ373">
        <v>604.83866543409999</v>
      </c>
      <c r="DK373">
        <v>558.85767580000004</v>
      </c>
      <c r="DL373">
        <v>647.62921340000003</v>
      </c>
      <c r="DM373">
        <v>558.85767580000004</v>
      </c>
      <c r="DN373">
        <v>7.1974009832999997</v>
      </c>
      <c r="DO373">
        <v>76.275402726300001</v>
      </c>
      <c r="DP373">
        <v>112</v>
      </c>
    </row>
    <row r="374" spans="1:120" x14ac:dyDescent="0.25">
      <c r="A374" t="s">
        <v>185</v>
      </c>
      <c r="H374">
        <v>0</v>
      </c>
      <c r="I374">
        <v>211.80429150000001</v>
      </c>
      <c r="J374">
        <v>211.80429150000001</v>
      </c>
      <c r="K374">
        <v>211.80429150000001</v>
      </c>
      <c r="L374">
        <v>211.80429150000001</v>
      </c>
      <c r="M374">
        <v>0</v>
      </c>
      <c r="N374">
        <v>0</v>
      </c>
      <c r="O374">
        <v>60</v>
      </c>
      <c r="V374">
        <v>0</v>
      </c>
      <c r="AC374">
        <v>0</v>
      </c>
      <c r="AJ374">
        <v>0</v>
      </c>
      <c r="AQ374">
        <v>0</v>
      </c>
      <c r="AX374">
        <v>0</v>
      </c>
      <c r="BE374">
        <v>0</v>
      </c>
      <c r="BL374">
        <v>0</v>
      </c>
      <c r="BS374">
        <v>0</v>
      </c>
      <c r="BZ374">
        <v>0</v>
      </c>
      <c r="CG374">
        <v>0</v>
      </c>
      <c r="CN374">
        <v>0</v>
      </c>
      <c r="CU374">
        <v>0</v>
      </c>
      <c r="DB374">
        <v>0</v>
      </c>
      <c r="DI374">
        <v>0</v>
      </c>
      <c r="DJ374">
        <v>211.80429150000001</v>
      </c>
      <c r="DK374">
        <v>211.80429150000001</v>
      </c>
      <c r="DL374">
        <v>211.80429150000001</v>
      </c>
      <c r="DM374">
        <v>211.80429150000001</v>
      </c>
      <c r="DN374">
        <v>0</v>
      </c>
      <c r="DO374">
        <v>0</v>
      </c>
      <c r="DP374">
        <v>60</v>
      </c>
    </row>
    <row r="375" spans="1:120" x14ac:dyDescent="0.25">
      <c r="A375" t="s">
        <v>186</v>
      </c>
      <c r="H375">
        <v>0</v>
      </c>
      <c r="O375">
        <v>0</v>
      </c>
      <c r="V375">
        <v>0</v>
      </c>
      <c r="AC375">
        <v>0</v>
      </c>
      <c r="AJ375">
        <v>0</v>
      </c>
      <c r="AQ375">
        <v>0</v>
      </c>
      <c r="AR375">
        <v>418.43226980010002</v>
      </c>
      <c r="AS375">
        <v>418.43226980010002</v>
      </c>
      <c r="AT375">
        <v>418.43226980010002</v>
      </c>
      <c r="AU375">
        <v>418.43226980010002</v>
      </c>
      <c r="AV375">
        <v>0</v>
      </c>
      <c r="AW375">
        <v>0</v>
      </c>
      <c r="AX375">
        <v>91</v>
      </c>
      <c r="BE375">
        <v>0</v>
      </c>
      <c r="BF375">
        <v>381.87419240010001</v>
      </c>
      <c r="BG375">
        <v>381.87419240010001</v>
      </c>
      <c r="BH375">
        <v>381.87419240010001</v>
      </c>
      <c r="BI375">
        <v>381.87419240010001</v>
      </c>
      <c r="BJ375">
        <v>0</v>
      </c>
      <c r="BK375">
        <v>0</v>
      </c>
      <c r="BL375">
        <v>496</v>
      </c>
      <c r="BM375">
        <v>153.75476995</v>
      </c>
      <c r="BN375">
        <v>153.75476995</v>
      </c>
      <c r="BO375">
        <v>153.75476995</v>
      </c>
      <c r="BP375">
        <v>153.75476995</v>
      </c>
      <c r="BQ375">
        <v>0</v>
      </c>
      <c r="BR375">
        <v>0</v>
      </c>
      <c r="BS375">
        <v>37</v>
      </c>
      <c r="BZ375">
        <v>0</v>
      </c>
      <c r="CG375">
        <v>0</v>
      </c>
      <c r="CH375">
        <v>123.33362585</v>
      </c>
      <c r="CI375">
        <v>123.33362585</v>
      </c>
      <c r="CJ375">
        <v>123.33362585</v>
      </c>
      <c r="CK375">
        <v>123.33362585</v>
      </c>
      <c r="CN375">
        <v>1</v>
      </c>
      <c r="CO375">
        <v>99.400673500099998</v>
      </c>
      <c r="CP375">
        <v>99.400673500099998</v>
      </c>
      <c r="CQ375">
        <v>99.400673500099998</v>
      </c>
      <c r="CR375">
        <v>99.400673500099998</v>
      </c>
      <c r="CS375">
        <v>0</v>
      </c>
      <c r="CT375">
        <v>0</v>
      </c>
      <c r="CU375">
        <v>85</v>
      </c>
      <c r="DB375">
        <v>0</v>
      </c>
      <c r="DI375">
        <v>0</v>
      </c>
      <c r="DJ375">
        <v>340.42210933960001</v>
      </c>
      <c r="DK375">
        <v>235.35910630000001</v>
      </c>
      <c r="DL375">
        <v>381.87419240010001</v>
      </c>
      <c r="DM375">
        <v>153.75476995</v>
      </c>
      <c r="DN375">
        <v>3.9054311770000001</v>
      </c>
      <c r="DO375">
        <v>104.1626512623</v>
      </c>
      <c r="DP375">
        <v>711</v>
      </c>
    </row>
    <row r="376" spans="1:120" x14ac:dyDescent="0.25">
      <c r="A376" t="s">
        <v>187</v>
      </c>
      <c r="H376">
        <v>0</v>
      </c>
      <c r="O376">
        <v>0</v>
      </c>
      <c r="V376">
        <v>0</v>
      </c>
      <c r="AC376">
        <v>0</v>
      </c>
      <c r="AJ376">
        <v>0</v>
      </c>
      <c r="AQ376">
        <v>0</v>
      </c>
      <c r="AX376">
        <v>0</v>
      </c>
      <c r="BE376">
        <v>0</v>
      </c>
      <c r="BL376">
        <v>0</v>
      </c>
      <c r="BS376">
        <v>0</v>
      </c>
      <c r="BZ376">
        <v>0</v>
      </c>
      <c r="CA376">
        <v>338.91598010000001</v>
      </c>
      <c r="CB376">
        <v>338.91598010000001</v>
      </c>
      <c r="CC376">
        <v>338.91598010000001</v>
      </c>
      <c r="CD376">
        <v>338.91598010000001</v>
      </c>
      <c r="CE376">
        <v>0</v>
      </c>
      <c r="CF376">
        <v>0</v>
      </c>
      <c r="CG376">
        <v>89</v>
      </c>
      <c r="CN376">
        <v>0</v>
      </c>
      <c r="CU376">
        <v>0</v>
      </c>
      <c r="DB376">
        <v>0</v>
      </c>
      <c r="DI376">
        <v>0</v>
      </c>
      <c r="DJ376">
        <v>338.91598010000001</v>
      </c>
      <c r="DK376">
        <v>338.91598010000001</v>
      </c>
      <c r="DL376">
        <v>338.91598010000001</v>
      </c>
      <c r="DM376">
        <v>338.91598010000001</v>
      </c>
      <c r="DN376">
        <v>0</v>
      </c>
      <c r="DO376">
        <v>0</v>
      </c>
      <c r="DP376">
        <v>89</v>
      </c>
    </row>
    <row r="377" spans="1:120" x14ac:dyDescent="0.25">
      <c r="A377" t="s">
        <v>189</v>
      </c>
      <c r="H377">
        <v>0</v>
      </c>
      <c r="O377">
        <v>0</v>
      </c>
      <c r="P377">
        <v>160.6403651</v>
      </c>
      <c r="Q377">
        <v>160.6403651</v>
      </c>
      <c r="R377">
        <v>160.6403651</v>
      </c>
      <c r="S377">
        <v>160.6403651</v>
      </c>
      <c r="T377">
        <v>0</v>
      </c>
      <c r="U377">
        <v>0</v>
      </c>
      <c r="V377">
        <v>23</v>
      </c>
      <c r="AC377">
        <v>0</v>
      </c>
      <c r="AJ377">
        <v>0</v>
      </c>
      <c r="AQ377">
        <v>0</v>
      </c>
      <c r="AX377">
        <v>0</v>
      </c>
      <c r="BE377">
        <v>0</v>
      </c>
      <c r="BL377">
        <v>0</v>
      </c>
      <c r="BS377">
        <v>0</v>
      </c>
      <c r="BZ377">
        <v>0</v>
      </c>
      <c r="CG377">
        <v>0</v>
      </c>
      <c r="CN377">
        <v>0</v>
      </c>
      <c r="CU377">
        <v>0</v>
      </c>
      <c r="DB377">
        <v>0</v>
      </c>
      <c r="DI377">
        <v>0</v>
      </c>
      <c r="DJ377">
        <v>160.6403651</v>
      </c>
      <c r="DK377">
        <v>160.6403651</v>
      </c>
      <c r="DL377">
        <v>160.6403651</v>
      </c>
      <c r="DM377">
        <v>160.6403651</v>
      </c>
      <c r="DN377">
        <v>0</v>
      </c>
      <c r="DO377">
        <v>0</v>
      </c>
      <c r="DP377">
        <v>23</v>
      </c>
    </row>
    <row r="378" spans="1:120" x14ac:dyDescent="0.25">
      <c r="A378" t="s">
        <v>306</v>
      </c>
      <c r="H378">
        <v>0</v>
      </c>
      <c r="I378">
        <v>136.92459289999999</v>
      </c>
      <c r="J378">
        <v>136.92459289999999</v>
      </c>
      <c r="K378">
        <v>136.92459289999999</v>
      </c>
      <c r="L378">
        <v>136.92459289999999</v>
      </c>
      <c r="M378">
        <v>0</v>
      </c>
      <c r="N378">
        <v>0</v>
      </c>
      <c r="O378">
        <v>23</v>
      </c>
      <c r="V378">
        <v>0</v>
      </c>
      <c r="AC378">
        <v>0</v>
      </c>
      <c r="AJ378">
        <v>0</v>
      </c>
      <c r="AQ378">
        <v>0</v>
      </c>
      <c r="AX378">
        <v>0</v>
      </c>
      <c r="BE378">
        <v>0</v>
      </c>
      <c r="BL378">
        <v>0</v>
      </c>
      <c r="BS378">
        <v>0</v>
      </c>
      <c r="BZ378">
        <v>0</v>
      </c>
      <c r="CG378">
        <v>0</v>
      </c>
      <c r="CN378">
        <v>0</v>
      </c>
      <c r="CU378">
        <v>0</v>
      </c>
      <c r="DB378">
        <v>0</v>
      </c>
      <c r="DI378">
        <v>0</v>
      </c>
      <c r="DJ378">
        <v>136.92459289999999</v>
      </c>
      <c r="DK378">
        <v>136.92459289999999</v>
      </c>
      <c r="DL378">
        <v>136.92459289999999</v>
      </c>
      <c r="DM378">
        <v>136.92459289999999</v>
      </c>
      <c r="DN378">
        <v>0</v>
      </c>
      <c r="DO378">
        <v>0</v>
      </c>
      <c r="DP378">
        <v>23</v>
      </c>
    </row>
    <row r="379" spans="1:120" x14ac:dyDescent="0.25">
      <c r="A379" t="s">
        <v>190</v>
      </c>
      <c r="H379">
        <v>0</v>
      </c>
      <c r="O379">
        <v>0</v>
      </c>
      <c r="V379">
        <v>0</v>
      </c>
      <c r="AC379">
        <v>0</v>
      </c>
      <c r="AJ379">
        <v>0</v>
      </c>
      <c r="AQ379">
        <v>0</v>
      </c>
      <c r="AR379">
        <v>101.9412524501</v>
      </c>
      <c r="AS379">
        <v>101.9412524501</v>
      </c>
      <c r="AT379">
        <v>101.9412524501</v>
      </c>
      <c r="AU379">
        <v>101.9412524501</v>
      </c>
      <c r="AV379">
        <v>0</v>
      </c>
      <c r="AW379">
        <v>0</v>
      </c>
      <c r="AX379">
        <v>72</v>
      </c>
      <c r="BE379">
        <v>0</v>
      </c>
      <c r="BF379">
        <v>372.86815575010002</v>
      </c>
      <c r="BG379">
        <v>372.86815575010002</v>
      </c>
      <c r="BH379">
        <v>372.86815575010002</v>
      </c>
      <c r="BI379">
        <v>372.86815575010002</v>
      </c>
      <c r="BJ379">
        <v>0</v>
      </c>
      <c r="BK379">
        <v>0</v>
      </c>
      <c r="BL379">
        <v>305</v>
      </c>
      <c r="BM379">
        <v>137.9521871</v>
      </c>
      <c r="BN379">
        <v>137.9521871</v>
      </c>
      <c r="BO379">
        <v>137.9521871</v>
      </c>
      <c r="BP379">
        <v>137.9521871</v>
      </c>
      <c r="BQ379">
        <v>0</v>
      </c>
      <c r="BR379">
        <v>0</v>
      </c>
      <c r="BS379">
        <v>141</v>
      </c>
      <c r="BT379">
        <v>137.72350295000001</v>
      </c>
      <c r="BU379">
        <v>137.72350295000001</v>
      </c>
      <c r="BV379">
        <v>137.72350295000001</v>
      </c>
      <c r="BW379">
        <v>137.72350295000001</v>
      </c>
      <c r="BX379">
        <v>0</v>
      </c>
      <c r="BY379">
        <v>0</v>
      </c>
      <c r="BZ379">
        <v>20</v>
      </c>
      <c r="CA379">
        <v>361.31915909999998</v>
      </c>
      <c r="CB379">
        <v>361.31915909999998</v>
      </c>
      <c r="CC379">
        <v>361.31915909999998</v>
      </c>
      <c r="CD379">
        <v>361.31915909999998</v>
      </c>
      <c r="CE379">
        <v>0</v>
      </c>
      <c r="CF379">
        <v>0</v>
      </c>
      <c r="CG379">
        <v>133</v>
      </c>
      <c r="CN379">
        <v>0</v>
      </c>
      <c r="CO379">
        <v>47.49285605</v>
      </c>
      <c r="CP379">
        <v>47.49285605</v>
      </c>
      <c r="CQ379">
        <v>47.49285605</v>
      </c>
      <c r="CR379">
        <v>47.49285605</v>
      </c>
      <c r="CS379">
        <v>0</v>
      </c>
      <c r="CT379">
        <v>0</v>
      </c>
      <c r="CU379">
        <v>159</v>
      </c>
      <c r="DB379">
        <v>0</v>
      </c>
      <c r="DI379">
        <v>0</v>
      </c>
      <c r="DJ379">
        <v>239.67920601079999</v>
      </c>
      <c r="DK379">
        <v>193.21618556670001</v>
      </c>
      <c r="DL379">
        <v>361.31915909999998</v>
      </c>
      <c r="DM379">
        <v>137.83784502500001</v>
      </c>
      <c r="DN379">
        <v>4.8682615483999996</v>
      </c>
      <c r="DO379">
        <v>140.13563065939999</v>
      </c>
      <c r="DP379">
        <v>829</v>
      </c>
    </row>
    <row r="380" spans="1:120" x14ac:dyDescent="0.25">
      <c r="A380" t="s">
        <v>199</v>
      </c>
      <c r="H380">
        <v>0</v>
      </c>
      <c r="O380">
        <v>0</v>
      </c>
      <c r="V380">
        <v>0</v>
      </c>
      <c r="AC380">
        <v>0</v>
      </c>
      <c r="AJ380">
        <v>0</v>
      </c>
      <c r="AQ380">
        <v>0</v>
      </c>
      <c r="AX380">
        <v>0</v>
      </c>
      <c r="AY380">
        <v>457.05110155</v>
      </c>
      <c r="AZ380">
        <v>457.05110155</v>
      </c>
      <c r="BA380">
        <v>457.05110155</v>
      </c>
      <c r="BB380">
        <v>457.05110155</v>
      </c>
      <c r="BC380">
        <v>0</v>
      </c>
      <c r="BD380">
        <v>0</v>
      </c>
      <c r="BE380">
        <v>252</v>
      </c>
      <c r="BL380">
        <v>0</v>
      </c>
      <c r="BS380">
        <v>0</v>
      </c>
      <c r="BZ380">
        <v>0</v>
      </c>
      <c r="CG380">
        <v>0</v>
      </c>
      <c r="CN380">
        <v>0</v>
      </c>
      <c r="CU380">
        <v>0</v>
      </c>
      <c r="DB380">
        <v>0</v>
      </c>
      <c r="DI380">
        <v>0</v>
      </c>
      <c r="DJ380">
        <v>457.05110155</v>
      </c>
      <c r="DK380">
        <v>457.05110155</v>
      </c>
      <c r="DL380">
        <v>457.05110155</v>
      </c>
      <c r="DM380">
        <v>457.05110155</v>
      </c>
      <c r="DN380">
        <v>0</v>
      </c>
      <c r="DO380">
        <v>0</v>
      </c>
      <c r="DP380">
        <v>252</v>
      </c>
    </row>
    <row r="381" spans="1:120" x14ac:dyDescent="0.25">
      <c r="A381" t="s">
        <v>191</v>
      </c>
      <c r="H381">
        <v>0</v>
      </c>
      <c r="O381">
        <v>0</v>
      </c>
      <c r="V381">
        <v>0</v>
      </c>
      <c r="AC381">
        <v>0</v>
      </c>
      <c r="AJ381">
        <v>0</v>
      </c>
      <c r="AQ381">
        <v>0</v>
      </c>
      <c r="AX381">
        <v>0</v>
      </c>
      <c r="BE381">
        <v>0</v>
      </c>
      <c r="BF381">
        <v>206.8407438001</v>
      </c>
      <c r="BG381">
        <v>206.8407438001</v>
      </c>
      <c r="BH381">
        <v>206.8407438001</v>
      </c>
      <c r="BI381">
        <v>206.8407438001</v>
      </c>
      <c r="BJ381">
        <v>0</v>
      </c>
      <c r="BK381">
        <v>0</v>
      </c>
      <c r="BL381">
        <v>445</v>
      </c>
      <c r="BS381">
        <v>0</v>
      </c>
      <c r="BZ381">
        <v>0</v>
      </c>
      <c r="CG381">
        <v>0</v>
      </c>
      <c r="CN381">
        <v>0</v>
      </c>
      <c r="CO381">
        <v>39.250102550000001</v>
      </c>
      <c r="CP381">
        <v>39.250102550000001</v>
      </c>
      <c r="CQ381">
        <v>39.250102550000001</v>
      </c>
      <c r="CR381">
        <v>39.250102550000001</v>
      </c>
      <c r="CS381">
        <v>0</v>
      </c>
      <c r="CT381">
        <v>0</v>
      </c>
      <c r="CU381">
        <v>85</v>
      </c>
      <c r="DB381">
        <v>0</v>
      </c>
      <c r="DI381">
        <v>0</v>
      </c>
      <c r="DJ381">
        <v>179.9044069386</v>
      </c>
      <c r="DK381">
        <v>123.045423175</v>
      </c>
      <c r="DL381">
        <v>206.8407438001</v>
      </c>
      <c r="DM381">
        <v>123.045423175</v>
      </c>
      <c r="DN381">
        <v>2.6743109652000001</v>
      </c>
      <c r="DO381">
        <v>61.610580772900001</v>
      </c>
      <c r="DP381">
        <v>531</v>
      </c>
    </row>
    <row r="382" spans="1:120" x14ac:dyDescent="0.25">
      <c r="A382" t="s">
        <v>200</v>
      </c>
      <c r="H382">
        <v>0</v>
      </c>
      <c r="O382">
        <v>0</v>
      </c>
      <c r="V382">
        <v>0</v>
      </c>
      <c r="AC382">
        <v>0</v>
      </c>
      <c r="AJ382">
        <v>0</v>
      </c>
      <c r="AQ382">
        <v>0</v>
      </c>
      <c r="AX382">
        <v>0</v>
      </c>
      <c r="AY382">
        <v>248.83596595</v>
      </c>
      <c r="AZ382">
        <v>248.83596595</v>
      </c>
      <c r="BA382">
        <v>248.83596595</v>
      </c>
      <c r="BB382">
        <v>248.83596595</v>
      </c>
      <c r="BC382">
        <v>0</v>
      </c>
      <c r="BD382">
        <v>0</v>
      </c>
      <c r="BE382">
        <v>25</v>
      </c>
      <c r="BL382">
        <v>0</v>
      </c>
      <c r="BM382">
        <v>128.4392</v>
      </c>
      <c r="BN382">
        <v>128.4392</v>
      </c>
      <c r="BO382">
        <v>128.4392</v>
      </c>
      <c r="BP382">
        <v>128.4392</v>
      </c>
      <c r="BQ382">
        <v>0</v>
      </c>
      <c r="BR382">
        <v>0</v>
      </c>
      <c r="BS382">
        <v>41</v>
      </c>
      <c r="BT382">
        <v>103.72408595</v>
      </c>
      <c r="BU382">
        <v>103.72408595</v>
      </c>
      <c r="BV382">
        <v>103.72408595</v>
      </c>
      <c r="BW382">
        <v>103.72408595</v>
      </c>
      <c r="BX382">
        <v>0</v>
      </c>
      <c r="BY382">
        <v>0</v>
      </c>
      <c r="BZ382">
        <v>3</v>
      </c>
      <c r="CG382">
        <v>0</v>
      </c>
      <c r="CN382">
        <v>0</v>
      </c>
      <c r="CU382">
        <v>0</v>
      </c>
      <c r="DB382">
        <v>0</v>
      </c>
      <c r="DI382">
        <v>0</v>
      </c>
      <c r="DJ382">
        <v>170.54501340530001</v>
      </c>
      <c r="DK382">
        <v>160.3330839667</v>
      </c>
      <c r="DL382">
        <v>128.4392</v>
      </c>
      <c r="DM382">
        <v>128.4392</v>
      </c>
      <c r="DN382">
        <v>7.1527055556999999</v>
      </c>
      <c r="DO382">
        <v>59.242881834899997</v>
      </c>
      <c r="DP382">
        <v>69</v>
      </c>
    </row>
    <row r="383" spans="1:120" x14ac:dyDescent="0.25">
      <c r="A383" t="s">
        <v>201</v>
      </c>
      <c r="H383">
        <v>0</v>
      </c>
      <c r="O383">
        <v>0</v>
      </c>
      <c r="V383">
        <v>0</v>
      </c>
      <c r="AC383">
        <v>0</v>
      </c>
      <c r="AJ383">
        <v>0</v>
      </c>
      <c r="AQ383">
        <v>0</v>
      </c>
      <c r="AR383">
        <v>74.176126900100002</v>
      </c>
      <c r="AS383">
        <v>74.176126900100002</v>
      </c>
      <c r="AT383">
        <v>74.176126900100002</v>
      </c>
      <c r="AU383">
        <v>74.176126900100002</v>
      </c>
      <c r="AV383">
        <v>0</v>
      </c>
      <c r="AW383">
        <v>0</v>
      </c>
      <c r="AX383">
        <v>10</v>
      </c>
      <c r="BE383">
        <v>0</v>
      </c>
      <c r="BL383">
        <v>0</v>
      </c>
      <c r="BS383">
        <v>0</v>
      </c>
      <c r="BZ383">
        <v>0</v>
      </c>
      <c r="CG383">
        <v>0</v>
      </c>
      <c r="CN383">
        <v>0</v>
      </c>
      <c r="CU383">
        <v>0</v>
      </c>
      <c r="DB383">
        <v>0</v>
      </c>
      <c r="DI383">
        <v>0</v>
      </c>
      <c r="DJ383">
        <v>74.176126900100002</v>
      </c>
      <c r="DK383">
        <v>74.176126900100002</v>
      </c>
      <c r="DL383">
        <v>74.176126900100002</v>
      </c>
      <c r="DM383">
        <v>74.176126900100002</v>
      </c>
      <c r="DN383">
        <v>0</v>
      </c>
      <c r="DO383">
        <v>0</v>
      </c>
      <c r="DP383">
        <v>10</v>
      </c>
    </row>
    <row r="384" spans="1:120" x14ac:dyDescent="0.25">
      <c r="A384" t="s">
        <v>192</v>
      </c>
      <c r="H384">
        <v>0</v>
      </c>
      <c r="O384">
        <v>0</v>
      </c>
      <c r="V384">
        <v>0</v>
      </c>
      <c r="AC384">
        <v>0</v>
      </c>
      <c r="AJ384">
        <v>0</v>
      </c>
      <c r="AQ384">
        <v>0</v>
      </c>
      <c r="AX384">
        <v>0</v>
      </c>
      <c r="BE384">
        <v>0</v>
      </c>
      <c r="BF384">
        <v>201.28935890010001</v>
      </c>
      <c r="BG384">
        <v>201.28935890010001</v>
      </c>
      <c r="BH384">
        <v>201.28935890010001</v>
      </c>
      <c r="BI384">
        <v>201.28935890010001</v>
      </c>
      <c r="BJ384">
        <v>0</v>
      </c>
      <c r="BK384">
        <v>0</v>
      </c>
      <c r="BL384">
        <v>79</v>
      </c>
      <c r="BS384">
        <v>0</v>
      </c>
      <c r="BZ384">
        <v>0</v>
      </c>
      <c r="CG384">
        <v>0</v>
      </c>
      <c r="CN384">
        <v>0</v>
      </c>
      <c r="CU384">
        <v>0</v>
      </c>
      <c r="DB384">
        <v>0</v>
      </c>
      <c r="DI384">
        <v>0</v>
      </c>
      <c r="DJ384">
        <v>201.28935890010001</v>
      </c>
      <c r="DK384">
        <v>201.28935890010001</v>
      </c>
      <c r="DL384">
        <v>201.28935890010001</v>
      </c>
      <c r="DM384">
        <v>201.28935890010001</v>
      </c>
      <c r="DN384">
        <v>0</v>
      </c>
      <c r="DO384">
        <v>0</v>
      </c>
      <c r="DP384">
        <v>79</v>
      </c>
    </row>
    <row r="385" spans="1:120" x14ac:dyDescent="0.25">
      <c r="A385" t="s">
        <v>307</v>
      </c>
      <c r="H385">
        <v>0</v>
      </c>
      <c r="O385">
        <v>0</v>
      </c>
      <c r="V385">
        <v>0</v>
      </c>
      <c r="AC385">
        <v>0</v>
      </c>
      <c r="AJ385">
        <v>0</v>
      </c>
      <c r="AQ385">
        <v>0</v>
      </c>
      <c r="AX385">
        <v>0</v>
      </c>
      <c r="BE385">
        <v>0</v>
      </c>
      <c r="BF385">
        <v>207.3473884</v>
      </c>
      <c r="BG385">
        <v>207.3473884</v>
      </c>
      <c r="BH385">
        <v>207.3473884</v>
      </c>
      <c r="BI385">
        <v>207.3473884</v>
      </c>
      <c r="BL385">
        <v>0</v>
      </c>
      <c r="BS385">
        <v>0</v>
      </c>
      <c r="BZ385">
        <v>0</v>
      </c>
      <c r="CG385">
        <v>0</v>
      </c>
      <c r="CN385">
        <v>0</v>
      </c>
      <c r="CU385">
        <v>0</v>
      </c>
      <c r="DB385">
        <v>0</v>
      </c>
      <c r="DI385">
        <v>0</v>
      </c>
      <c r="DJ385">
        <v>207.3473884</v>
      </c>
      <c r="DK385">
        <v>207.3473884</v>
      </c>
      <c r="DL385">
        <v>207.3473884</v>
      </c>
      <c r="DM385">
        <v>207.3473884</v>
      </c>
      <c r="DP385">
        <v>0</v>
      </c>
    </row>
    <row r="386" spans="1:120" x14ac:dyDescent="0.25">
      <c r="A386" t="s">
        <v>308</v>
      </c>
      <c r="H386">
        <v>0</v>
      </c>
      <c r="O386">
        <v>0</v>
      </c>
      <c r="V386">
        <v>0</v>
      </c>
      <c r="AC386">
        <v>0</v>
      </c>
      <c r="AJ386">
        <v>0</v>
      </c>
      <c r="AQ386">
        <v>0</v>
      </c>
      <c r="AX386">
        <v>0</v>
      </c>
      <c r="BE386">
        <v>0</v>
      </c>
      <c r="BL386">
        <v>0</v>
      </c>
      <c r="BS386">
        <v>0</v>
      </c>
      <c r="BZ386">
        <v>0</v>
      </c>
      <c r="CA386">
        <v>107.12280560009999</v>
      </c>
      <c r="CB386">
        <v>107.12280560009999</v>
      </c>
      <c r="CC386">
        <v>107.12280560009999</v>
      </c>
      <c r="CD386">
        <v>107.12280560009999</v>
      </c>
      <c r="CE386">
        <v>0</v>
      </c>
      <c r="CF386">
        <v>0</v>
      </c>
      <c r="CG386">
        <v>18</v>
      </c>
      <c r="CN386">
        <v>0</v>
      </c>
      <c r="CU386">
        <v>0</v>
      </c>
      <c r="DB386">
        <v>0</v>
      </c>
      <c r="DI386">
        <v>0</v>
      </c>
      <c r="DJ386">
        <v>107.12280560009999</v>
      </c>
      <c r="DK386">
        <v>107.12280560009999</v>
      </c>
      <c r="DL386">
        <v>107.12280560009999</v>
      </c>
      <c r="DM386">
        <v>107.12280560009999</v>
      </c>
      <c r="DN386">
        <v>0</v>
      </c>
      <c r="DO386">
        <v>0</v>
      </c>
      <c r="DP386">
        <v>18</v>
      </c>
    </row>
    <row r="387" spans="1:120" x14ac:dyDescent="0.25">
      <c r="A387" t="s">
        <v>225</v>
      </c>
      <c r="B387">
        <v>627.40908780749999</v>
      </c>
      <c r="C387">
        <v>649.4200295334</v>
      </c>
      <c r="D387">
        <v>640.43022199999996</v>
      </c>
      <c r="E387">
        <v>640.43022199999996</v>
      </c>
      <c r="F387">
        <v>7.5790719312999997</v>
      </c>
      <c r="G387">
        <v>90.586062611900005</v>
      </c>
      <c r="H387">
        <v>143</v>
      </c>
      <c r="I387">
        <v>445.25968247510002</v>
      </c>
      <c r="J387">
        <v>364.32225509</v>
      </c>
      <c r="K387">
        <v>446.30604664999998</v>
      </c>
      <c r="L387">
        <v>446.30604664999998</v>
      </c>
      <c r="M387">
        <v>4.2779011361999997</v>
      </c>
      <c r="N387">
        <v>108.1347171189</v>
      </c>
      <c r="O387">
        <v>639</v>
      </c>
      <c r="P387">
        <v>564.38677416370001</v>
      </c>
      <c r="Q387">
        <v>526.00279204169999</v>
      </c>
      <c r="R387">
        <v>595.51806805000001</v>
      </c>
      <c r="S387">
        <v>539.14112707499999</v>
      </c>
      <c r="T387">
        <v>11.5341564984</v>
      </c>
      <c r="U387">
        <v>180.6930623156</v>
      </c>
      <c r="V387">
        <v>245</v>
      </c>
      <c r="W387">
        <v>489.1093489104</v>
      </c>
      <c r="X387">
        <v>516.98774960000003</v>
      </c>
      <c r="Y387">
        <v>492.93204969999999</v>
      </c>
      <c r="Z387">
        <v>492.93204969999999</v>
      </c>
      <c r="AA387">
        <v>6.9514132460000004</v>
      </c>
      <c r="AB387">
        <v>40.832500121000002</v>
      </c>
      <c r="AC387">
        <v>35</v>
      </c>
      <c r="AD387">
        <v>1661.7250879999999</v>
      </c>
      <c r="AE387">
        <v>1661.7250879999999</v>
      </c>
      <c r="AF387">
        <v>1661.7250879999999</v>
      </c>
      <c r="AG387">
        <v>1661.7250879999999</v>
      </c>
      <c r="AH387">
        <v>0</v>
      </c>
      <c r="AI387">
        <v>0</v>
      </c>
      <c r="AJ387">
        <v>64</v>
      </c>
      <c r="AK387">
        <v>1159.4213696562001</v>
      </c>
      <c r="AL387">
        <v>1224.5969338334</v>
      </c>
      <c r="AM387">
        <v>1027.9600700000001</v>
      </c>
      <c r="AN387">
        <v>1255.6998920000001</v>
      </c>
      <c r="AO387">
        <v>20.276690877699998</v>
      </c>
      <c r="AP387">
        <v>149.0376379846</v>
      </c>
      <c r="AQ387">
        <v>54</v>
      </c>
      <c r="AR387">
        <v>267.00216459260002</v>
      </c>
      <c r="AS387">
        <v>198.18321638340001</v>
      </c>
      <c r="AT387">
        <v>418.43226980010002</v>
      </c>
      <c r="AU387">
        <v>101.9412524501</v>
      </c>
      <c r="AV387">
        <v>12.170220370799999</v>
      </c>
      <c r="AW387">
        <v>160.37623224199999</v>
      </c>
      <c r="AX387">
        <v>174</v>
      </c>
      <c r="AY387">
        <v>438.49022733710001</v>
      </c>
      <c r="AZ387">
        <v>352.94353375010002</v>
      </c>
      <c r="BA387">
        <v>457.05110155</v>
      </c>
      <c r="BB387">
        <v>352.94353375010002</v>
      </c>
      <c r="BC387">
        <v>3.5759983971999998</v>
      </c>
      <c r="BD387">
        <v>59.438511540100002</v>
      </c>
      <c r="BE387">
        <v>276</v>
      </c>
      <c r="BF387">
        <v>310.2036791319</v>
      </c>
      <c r="BG387">
        <v>274.04396785</v>
      </c>
      <c r="BH387">
        <v>372.86815575010002</v>
      </c>
      <c r="BI387">
        <v>207.3473884</v>
      </c>
      <c r="BJ387">
        <v>2.3191383381000001</v>
      </c>
      <c r="BK387">
        <v>84.436613028400004</v>
      </c>
      <c r="BL387">
        <v>1326</v>
      </c>
      <c r="BM387">
        <v>167.9959483831</v>
      </c>
      <c r="BN387">
        <v>175.54353822499999</v>
      </c>
      <c r="BO387">
        <v>137.9521871</v>
      </c>
      <c r="BP387">
        <v>145.8534785251</v>
      </c>
      <c r="BQ387">
        <v>3.5049636757</v>
      </c>
      <c r="BR387">
        <v>58.1507496742</v>
      </c>
      <c r="BS387">
        <v>275</v>
      </c>
      <c r="BT387">
        <v>272.66856674659999</v>
      </c>
      <c r="BU387">
        <v>206.63363736669999</v>
      </c>
      <c r="BV387">
        <v>378.4533232</v>
      </c>
      <c r="BW387">
        <v>137.72350295000001</v>
      </c>
      <c r="BX387">
        <v>16.9040030709</v>
      </c>
      <c r="BY387">
        <v>122.91652191430001</v>
      </c>
      <c r="BZ387">
        <v>53</v>
      </c>
      <c r="CA387">
        <v>476.27720015829999</v>
      </c>
      <c r="CB387">
        <v>404.54426949999998</v>
      </c>
      <c r="CC387">
        <v>567.73418930000003</v>
      </c>
      <c r="CD387">
        <v>361.31915909999998</v>
      </c>
      <c r="CE387">
        <v>5.9318743123999997</v>
      </c>
      <c r="CF387">
        <v>137.47636673790001</v>
      </c>
      <c r="CG387">
        <v>537</v>
      </c>
      <c r="CH387">
        <v>123.33362585</v>
      </c>
      <c r="CI387">
        <v>123.33362585</v>
      </c>
      <c r="CJ387">
        <v>123.33362585</v>
      </c>
      <c r="CK387">
        <v>123.33362585</v>
      </c>
      <c r="CN387">
        <v>1</v>
      </c>
      <c r="CO387">
        <v>58.8103268773</v>
      </c>
      <c r="CP387">
        <v>62.0478773667</v>
      </c>
      <c r="CQ387">
        <v>47.49285605</v>
      </c>
      <c r="CR387">
        <v>47.49285605</v>
      </c>
      <c r="CS387">
        <v>1.3382499494</v>
      </c>
      <c r="CT387">
        <v>24.282387685700002</v>
      </c>
      <c r="CU387">
        <v>329</v>
      </c>
      <c r="CV387">
        <v>587.65396121829997</v>
      </c>
      <c r="CW387">
        <v>587.8924786</v>
      </c>
      <c r="CX387">
        <v>587.21476789999997</v>
      </c>
      <c r="CY387">
        <v>587.8924786</v>
      </c>
      <c r="CZ387">
        <v>7.9975902400000007E-2</v>
      </c>
      <c r="DA387">
        <v>0.63937265850000002</v>
      </c>
      <c r="DB387">
        <v>64</v>
      </c>
      <c r="DC387">
        <v>681.56136809999998</v>
      </c>
      <c r="DD387">
        <v>681.56136809999998</v>
      </c>
      <c r="DE387">
        <v>681.56136809999998</v>
      </c>
      <c r="DF387">
        <v>681.56136809999998</v>
      </c>
      <c r="DG387">
        <v>0</v>
      </c>
      <c r="DH387">
        <v>0</v>
      </c>
      <c r="DI387">
        <v>27</v>
      </c>
      <c r="DJ387">
        <v>393.6341090249</v>
      </c>
      <c r="DK387">
        <v>439.89287612509997</v>
      </c>
      <c r="DL387">
        <v>381.87419240010001</v>
      </c>
      <c r="DM387">
        <v>400.15323110010002</v>
      </c>
      <c r="DN387">
        <v>3.8709398644999999</v>
      </c>
      <c r="DO387">
        <v>252.1207666379</v>
      </c>
      <c r="DP387">
        <v>4242</v>
      </c>
    </row>
    <row r="389" spans="1:120" x14ac:dyDescent="0.25">
      <c r="A389" t="s">
        <v>157</v>
      </c>
    </row>
    <row r="390" spans="1:120" x14ac:dyDescent="0.25">
      <c r="A390" t="s">
        <v>333</v>
      </c>
    </row>
    <row r="391" spans="1:120" x14ac:dyDescent="0.25">
      <c r="C391" t="s">
        <v>256</v>
      </c>
    </row>
    <row r="392" spans="1:120" x14ac:dyDescent="0.25">
      <c r="B392" t="s">
        <v>15</v>
      </c>
      <c r="I392" t="s">
        <v>16</v>
      </c>
      <c r="P392" t="s">
        <v>17</v>
      </c>
      <c r="W392" t="s">
        <v>174</v>
      </c>
      <c r="AD392" t="s">
        <v>225</v>
      </c>
    </row>
    <row r="393" spans="1:120" x14ac:dyDescent="0.25">
      <c r="A393" t="s">
        <v>257</v>
      </c>
      <c r="B393" t="s">
        <v>302</v>
      </c>
      <c r="C393" t="s">
        <v>267</v>
      </c>
      <c r="D393" t="s">
        <v>287</v>
      </c>
      <c r="E393" t="s">
        <v>303</v>
      </c>
      <c r="F393" t="s">
        <v>252</v>
      </c>
      <c r="G393" t="s">
        <v>253</v>
      </c>
      <c r="H393" t="s">
        <v>159</v>
      </c>
      <c r="I393" t="s">
        <v>302</v>
      </c>
      <c r="J393" t="s">
        <v>267</v>
      </c>
      <c r="K393" t="s">
        <v>287</v>
      </c>
      <c r="L393" t="s">
        <v>303</v>
      </c>
      <c r="M393" t="s">
        <v>252</v>
      </c>
      <c r="N393" t="s">
        <v>253</v>
      </c>
      <c r="O393" t="s">
        <v>159</v>
      </c>
      <c r="P393" t="s">
        <v>302</v>
      </c>
      <c r="Q393" t="s">
        <v>267</v>
      </c>
      <c r="R393" t="s">
        <v>287</v>
      </c>
      <c r="S393" t="s">
        <v>303</v>
      </c>
      <c r="T393" t="s">
        <v>252</v>
      </c>
      <c r="U393" t="s">
        <v>253</v>
      </c>
      <c r="V393" t="s">
        <v>159</v>
      </c>
      <c r="W393" t="s">
        <v>302</v>
      </c>
      <c r="X393" t="s">
        <v>267</v>
      </c>
      <c r="Y393" t="s">
        <v>287</v>
      </c>
      <c r="Z393" t="s">
        <v>303</v>
      </c>
      <c r="AA393" t="s">
        <v>252</v>
      </c>
      <c r="AB393" t="s">
        <v>253</v>
      </c>
      <c r="AC393" t="s">
        <v>159</v>
      </c>
      <c r="AD393" t="s">
        <v>302</v>
      </c>
      <c r="AE393" t="s">
        <v>267</v>
      </c>
      <c r="AF393" t="s">
        <v>287</v>
      </c>
      <c r="AG393" t="s">
        <v>303</v>
      </c>
      <c r="AH393" t="s">
        <v>252</v>
      </c>
      <c r="AI393" t="s">
        <v>253</v>
      </c>
      <c r="AJ393" t="s">
        <v>159</v>
      </c>
    </row>
    <row r="394" spans="1:120" x14ac:dyDescent="0.25">
      <c r="A394" t="s">
        <v>304</v>
      </c>
      <c r="H394">
        <v>0</v>
      </c>
      <c r="O394">
        <v>0</v>
      </c>
      <c r="V394">
        <v>0</v>
      </c>
      <c r="AC394">
        <v>0</v>
      </c>
      <c r="AJ394">
        <v>0</v>
      </c>
    </row>
    <row r="395" spans="1:120" x14ac:dyDescent="0.25">
      <c r="A395" t="s">
        <v>175</v>
      </c>
      <c r="H395">
        <v>0</v>
      </c>
      <c r="I395">
        <v>626.56682560000002</v>
      </c>
      <c r="J395">
        <v>626.56682560000002</v>
      </c>
      <c r="K395">
        <v>626.56682560000002</v>
      </c>
      <c r="L395">
        <v>626.56682560000002</v>
      </c>
      <c r="M395">
        <v>0</v>
      </c>
      <c r="N395">
        <v>0</v>
      </c>
      <c r="O395">
        <v>3</v>
      </c>
      <c r="V395">
        <v>0</v>
      </c>
      <c r="AC395">
        <v>0</v>
      </c>
      <c r="AD395">
        <v>626.56682560000002</v>
      </c>
      <c r="AE395">
        <v>626.56682560000002</v>
      </c>
      <c r="AF395">
        <v>626.56682560000002</v>
      </c>
      <c r="AG395">
        <v>626.56682560000002</v>
      </c>
      <c r="AH395">
        <v>0</v>
      </c>
      <c r="AI395">
        <v>0</v>
      </c>
      <c r="AJ395">
        <v>3</v>
      </c>
    </row>
    <row r="396" spans="1:120" x14ac:dyDescent="0.25">
      <c r="A396" t="s">
        <v>176</v>
      </c>
      <c r="H396">
        <v>0</v>
      </c>
      <c r="I396">
        <v>770.5708767914</v>
      </c>
      <c r="J396">
        <v>767.11293784999998</v>
      </c>
      <c r="K396">
        <v>780.94369180000001</v>
      </c>
      <c r="L396">
        <v>767.11293784999998</v>
      </c>
      <c r="M396">
        <v>1.4250102869000001</v>
      </c>
      <c r="N396">
        <v>13.4671105818</v>
      </c>
      <c r="O396">
        <v>89</v>
      </c>
      <c r="V396">
        <v>0</v>
      </c>
      <c r="AC396">
        <v>0</v>
      </c>
      <c r="AD396">
        <v>770.5708767914</v>
      </c>
      <c r="AE396">
        <v>767.11293784999998</v>
      </c>
      <c r="AF396">
        <v>780.94369180000001</v>
      </c>
      <c r="AG396">
        <v>767.11293784999998</v>
      </c>
      <c r="AH396">
        <v>1.4250102869000001</v>
      </c>
      <c r="AI396">
        <v>13.4671105818</v>
      </c>
      <c r="AJ396">
        <v>89</v>
      </c>
    </row>
    <row r="397" spans="1:120" x14ac:dyDescent="0.25">
      <c r="A397" t="s">
        <v>305</v>
      </c>
      <c r="H397">
        <v>0</v>
      </c>
      <c r="I397">
        <v>1662.4918749999999</v>
      </c>
      <c r="J397">
        <v>1662.4918749999999</v>
      </c>
      <c r="K397">
        <v>1662.4918749999999</v>
      </c>
      <c r="L397">
        <v>1662.4918749999999</v>
      </c>
      <c r="M397">
        <v>0</v>
      </c>
      <c r="N397">
        <v>0</v>
      </c>
      <c r="O397">
        <v>64</v>
      </c>
      <c r="V397">
        <v>0</v>
      </c>
      <c r="AC397">
        <v>0</v>
      </c>
      <c r="AD397">
        <v>1662.4918749999999</v>
      </c>
      <c r="AE397">
        <v>1662.4918749999999</v>
      </c>
      <c r="AF397">
        <v>1662.4918749999999</v>
      </c>
      <c r="AG397">
        <v>1662.4918749999999</v>
      </c>
      <c r="AH397">
        <v>0</v>
      </c>
      <c r="AI397">
        <v>0</v>
      </c>
      <c r="AJ397">
        <v>64</v>
      </c>
    </row>
    <row r="398" spans="1:120" x14ac:dyDescent="0.25">
      <c r="A398" t="s">
        <v>177</v>
      </c>
      <c r="H398">
        <v>0</v>
      </c>
      <c r="I398">
        <v>1021.6311504743001</v>
      </c>
      <c r="J398">
        <v>878.06269259010003</v>
      </c>
      <c r="K398">
        <v>636.76908275009998</v>
      </c>
      <c r="L398">
        <v>636.76908275009998</v>
      </c>
      <c r="M398">
        <v>36.090159173399996</v>
      </c>
      <c r="N398">
        <v>491.5125805843</v>
      </c>
      <c r="O398">
        <v>185</v>
      </c>
      <c r="V398">
        <v>0</v>
      </c>
      <c r="AC398">
        <v>0</v>
      </c>
      <c r="AD398">
        <v>1021.6311504743001</v>
      </c>
      <c r="AE398">
        <v>878.06269259010003</v>
      </c>
      <c r="AF398">
        <v>636.76908275009998</v>
      </c>
      <c r="AG398">
        <v>636.76908275009998</v>
      </c>
      <c r="AH398">
        <v>36.090159173399996</v>
      </c>
      <c r="AI398">
        <v>491.5125805843</v>
      </c>
      <c r="AJ398">
        <v>185</v>
      </c>
    </row>
    <row r="399" spans="1:120" x14ac:dyDescent="0.25">
      <c r="A399" t="s">
        <v>178</v>
      </c>
      <c r="H399">
        <v>0</v>
      </c>
      <c r="O399">
        <v>0</v>
      </c>
      <c r="V399">
        <v>0</v>
      </c>
      <c r="W399">
        <v>592.70103845000006</v>
      </c>
      <c r="X399">
        <v>592.70103845000006</v>
      </c>
      <c r="Y399">
        <v>592.70103845000006</v>
      </c>
      <c r="Z399">
        <v>592.70103845000006</v>
      </c>
      <c r="AA399">
        <v>0</v>
      </c>
      <c r="AB399">
        <v>0</v>
      </c>
      <c r="AC399">
        <v>20</v>
      </c>
      <c r="AD399">
        <v>592.70103845000006</v>
      </c>
      <c r="AE399">
        <v>592.70103845000006</v>
      </c>
      <c r="AF399">
        <v>592.70103845000006</v>
      </c>
      <c r="AG399">
        <v>592.70103845000006</v>
      </c>
      <c r="AH399">
        <v>0</v>
      </c>
      <c r="AI399">
        <v>0</v>
      </c>
      <c r="AJ399">
        <v>20</v>
      </c>
    </row>
    <row r="400" spans="1:120" x14ac:dyDescent="0.25">
      <c r="A400" t="s">
        <v>179</v>
      </c>
      <c r="H400">
        <v>0</v>
      </c>
      <c r="I400">
        <v>570.80878991600002</v>
      </c>
      <c r="J400">
        <v>670.84316015000002</v>
      </c>
      <c r="K400">
        <v>540.33670955000002</v>
      </c>
      <c r="L400">
        <v>532.50653602509999</v>
      </c>
      <c r="M400">
        <v>9.9887650865000008</v>
      </c>
      <c r="N400">
        <v>154.5722237937</v>
      </c>
      <c r="O400">
        <v>239</v>
      </c>
      <c r="V400">
        <v>0</v>
      </c>
      <c r="AC400">
        <v>0</v>
      </c>
      <c r="AD400">
        <v>570.80878991600002</v>
      </c>
      <c r="AE400">
        <v>670.84316015000002</v>
      </c>
      <c r="AF400">
        <v>540.33670955000002</v>
      </c>
      <c r="AG400">
        <v>532.50653602509999</v>
      </c>
      <c r="AH400">
        <v>9.9887650865000008</v>
      </c>
      <c r="AI400">
        <v>154.5722237937</v>
      </c>
      <c r="AJ400">
        <v>239</v>
      </c>
    </row>
    <row r="401" spans="1:36" x14ac:dyDescent="0.25">
      <c r="A401" t="s">
        <v>272</v>
      </c>
      <c r="H401">
        <v>0</v>
      </c>
      <c r="O401">
        <v>0</v>
      </c>
      <c r="V401">
        <v>0</v>
      </c>
      <c r="AC401">
        <v>0</v>
      </c>
      <c r="AJ401">
        <v>0</v>
      </c>
    </row>
    <row r="402" spans="1:36" x14ac:dyDescent="0.25">
      <c r="A402" t="s">
        <v>180</v>
      </c>
      <c r="H402">
        <v>0</v>
      </c>
      <c r="I402">
        <v>472.58953600000001</v>
      </c>
      <c r="J402">
        <v>472.58953600000001</v>
      </c>
      <c r="K402">
        <v>472.58953600000001</v>
      </c>
      <c r="L402">
        <v>472.58953600000001</v>
      </c>
      <c r="M402">
        <v>0</v>
      </c>
      <c r="N402">
        <v>0</v>
      </c>
      <c r="O402">
        <v>67</v>
      </c>
      <c r="V402">
        <v>0</v>
      </c>
      <c r="W402">
        <v>586.73993765</v>
      </c>
      <c r="X402">
        <v>586.73993765</v>
      </c>
      <c r="Y402">
        <v>586.73993765</v>
      </c>
      <c r="Z402">
        <v>586.73993765</v>
      </c>
      <c r="AA402">
        <v>0</v>
      </c>
      <c r="AB402">
        <v>0</v>
      </c>
      <c r="AC402">
        <v>41</v>
      </c>
      <c r="AD402">
        <v>515.81105230610001</v>
      </c>
      <c r="AE402">
        <v>529.66473682499998</v>
      </c>
      <c r="AF402">
        <v>472.58953600000001</v>
      </c>
      <c r="AG402">
        <v>529.66473682499998</v>
      </c>
      <c r="AH402">
        <v>5.355687638</v>
      </c>
      <c r="AI402">
        <v>55.626768417199997</v>
      </c>
      <c r="AJ402">
        <v>108</v>
      </c>
    </row>
    <row r="403" spans="1:36" x14ac:dyDescent="0.25">
      <c r="A403" t="s">
        <v>181</v>
      </c>
      <c r="H403">
        <v>0</v>
      </c>
      <c r="I403">
        <v>534.50049593100005</v>
      </c>
      <c r="J403">
        <v>805.51130000010005</v>
      </c>
      <c r="K403">
        <v>464.02449510000002</v>
      </c>
      <c r="L403">
        <v>582.90901140000005</v>
      </c>
      <c r="M403">
        <v>13.6216722083</v>
      </c>
      <c r="N403">
        <v>196.128099443</v>
      </c>
      <c r="O403">
        <v>207</v>
      </c>
      <c r="V403">
        <v>0</v>
      </c>
      <c r="W403">
        <v>702.3043606</v>
      </c>
      <c r="X403">
        <v>702.3043606</v>
      </c>
      <c r="Y403">
        <v>702.3043606</v>
      </c>
      <c r="Z403">
        <v>702.3043606</v>
      </c>
      <c r="AA403">
        <v>0</v>
      </c>
      <c r="AB403">
        <v>0</v>
      </c>
      <c r="AC403">
        <v>25</v>
      </c>
      <c r="AD403">
        <v>552.45863402839996</v>
      </c>
      <c r="AE403">
        <v>779.70956515</v>
      </c>
      <c r="AF403">
        <v>464.02449510000002</v>
      </c>
      <c r="AG403">
        <v>642.60668599999997</v>
      </c>
      <c r="AH403">
        <v>12.6303250733</v>
      </c>
      <c r="AI403">
        <v>192.44326718249999</v>
      </c>
      <c r="AJ403">
        <v>232</v>
      </c>
    </row>
    <row r="404" spans="1:36" x14ac:dyDescent="0.25">
      <c r="A404" t="s">
        <v>182</v>
      </c>
      <c r="B404">
        <v>482.74817815350002</v>
      </c>
      <c r="C404">
        <v>399.8208580667</v>
      </c>
      <c r="D404">
        <v>552.77843025000004</v>
      </c>
      <c r="E404">
        <v>365.98890829999999</v>
      </c>
      <c r="F404">
        <v>6.53856283</v>
      </c>
      <c r="G404">
        <v>112.35122760190001</v>
      </c>
      <c r="H404">
        <v>295</v>
      </c>
      <c r="O404">
        <v>0</v>
      </c>
      <c r="V404">
        <v>0</v>
      </c>
      <c r="AC404">
        <v>0</v>
      </c>
      <c r="AD404">
        <v>482.74817815350002</v>
      </c>
      <c r="AE404">
        <v>399.8208580667</v>
      </c>
      <c r="AF404">
        <v>552.77843025000004</v>
      </c>
      <c r="AG404">
        <v>365.98890829999999</v>
      </c>
      <c r="AH404">
        <v>6.53856283</v>
      </c>
      <c r="AI404">
        <v>112.35122760190001</v>
      </c>
      <c r="AJ404">
        <v>295</v>
      </c>
    </row>
    <row r="405" spans="1:36" x14ac:dyDescent="0.25">
      <c r="A405" t="s">
        <v>183</v>
      </c>
      <c r="H405">
        <v>0</v>
      </c>
      <c r="I405">
        <v>429.5817136</v>
      </c>
      <c r="J405">
        <v>429.5817136</v>
      </c>
      <c r="K405">
        <v>429.5817136</v>
      </c>
      <c r="L405">
        <v>429.5817136</v>
      </c>
      <c r="M405">
        <v>0</v>
      </c>
      <c r="N405">
        <v>0</v>
      </c>
      <c r="O405">
        <v>248</v>
      </c>
      <c r="V405">
        <v>0</v>
      </c>
      <c r="AC405">
        <v>0</v>
      </c>
      <c r="AD405">
        <v>429.5817136</v>
      </c>
      <c r="AE405">
        <v>429.5817136</v>
      </c>
      <c r="AF405">
        <v>429.5817136</v>
      </c>
      <c r="AG405">
        <v>429.5817136</v>
      </c>
      <c r="AH405">
        <v>0</v>
      </c>
      <c r="AI405">
        <v>0</v>
      </c>
      <c r="AJ405">
        <v>248</v>
      </c>
    </row>
    <row r="406" spans="1:36" x14ac:dyDescent="0.25">
      <c r="A406" t="s">
        <v>184</v>
      </c>
      <c r="B406">
        <v>649.15359690000003</v>
      </c>
      <c r="C406">
        <v>649.15359690000003</v>
      </c>
      <c r="D406">
        <v>649.15359690000003</v>
      </c>
      <c r="E406">
        <v>649.15359690000003</v>
      </c>
      <c r="F406">
        <v>0</v>
      </c>
      <c r="G406">
        <v>0</v>
      </c>
      <c r="H406">
        <v>84</v>
      </c>
      <c r="I406">
        <v>468.30478475000001</v>
      </c>
      <c r="J406">
        <v>468.30478475000001</v>
      </c>
      <c r="K406">
        <v>468.30478475000001</v>
      </c>
      <c r="L406">
        <v>468.30478475000001</v>
      </c>
      <c r="M406">
        <v>0</v>
      </c>
      <c r="N406">
        <v>0</v>
      </c>
      <c r="O406">
        <v>27</v>
      </c>
      <c r="V406">
        <v>0</v>
      </c>
      <c r="AC406">
        <v>0</v>
      </c>
      <c r="AD406">
        <v>605.0668966252</v>
      </c>
      <c r="AE406">
        <v>558.72919082500005</v>
      </c>
      <c r="AF406">
        <v>649.15359690000003</v>
      </c>
      <c r="AG406">
        <v>558.72919082500005</v>
      </c>
      <c r="AH406">
        <v>7.4022931074000002</v>
      </c>
      <c r="AI406">
        <v>78.001180622199996</v>
      </c>
      <c r="AJ406">
        <v>111</v>
      </c>
    </row>
    <row r="407" spans="1:36" x14ac:dyDescent="0.25">
      <c r="A407" t="s">
        <v>185</v>
      </c>
      <c r="H407">
        <v>0</v>
      </c>
      <c r="I407">
        <v>208.45197440000001</v>
      </c>
      <c r="J407">
        <v>208.45197440000001</v>
      </c>
      <c r="K407">
        <v>208.45197440000001</v>
      </c>
      <c r="L407">
        <v>208.45197440000001</v>
      </c>
      <c r="M407">
        <v>0</v>
      </c>
      <c r="N407">
        <v>0</v>
      </c>
      <c r="O407">
        <v>57</v>
      </c>
      <c r="V407">
        <v>0</v>
      </c>
      <c r="AC407">
        <v>0</v>
      </c>
      <c r="AD407">
        <v>208.45197440000001</v>
      </c>
      <c r="AE407">
        <v>208.45197440000001</v>
      </c>
      <c r="AF407">
        <v>208.45197440000001</v>
      </c>
      <c r="AG407">
        <v>208.45197440000001</v>
      </c>
      <c r="AH407">
        <v>0</v>
      </c>
      <c r="AI407">
        <v>0</v>
      </c>
      <c r="AJ407">
        <v>57</v>
      </c>
    </row>
    <row r="408" spans="1:36" x14ac:dyDescent="0.25">
      <c r="A408" t="s">
        <v>186</v>
      </c>
      <c r="B408">
        <v>363.03452759160001</v>
      </c>
      <c r="C408">
        <v>310.57512606670002</v>
      </c>
      <c r="D408">
        <v>370.59250000010002</v>
      </c>
      <c r="E408">
        <v>370.59250000010002</v>
      </c>
      <c r="F408">
        <v>2.0847185420000001</v>
      </c>
      <c r="G408">
        <v>52.077261603399997</v>
      </c>
      <c r="H408">
        <v>624</v>
      </c>
      <c r="O408">
        <v>0</v>
      </c>
      <c r="P408">
        <v>98.856115194500006</v>
      </c>
      <c r="Q408">
        <v>110.05759082500001</v>
      </c>
      <c r="R408">
        <v>98.598980699999998</v>
      </c>
      <c r="S408">
        <v>110.05759082500001</v>
      </c>
      <c r="T408">
        <v>0.26136152130000001</v>
      </c>
      <c r="U408">
        <v>2.4279620134000002</v>
      </c>
      <c r="V408">
        <v>86</v>
      </c>
      <c r="AC408">
        <v>0</v>
      </c>
      <c r="AD408">
        <v>330.93915249880001</v>
      </c>
      <c r="AE408">
        <v>230.36811197009999</v>
      </c>
      <c r="AF408">
        <v>370.59250000010002</v>
      </c>
      <c r="AG408">
        <v>158.215025</v>
      </c>
      <c r="AH408">
        <v>3.7223395235000001</v>
      </c>
      <c r="AI408">
        <v>99.207306182799996</v>
      </c>
      <c r="AJ408">
        <v>710</v>
      </c>
    </row>
    <row r="409" spans="1:36" x14ac:dyDescent="0.25">
      <c r="A409" t="s">
        <v>187</v>
      </c>
      <c r="B409">
        <v>330.68513215000002</v>
      </c>
      <c r="C409">
        <v>330.68513215000002</v>
      </c>
      <c r="D409">
        <v>330.68513215000002</v>
      </c>
      <c r="E409">
        <v>330.68513215000002</v>
      </c>
      <c r="F409">
        <v>0</v>
      </c>
      <c r="G409">
        <v>0</v>
      </c>
      <c r="H409">
        <v>89</v>
      </c>
      <c r="O409">
        <v>0</v>
      </c>
      <c r="V409">
        <v>0</v>
      </c>
      <c r="AC409">
        <v>0</v>
      </c>
      <c r="AD409">
        <v>330.68513215000002</v>
      </c>
      <c r="AE409">
        <v>330.68513215000002</v>
      </c>
      <c r="AF409">
        <v>330.68513215000002</v>
      </c>
      <c r="AG409">
        <v>330.68513215000002</v>
      </c>
      <c r="AH409">
        <v>0</v>
      </c>
      <c r="AI409">
        <v>0</v>
      </c>
      <c r="AJ409">
        <v>89</v>
      </c>
    </row>
    <row r="410" spans="1:36" x14ac:dyDescent="0.25">
      <c r="A410" t="s">
        <v>189</v>
      </c>
      <c r="H410">
        <v>0</v>
      </c>
      <c r="I410">
        <v>157.1655524</v>
      </c>
      <c r="J410">
        <v>157.1655524</v>
      </c>
      <c r="K410">
        <v>157.1655524</v>
      </c>
      <c r="L410">
        <v>157.1655524</v>
      </c>
      <c r="M410">
        <v>0</v>
      </c>
      <c r="N410">
        <v>0</v>
      </c>
      <c r="O410">
        <v>23</v>
      </c>
      <c r="V410">
        <v>0</v>
      </c>
      <c r="AC410">
        <v>0</v>
      </c>
      <c r="AD410">
        <v>157.1655524</v>
      </c>
      <c r="AE410">
        <v>157.1655524</v>
      </c>
      <c r="AF410">
        <v>157.1655524</v>
      </c>
      <c r="AG410">
        <v>157.1655524</v>
      </c>
      <c r="AH410">
        <v>0</v>
      </c>
      <c r="AI410">
        <v>0</v>
      </c>
      <c r="AJ410">
        <v>23</v>
      </c>
    </row>
    <row r="411" spans="1:36" x14ac:dyDescent="0.25">
      <c r="A411" t="s">
        <v>306</v>
      </c>
      <c r="H411">
        <v>0</v>
      </c>
      <c r="I411">
        <v>135.18185120000001</v>
      </c>
      <c r="J411">
        <v>135.18185120000001</v>
      </c>
      <c r="K411">
        <v>135.18185120000001</v>
      </c>
      <c r="L411">
        <v>135.18185120000001</v>
      </c>
      <c r="M411">
        <v>0</v>
      </c>
      <c r="N411">
        <v>0</v>
      </c>
      <c r="O411">
        <v>21</v>
      </c>
      <c r="V411">
        <v>0</v>
      </c>
      <c r="AC411">
        <v>0</v>
      </c>
      <c r="AD411">
        <v>135.18185120000001</v>
      </c>
      <c r="AE411">
        <v>135.18185120000001</v>
      </c>
      <c r="AF411">
        <v>135.18185120000001</v>
      </c>
      <c r="AG411">
        <v>135.18185120000001</v>
      </c>
      <c r="AH411">
        <v>0</v>
      </c>
      <c r="AI411">
        <v>0</v>
      </c>
      <c r="AJ411">
        <v>21</v>
      </c>
    </row>
    <row r="412" spans="1:36" x14ac:dyDescent="0.25">
      <c r="A412" t="s">
        <v>190</v>
      </c>
      <c r="B412">
        <v>275.416064775</v>
      </c>
      <c r="C412">
        <v>216.87292789009999</v>
      </c>
      <c r="D412">
        <v>352.69003230009997</v>
      </c>
      <c r="E412">
        <v>137.92701944999999</v>
      </c>
      <c r="F412">
        <v>4.2219877576</v>
      </c>
      <c r="G412">
        <v>109.0051312602</v>
      </c>
      <c r="H412">
        <v>667</v>
      </c>
      <c r="O412">
        <v>0</v>
      </c>
      <c r="P412">
        <v>47.020760500000002</v>
      </c>
      <c r="Q412">
        <v>47.020760500000002</v>
      </c>
      <c r="R412">
        <v>47.020760500000002</v>
      </c>
      <c r="S412">
        <v>47.020760500000002</v>
      </c>
      <c r="T412">
        <v>0</v>
      </c>
      <c r="U412">
        <v>0</v>
      </c>
      <c r="V412">
        <v>156</v>
      </c>
      <c r="AC412">
        <v>0</v>
      </c>
      <c r="AD412">
        <v>232.03393912350001</v>
      </c>
      <c r="AE412">
        <v>188.56423332509999</v>
      </c>
      <c r="AF412">
        <v>352.69003230009997</v>
      </c>
      <c r="AG412">
        <v>137.80550972500001</v>
      </c>
      <c r="AH412">
        <v>4.6323822002000004</v>
      </c>
      <c r="AI412">
        <v>132.885198594</v>
      </c>
      <c r="AJ412">
        <v>823</v>
      </c>
    </row>
    <row r="413" spans="1:36" x14ac:dyDescent="0.25">
      <c r="A413" t="s">
        <v>199</v>
      </c>
      <c r="B413">
        <v>426.70323385</v>
      </c>
      <c r="C413">
        <v>426.70323385</v>
      </c>
      <c r="D413">
        <v>426.70323385</v>
      </c>
      <c r="E413">
        <v>426.70323385</v>
      </c>
      <c r="F413">
        <v>0</v>
      </c>
      <c r="G413">
        <v>0</v>
      </c>
      <c r="H413">
        <v>249</v>
      </c>
      <c r="O413">
        <v>0</v>
      </c>
      <c r="V413">
        <v>0</v>
      </c>
      <c r="AC413">
        <v>0</v>
      </c>
      <c r="AD413">
        <v>426.70323385</v>
      </c>
      <c r="AE413">
        <v>426.70323385</v>
      </c>
      <c r="AF413">
        <v>426.70323385</v>
      </c>
      <c r="AG413">
        <v>426.70323385</v>
      </c>
      <c r="AH413">
        <v>0</v>
      </c>
      <c r="AI413">
        <v>0</v>
      </c>
      <c r="AJ413">
        <v>249</v>
      </c>
    </row>
    <row r="414" spans="1:36" x14ac:dyDescent="0.25">
      <c r="A414" t="s">
        <v>191</v>
      </c>
      <c r="B414">
        <v>205.97062149999999</v>
      </c>
      <c r="C414">
        <v>205.97062149999999</v>
      </c>
      <c r="D414">
        <v>205.97062149999999</v>
      </c>
      <c r="E414">
        <v>205.97062149999999</v>
      </c>
      <c r="F414">
        <v>0</v>
      </c>
      <c r="G414">
        <v>0</v>
      </c>
      <c r="H414">
        <v>441</v>
      </c>
      <c r="O414">
        <v>0</v>
      </c>
      <c r="P414">
        <v>39.03974625</v>
      </c>
      <c r="Q414">
        <v>39.03974625</v>
      </c>
      <c r="R414">
        <v>39.03974625</v>
      </c>
      <c r="S414">
        <v>39.03974625</v>
      </c>
      <c r="T414">
        <v>0</v>
      </c>
      <c r="U414">
        <v>0</v>
      </c>
      <c r="V414">
        <v>84</v>
      </c>
      <c r="AC414">
        <v>0</v>
      </c>
      <c r="AD414">
        <v>179.19509723780001</v>
      </c>
      <c r="AE414">
        <v>122.505183875</v>
      </c>
      <c r="AF414">
        <v>205.97062149999999</v>
      </c>
      <c r="AG414">
        <v>122.505183875</v>
      </c>
      <c r="AH414">
        <v>2.6765601617999999</v>
      </c>
      <c r="AI414">
        <v>61.317998786399997</v>
      </c>
      <c r="AJ414">
        <v>525</v>
      </c>
    </row>
    <row r="415" spans="1:36" x14ac:dyDescent="0.25">
      <c r="A415" t="s">
        <v>200</v>
      </c>
      <c r="B415">
        <v>161.8723485573</v>
      </c>
      <c r="C415">
        <v>156.87872609999999</v>
      </c>
      <c r="D415">
        <v>103.32580935</v>
      </c>
      <c r="E415">
        <v>104.1395685</v>
      </c>
      <c r="F415">
        <v>9.4543907821000008</v>
      </c>
      <c r="G415">
        <v>77.550610465999995</v>
      </c>
      <c r="H415">
        <v>67</v>
      </c>
      <c r="O415">
        <v>0</v>
      </c>
      <c r="V415">
        <v>0</v>
      </c>
      <c r="AC415">
        <v>0</v>
      </c>
      <c r="AD415">
        <v>161.8723485573</v>
      </c>
      <c r="AE415">
        <v>156.87872609999999</v>
      </c>
      <c r="AF415">
        <v>103.32580935</v>
      </c>
      <c r="AG415">
        <v>104.1395685</v>
      </c>
      <c r="AH415">
        <v>9.4543907821000008</v>
      </c>
      <c r="AI415">
        <v>77.550610465999995</v>
      </c>
      <c r="AJ415">
        <v>67</v>
      </c>
    </row>
    <row r="416" spans="1:36" x14ac:dyDescent="0.25">
      <c r="A416" t="s">
        <v>201</v>
      </c>
      <c r="B416">
        <v>72.655833299999998</v>
      </c>
      <c r="C416">
        <v>72.655833299999998</v>
      </c>
      <c r="D416">
        <v>72.655833299999998</v>
      </c>
      <c r="E416">
        <v>72.655833299999998</v>
      </c>
      <c r="F416">
        <v>0</v>
      </c>
      <c r="G416">
        <v>0</v>
      </c>
      <c r="H416">
        <v>10</v>
      </c>
      <c r="O416">
        <v>0</v>
      </c>
      <c r="V416">
        <v>0</v>
      </c>
      <c r="AC416">
        <v>0</v>
      </c>
      <c r="AD416">
        <v>72.655833299999998</v>
      </c>
      <c r="AE416">
        <v>72.655833299999998</v>
      </c>
      <c r="AF416">
        <v>72.655833299999998</v>
      </c>
      <c r="AG416">
        <v>72.655833299999998</v>
      </c>
      <c r="AH416">
        <v>0</v>
      </c>
      <c r="AI416">
        <v>0</v>
      </c>
      <c r="AJ416">
        <v>10</v>
      </c>
    </row>
    <row r="417" spans="1:36" x14ac:dyDescent="0.25">
      <c r="A417" t="s">
        <v>192</v>
      </c>
      <c r="B417">
        <v>195.25579900010001</v>
      </c>
      <c r="C417">
        <v>195.25579900010001</v>
      </c>
      <c r="D417">
        <v>195.25579900010001</v>
      </c>
      <c r="E417">
        <v>195.25579900010001</v>
      </c>
      <c r="F417">
        <v>0</v>
      </c>
      <c r="G417">
        <v>0</v>
      </c>
      <c r="H417">
        <v>79</v>
      </c>
      <c r="O417">
        <v>0</v>
      </c>
      <c r="V417">
        <v>0</v>
      </c>
      <c r="AC417">
        <v>0</v>
      </c>
      <c r="AD417">
        <v>195.25579900010001</v>
      </c>
      <c r="AE417">
        <v>195.25579900010001</v>
      </c>
      <c r="AF417">
        <v>195.25579900010001</v>
      </c>
      <c r="AG417">
        <v>195.25579900010001</v>
      </c>
      <c r="AH417">
        <v>0</v>
      </c>
      <c r="AI417">
        <v>0</v>
      </c>
      <c r="AJ417">
        <v>79</v>
      </c>
    </row>
    <row r="418" spans="1:36" x14ac:dyDescent="0.25">
      <c r="A418" t="s">
        <v>307</v>
      </c>
      <c r="B418">
        <v>201.2695429</v>
      </c>
      <c r="C418">
        <v>201.2695429</v>
      </c>
      <c r="D418">
        <v>201.2695429</v>
      </c>
      <c r="E418">
        <v>201.2695429</v>
      </c>
      <c r="H418">
        <v>0</v>
      </c>
      <c r="O418">
        <v>0</v>
      </c>
      <c r="V418">
        <v>0</v>
      </c>
      <c r="AC418">
        <v>0</v>
      </c>
      <c r="AD418">
        <v>201.2695429</v>
      </c>
      <c r="AE418">
        <v>201.2695429</v>
      </c>
      <c r="AF418">
        <v>201.2695429</v>
      </c>
      <c r="AG418">
        <v>201.2695429</v>
      </c>
      <c r="AJ418">
        <v>0</v>
      </c>
    </row>
    <row r="419" spans="1:36" x14ac:dyDescent="0.25">
      <c r="A419" t="s">
        <v>308</v>
      </c>
      <c r="B419">
        <v>111.8970882</v>
      </c>
      <c r="C419">
        <v>111.8970882</v>
      </c>
      <c r="D419">
        <v>111.8970882</v>
      </c>
      <c r="E419">
        <v>111.8970882</v>
      </c>
      <c r="F419">
        <v>0</v>
      </c>
      <c r="G419">
        <v>0</v>
      </c>
      <c r="H419">
        <v>17</v>
      </c>
      <c r="O419">
        <v>0</v>
      </c>
      <c r="V419">
        <v>0</v>
      </c>
      <c r="AC419">
        <v>0</v>
      </c>
      <c r="AD419">
        <v>111.8970882</v>
      </c>
      <c r="AE419">
        <v>111.8970882</v>
      </c>
      <c r="AF419">
        <v>111.8970882</v>
      </c>
      <c r="AG419">
        <v>111.8970882</v>
      </c>
      <c r="AH419">
        <v>0</v>
      </c>
      <c r="AI419">
        <v>0</v>
      </c>
      <c r="AJ419">
        <v>17</v>
      </c>
    </row>
    <row r="420" spans="1:36" x14ac:dyDescent="0.25">
      <c r="A420" t="s">
        <v>225</v>
      </c>
      <c r="B420">
        <v>328.93514745850001</v>
      </c>
      <c r="C420">
        <v>267.2627099069</v>
      </c>
      <c r="D420">
        <v>355.01876700010001</v>
      </c>
      <c r="E420">
        <v>234.570710975</v>
      </c>
      <c r="F420">
        <v>2.5803887813999999</v>
      </c>
      <c r="G420">
        <v>132.13629355660001</v>
      </c>
      <c r="H420">
        <v>2622</v>
      </c>
      <c r="I420">
        <v>636.08026395410002</v>
      </c>
      <c r="J420">
        <v>690.21727237280004</v>
      </c>
      <c r="K420">
        <v>504.98494870000002</v>
      </c>
      <c r="L420">
        <v>560.59784052500004</v>
      </c>
      <c r="M420">
        <v>11.2598366015</v>
      </c>
      <c r="N420">
        <v>395.38330295560002</v>
      </c>
      <c r="O420">
        <v>1233</v>
      </c>
      <c r="P420">
        <v>58.653584539900002</v>
      </c>
      <c r="Q420">
        <v>76.543922100000003</v>
      </c>
      <c r="R420">
        <v>47.020760500000002</v>
      </c>
      <c r="S420">
        <v>72.809870599999996</v>
      </c>
      <c r="T420">
        <v>1.3482345039000001</v>
      </c>
      <c r="U420">
        <v>24.372261919</v>
      </c>
      <c r="V420">
        <v>327</v>
      </c>
      <c r="W420">
        <v>621.56031426699997</v>
      </c>
      <c r="X420">
        <v>627.24844556669996</v>
      </c>
      <c r="Y420">
        <v>592.70103845000006</v>
      </c>
      <c r="Z420">
        <v>592.70103845000006</v>
      </c>
      <c r="AA420">
        <v>5.5943579854000003</v>
      </c>
      <c r="AB420">
        <v>51.855724654100001</v>
      </c>
      <c r="AC420">
        <v>86</v>
      </c>
      <c r="AD420">
        <v>402.86631355600002</v>
      </c>
      <c r="AE420">
        <v>455.9309928481</v>
      </c>
      <c r="AF420">
        <v>370.59250000010002</v>
      </c>
      <c r="AG420">
        <v>402.91785320010001</v>
      </c>
      <c r="AH420">
        <v>4.4646669923999998</v>
      </c>
      <c r="AI420">
        <v>291.67569197770001</v>
      </c>
      <c r="AJ420">
        <v>4268</v>
      </c>
    </row>
    <row r="422" spans="1:36" x14ac:dyDescent="0.25">
      <c r="A422" t="s">
        <v>333</v>
      </c>
    </row>
    <row r="423" spans="1:36" x14ac:dyDescent="0.25">
      <c r="C423" t="s">
        <v>254</v>
      </c>
    </row>
    <row r="424" spans="1:36" x14ac:dyDescent="0.25">
      <c r="B424" t="s">
        <v>15</v>
      </c>
      <c r="I424" t="s">
        <v>16</v>
      </c>
      <c r="P424" t="s">
        <v>17</v>
      </c>
      <c r="W424" t="s">
        <v>174</v>
      </c>
      <c r="AD424" t="s">
        <v>225</v>
      </c>
    </row>
    <row r="425" spans="1:36" x14ac:dyDescent="0.25">
      <c r="A425" t="s">
        <v>257</v>
      </c>
      <c r="B425" t="s">
        <v>302</v>
      </c>
      <c r="C425" t="s">
        <v>267</v>
      </c>
      <c r="D425" t="s">
        <v>287</v>
      </c>
      <c r="E425" t="s">
        <v>303</v>
      </c>
      <c r="F425" t="s">
        <v>252</v>
      </c>
      <c r="G425" t="s">
        <v>253</v>
      </c>
      <c r="H425" t="s">
        <v>159</v>
      </c>
      <c r="I425" t="s">
        <v>302</v>
      </c>
      <c r="J425" t="s">
        <v>267</v>
      </c>
      <c r="K425" t="s">
        <v>287</v>
      </c>
      <c r="L425" t="s">
        <v>303</v>
      </c>
      <c r="M425" t="s">
        <v>252</v>
      </c>
      <c r="N425" t="s">
        <v>253</v>
      </c>
      <c r="O425" t="s">
        <v>159</v>
      </c>
      <c r="P425" t="s">
        <v>302</v>
      </c>
      <c r="Q425" t="s">
        <v>267</v>
      </c>
      <c r="R425" t="s">
        <v>287</v>
      </c>
      <c r="S425" t="s">
        <v>303</v>
      </c>
      <c r="T425" t="s">
        <v>252</v>
      </c>
      <c r="U425" t="s">
        <v>253</v>
      </c>
      <c r="V425" t="s">
        <v>159</v>
      </c>
      <c r="W425" t="s">
        <v>302</v>
      </c>
      <c r="X425" t="s">
        <v>267</v>
      </c>
      <c r="Y425" t="s">
        <v>287</v>
      </c>
      <c r="Z425" t="s">
        <v>303</v>
      </c>
      <c r="AA425" t="s">
        <v>252</v>
      </c>
      <c r="AB425" t="s">
        <v>253</v>
      </c>
      <c r="AC425" t="s">
        <v>159</v>
      </c>
      <c r="AD425" t="s">
        <v>302</v>
      </c>
      <c r="AE425" t="s">
        <v>267</v>
      </c>
      <c r="AF425" t="s">
        <v>287</v>
      </c>
      <c r="AG425" t="s">
        <v>303</v>
      </c>
      <c r="AH425" t="s">
        <v>252</v>
      </c>
      <c r="AI425" t="s">
        <v>253</v>
      </c>
      <c r="AJ425" t="s">
        <v>159</v>
      </c>
    </row>
    <row r="426" spans="1:36" x14ac:dyDescent="0.25">
      <c r="A426" t="s">
        <v>304</v>
      </c>
      <c r="H426">
        <v>0</v>
      </c>
      <c r="O426">
        <v>0</v>
      </c>
      <c r="V426">
        <v>0</v>
      </c>
      <c r="AC426">
        <v>0</v>
      </c>
      <c r="AJ426">
        <v>0</v>
      </c>
    </row>
    <row r="427" spans="1:36" x14ac:dyDescent="0.25">
      <c r="A427" t="s">
        <v>175</v>
      </c>
      <c r="H427">
        <v>0</v>
      </c>
      <c r="I427">
        <v>567.1103175001</v>
      </c>
      <c r="J427">
        <v>567.1103175001</v>
      </c>
      <c r="K427">
        <v>567.1103175001</v>
      </c>
      <c r="L427">
        <v>567.1103175001</v>
      </c>
      <c r="M427">
        <v>0</v>
      </c>
      <c r="N427">
        <v>0</v>
      </c>
      <c r="O427">
        <v>3</v>
      </c>
      <c r="V427">
        <v>0</v>
      </c>
      <c r="AC427">
        <v>0</v>
      </c>
      <c r="AD427">
        <v>567.1103175001</v>
      </c>
      <c r="AE427">
        <v>567.1103175001</v>
      </c>
      <c r="AF427">
        <v>567.1103175001</v>
      </c>
      <c r="AG427">
        <v>567.1103175001</v>
      </c>
      <c r="AH427">
        <v>0</v>
      </c>
      <c r="AI427">
        <v>0</v>
      </c>
      <c r="AJ427">
        <v>3</v>
      </c>
    </row>
    <row r="428" spans="1:36" x14ac:dyDescent="0.25">
      <c r="A428" t="s">
        <v>176</v>
      </c>
      <c r="H428">
        <v>0</v>
      </c>
      <c r="I428">
        <v>800.47359866199997</v>
      </c>
      <c r="J428">
        <v>792.13065282499997</v>
      </c>
      <c r="K428">
        <v>825.50001910000003</v>
      </c>
      <c r="L428">
        <v>792.13065282499997</v>
      </c>
      <c r="M428">
        <v>3.4381126569</v>
      </c>
      <c r="N428">
        <v>32.492006386200003</v>
      </c>
      <c r="O428">
        <v>89</v>
      </c>
      <c r="V428">
        <v>0</v>
      </c>
      <c r="AC428">
        <v>0</v>
      </c>
      <c r="AD428">
        <v>800.47359866199997</v>
      </c>
      <c r="AE428">
        <v>792.13065282499997</v>
      </c>
      <c r="AF428">
        <v>825.50001910000003</v>
      </c>
      <c r="AG428">
        <v>792.13065282499997</v>
      </c>
      <c r="AH428">
        <v>3.4381126569</v>
      </c>
      <c r="AI428">
        <v>32.492006386200003</v>
      </c>
      <c r="AJ428">
        <v>89</v>
      </c>
    </row>
    <row r="429" spans="1:36" x14ac:dyDescent="0.25">
      <c r="A429" t="s">
        <v>305</v>
      </c>
      <c r="H429">
        <v>0</v>
      </c>
      <c r="I429">
        <v>1660.3040880000001</v>
      </c>
      <c r="J429">
        <v>1660.3040880000001</v>
      </c>
      <c r="K429">
        <v>1660.3040880000001</v>
      </c>
      <c r="L429">
        <v>1660.3040880000001</v>
      </c>
      <c r="M429">
        <v>0</v>
      </c>
      <c r="N429">
        <v>0</v>
      </c>
      <c r="O429">
        <v>64</v>
      </c>
      <c r="V429">
        <v>0</v>
      </c>
      <c r="AC429">
        <v>0</v>
      </c>
      <c r="AD429">
        <v>1660.3040880000001</v>
      </c>
      <c r="AE429">
        <v>1660.3040880000001</v>
      </c>
      <c r="AF429">
        <v>1660.3040880000001</v>
      </c>
      <c r="AG429">
        <v>1660.3040880000001</v>
      </c>
      <c r="AH429">
        <v>0</v>
      </c>
      <c r="AI429">
        <v>0</v>
      </c>
      <c r="AJ429">
        <v>64</v>
      </c>
    </row>
    <row r="430" spans="1:36" x14ac:dyDescent="0.25">
      <c r="A430" t="s">
        <v>177</v>
      </c>
      <c r="H430">
        <v>0</v>
      </c>
      <c r="I430">
        <v>1036.6075126815999</v>
      </c>
      <c r="J430">
        <v>889.12094386000001</v>
      </c>
      <c r="K430">
        <v>1025.1738540000999</v>
      </c>
      <c r="L430">
        <v>638.83186485010003</v>
      </c>
      <c r="M430">
        <v>35.108628463999999</v>
      </c>
      <c r="N430">
        <v>478.88770612010001</v>
      </c>
      <c r="O430">
        <v>186</v>
      </c>
      <c r="V430">
        <v>0</v>
      </c>
      <c r="AC430">
        <v>0</v>
      </c>
      <c r="AD430">
        <v>1036.6075126815999</v>
      </c>
      <c r="AE430">
        <v>889.12094386000001</v>
      </c>
      <c r="AF430">
        <v>1025.1738540000999</v>
      </c>
      <c r="AG430">
        <v>638.83186485010003</v>
      </c>
      <c r="AH430">
        <v>35.108628463999999</v>
      </c>
      <c r="AI430">
        <v>478.88770612010001</v>
      </c>
      <c r="AJ430">
        <v>186</v>
      </c>
    </row>
    <row r="431" spans="1:36" x14ac:dyDescent="0.25">
      <c r="A431" t="s">
        <v>178</v>
      </c>
      <c r="H431">
        <v>0</v>
      </c>
      <c r="O431">
        <v>0</v>
      </c>
      <c r="V431">
        <v>0</v>
      </c>
      <c r="W431">
        <v>589.6830481001</v>
      </c>
      <c r="X431">
        <v>589.6830481001</v>
      </c>
      <c r="Y431">
        <v>589.6830481001</v>
      </c>
      <c r="Z431">
        <v>589.6830481001</v>
      </c>
      <c r="AA431">
        <v>0</v>
      </c>
      <c r="AB431">
        <v>0</v>
      </c>
      <c r="AC431">
        <v>21</v>
      </c>
      <c r="AD431">
        <v>589.6830481001</v>
      </c>
      <c r="AE431">
        <v>589.6830481001</v>
      </c>
      <c r="AF431">
        <v>589.6830481001</v>
      </c>
      <c r="AG431">
        <v>589.6830481001</v>
      </c>
      <c r="AH431">
        <v>0</v>
      </c>
      <c r="AI431">
        <v>0</v>
      </c>
      <c r="AJ431">
        <v>21</v>
      </c>
    </row>
    <row r="432" spans="1:36" x14ac:dyDescent="0.25">
      <c r="A432" t="s">
        <v>179</v>
      </c>
      <c r="H432">
        <v>0</v>
      </c>
      <c r="I432">
        <v>590.7232856027</v>
      </c>
      <c r="J432">
        <v>696.09209281250003</v>
      </c>
      <c r="K432">
        <v>558.89901035000003</v>
      </c>
      <c r="L432">
        <v>549.41413927500003</v>
      </c>
      <c r="M432">
        <v>10.8268597895</v>
      </c>
      <c r="N432">
        <v>167.26600046530001</v>
      </c>
      <c r="O432">
        <v>239</v>
      </c>
      <c r="V432">
        <v>0</v>
      </c>
      <c r="AC432">
        <v>0</v>
      </c>
      <c r="AD432">
        <v>590.7232856027</v>
      </c>
      <c r="AE432">
        <v>696.09209281250003</v>
      </c>
      <c r="AF432">
        <v>558.89901035000003</v>
      </c>
      <c r="AG432">
        <v>549.41413927500003</v>
      </c>
      <c r="AH432">
        <v>10.8268597895</v>
      </c>
      <c r="AI432">
        <v>167.26600046530001</v>
      </c>
      <c r="AJ432">
        <v>239</v>
      </c>
    </row>
    <row r="433" spans="1:36" x14ac:dyDescent="0.25">
      <c r="A433" t="s">
        <v>272</v>
      </c>
      <c r="H433">
        <v>0</v>
      </c>
      <c r="O433">
        <v>0</v>
      </c>
      <c r="V433">
        <v>0</v>
      </c>
      <c r="AC433">
        <v>0</v>
      </c>
      <c r="AJ433">
        <v>0</v>
      </c>
    </row>
    <row r="434" spans="1:36" x14ac:dyDescent="0.25">
      <c r="A434" t="s">
        <v>180</v>
      </c>
      <c r="H434">
        <v>0</v>
      </c>
      <c r="I434">
        <v>481.24564090000001</v>
      </c>
      <c r="J434">
        <v>481.24564090000001</v>
      </c>
      <c r="K434">
        <v>481.24564090000001</v>
      </c>
      <c r="L434">
        <v>481.24564090000001</v>
      </c>
      <c r="M434">
        <v>0</v>
      </c>
      <c r="N434">
        <v>0</v>
      </c>
      <c r="O434">
        <v>67</v>
      </c>
      <c r="V434">
        <v>0</v>
      </c>
      <c r="W434">
        <v>587.94800569999995</v>
      </c>
      <c r="X434">
        <v>587.94800569999995</v>
      </c>
      <c r="Y434">
        <v>587.94800569999995</v>
      </c>
      <c r="Z434">
        <v>587.94800569999995</v>
      </c>
      <c r="AA434">
        <v>0</v>
      </c>
      <c r="AB434">
        <v>0</v>
      </c>
      <c r="AC434">
        <v>43</v>
      </c>
      <c r="AD434">
        <v>523.06440260270006</v>
      </c>
      <c r="AE434">
        <v>534.59682329999998</v>
      </c>
      <c r="AF434">
        <v>481.24564090000001</v>
      </c>
      <c r="AG434">
        <v>534.59682329999998</v>
      </c>
      <c r="AH434">
        <v>4.9839183618999998</v>
      </c>
      <c r="AI434">
        <v>52.327730493300002</v>
      </c>
      <c r="AJ434">
        <v>110</v>
      </c>
    </row>
    <row r="435" spans="1:36" x14ac:dyDescent="0.25">
      <c r="A435" t="s">
        <v>181</v>
      </c>
      <c r="H435">
        <v>0</v>
      </c>
      <c r="I435">
        <v>540.35213351499999</v>
      </c>
      <c r="J435">
        <v>816.49477356670002</v>
      </c>
      <c r="K435">
        <v>465.96473900000001</v>
      </c>
      <c r="L435">
        <v>598.94953869999995</v>
      </c>
      <c r="M435">
        <v>13.8302344361</v>
      </c>
      <c r="N435">
        <v>199.42284819689999</v>
      </c>
      <c r="O435">
        <v>208</v>
      </c>
      <c r="V435">
        <v>0</v>
      </c>
      <c r="W435">
        <v>686.7359091001</v>
      </c>
      <c r="X435">
        <v>686.7359091001</v>
      </c>
      <c r="Y435">
        <v>686.7359091001</v>
      </c>
      <c r="Z435">
        <v>686.7359091001</v>
      </c>
      <c r="AA435">
        <v>0</v>
      </c>
      <c r="AB435">
        <v>0</v>
      </c>
      <c r="AC435">
        <v>29</v>
      </c>
      <c r="AD435">
        <v>558.46633919010003</v>
      </c>
      <c r="AE435">
        <v>784.05505745009998</v>
      </c>
      <c r="AF435">
        <v>465.96473900000001</v>
      </c>
      <c r="AG435">
        <v>642.84272390000001</v>
      </c>
      <c r="AH435">
        <v>12.514457824599999</v>
      </c>
      <c r="AI435">
        <v>192.7711617656</v>
      </c>
      <c r="AJ435">
        <v>237</v>
      </c>
    </row>
    <row r="436" spans="1:36" x14ac:dyDescent="0.25">
      <c r="A436" t="s">
        <v>182</v>
      </c>
      <c r="B436">
        <v>485.71309236550002</v>
      </c>
      <c r="C436">
        <v>400.25167798339999</v>
      </c>
      <c r="D436">
        <v>556.13339199999996</v>
      </c>
      <c r="E436">
        <v>359.02469975010001</v>
      </c>
      <c r="F436">
        <v>6.5274210450999997</v>
      </c>
      <c r="G436">
        <v>112.6860416358</v>
      </c>
      <c r="H436">
        <v>298</v>
      </c>
      <c r="O436">
        <v>0</v>
      </c>
      <c r="V436">
        <v>0</v>
      </c>
      <c r="AC436">
        <v>0</v>
      </c>
      <c r="AD436">
        <v>485.71309236550002</v>
      </c>
      <c r="AE436">
        <v>400.25167798339999</v>
      </c>
      <c r="AF436">
        <v>556.13339199999996</v>
      </c>
      <c r="AG436">
        <v>359.02469975010001</v>
      </c>
      <c r="AH436">
        <v>6.5274210450999997</v>
      </c>
      <c r="AI436">
        <v>112.6860416358</v>
      </c>
      <c r="AJ436">
        <v>298</v>
      </c>
    </row>
    <row r="437" spans="1:36" x14ac:dyDescent="0.25">
      <c r="A437" t="s">
        <v>183</v>
      </c>
      <c r="H437">
        <v>0</v>
      </c>
      <c r="I437">
        <v>440.06956124999999</v>
      </c>
      <c r="J437">
        <v>440.06956124999999</v>
      </c>
      <c r="K437">
        <v>440.06956124999999</v>
      </c>
      <c r="L437">
        <v>440.06956124999999</v>
      </c>
      <c r="M437">
        <v>0</v>
      </c>
      <c r="N437">
        <v>0</v>
      </c>
      <c r="O437">
        <v>251</v>
      </c>
      <c r="V437">
        <v>0</v>
      </c>
      <c r="AC437">
        <v>0</v>
      </c>
      <c r="AD437">
        <v>440.06956124999999</v>
      </c>
      <c r="AE437">
        <v>440.06956124999999</v>
      </c>
      <c r="AF437">
        <v>440.06956124999999</v>
      </c>
      <c r="AG437">
        <v>440.06956124999999</v>
      </c>
      <c r="AH437">
        <v>0</v>
      </c>
      <c r="AI437">
        <v>0</v>
      </c>
      <c r="AJ437">
        <v>251</v>
      </c>
    </row>
    <row r="438" spans="1:36" x14ac:dyDescent="0.25">
      <c r="A438" t="s">
        <v>184</v>
      </c>
      <c r="B438">
        <v>637.52554855009998</v>
      </c>
      <c r="C438">
        <v>637.52554855009998</v>
      </c>
      <c r="D438">
        <v>637.52554855009998</v>
      </c>
      <c r="E438">
        <v>637.52554855009998</v>
      </c>
      <c r="F438">
        <v>0</v>
      </c>
      <c r="G438">
        <v>0</v>
      </c>
      <c r="H438">
        <v>87</v>
      </c>
      <c r="I438">
        <v>472.22476074999997</v>
      </c>
      <c r="J438">
        <v>472.22476074999997</v>
      </c>
      <c r="K438">
        <v>472.22476074999997</v>
      </c>
      <c r="L438">
        <v>472.22476074999997</v>
      </c>
      <c r="M438">
        <v>0</v>
      </c>
      <c r="N438">
        <v>0</v>
      </c>
      <c r="O438">
        <v>27</v>
      </c>
      <c r="V438">
        <v>0</v>
      </c>
      <c r="AC438">
        <v>0</v>
      </c>
      <c r="AD438">
        <v>598.13183302560003</v>
      </c>
      <c r="AE438">
        <v>554.87515465000001</v>
      </c>
      <c r="AF438">
        <v>637.52554855009998</v>
      </c>
      <c r="AG438">
        <v>554.87515465000001</v>
      </c>
      <c r="AH438">
        <v>6.6374911507999999</v>
      </c>
      <c r="AI438">
        <v>70.738982721799999</v>
      </c>
      <c r="AJ438">
        <v>114</v>
      </c>
    </row>
    <row r="439" spans="1:36" x14ac:dyDescent="0.25">
      <c r="A439" t="s">
        <v>185</v>
      </c>
      <c r="H439">
        <v>0</v>
      </c>
      <c r="I439">
        <v>211.3810072</v>
      </c>
      <c r="J439">
        <v>211.3810072</v>
      </c>
      <c r="K439">
        <v>211.3810072</v>
      </c>
      <c r="L439">
        <v>211.3810072</v>
      </c>
      <c r="M439">
        <v>0</v>
      </c>
      <c r="N439">
        <v>0</v>
      </c>
      <c r="O439">
        <v>57</v>
      </c>
      <c r="V439">
        <v>0</v>
      </c>
      <c r="AC439">
        <v>0</v>
      </c>
      <c r="AD439">
        <v>211.3810072</v>
      </c>
      <c r="AE439">
        <v>211.3810072</v>
      </c>
      <c r="AF439">
        <v>211.3810072</v>
      </c>
      <c r="AG439">
        <v>211.3810072</v>
      </c>
      <c r="AH439">
        <v>0</v>
      </c>
      <c r="AI439">
        <v>0</v>
      </c>
      <c r="AJ439">
        <v>57</v>
      </c>
    </row>
    <row r="440" spans="1:36" x14ac:dyDescent="0.25">
      <c r="A440" t="s">
        <v>186</v>
      </c>
      <c r="B440">
        <v>370.51524835650002</v>
      </c>
      <c r="C440">
        <v>317.1155444167</v>
      </c>
      <c r="D440">
        <v>378.08749140010002</v>
      </c>
      <c r="E440">
        <v>378.08749140010002</v>
      </c>
      <c r="F440">
        <v>2.2130127945</v>
      </c>
      <c r="G440">
        <v>55.327822021199999</v>
      </c>
      <c r="H440">
        <v>625</v>
      </c>
      <c r="O440">
        <v>0</v>
      </c>
      <c r="P440">
        <v>99.710033079300004</v>
      </c>
      <c r="Q440">
        <v>112.10654864999999</v>
      </c>
      <c r="R440">
        <v>99.425465950000003</v>
      </c>
      <c r="S440">
        <v>112.10654864999999</v>
      </c>
      <c r="T440">
        <v>0.28924512050000001</v>
      </c>
      <c r="U440">
        <v>2.6869914195</v>
      </c>
      <c r="V440">
        <v>86</v>
      </c>
      <c r="AC440">
        <v>0</v>
      </c>
      <c r="AD440">
        <v>337.66252115029999</v>
      </c>
      <c r="AE440">
        <v>235.11194610999999</v>
      </c>
      <c r="AF440">
        <v>378.08749140010002</v>
      </c>
      <c r="AG440">
        <v>157.15878235</v>
      </c>
      <c r="AH440">
        <v>3.8453394857999998</v>
      </c>
      <c r="AI440">
        <v>102.5599319751</v>
      </c>
      <c r="AJ440">
        <v>711</v>
      </c>
    </row>
    <row r="441" spans="1:36" x14ac:dyDescent="0.25">
      <c r="A441" t="s">
        <v>187</v>
      </c>
      <c r="B441">
        <v>344.30731470000001</v>
      </c>
      <c r="C441">
        <v>344.30731470000001</v>
      </c>
      <c r="D441">
        <v>344.30731470000001</v>
      </c>
      <c r="E441">
        <v>344.30731470000001</v>
      </c>
      <c r="F441">
        <v>0</v>
      </c>
      <c r="G441">
        <v>0</v>
      </c>
      <c r="H441">
        <v>89</v>
      </c>
      <c r="O441">
        <v>0</v>
      </c>
      <c r="V441">
        <v>0</v>
      </c>
      <c r="AC441">
        <v>0</v>
      </c>
      <c r="AD441">
        <v>344.30731470000001</v>
      </c>
      <c r="AE441">
        <v>344.30731470000001</v>
      </c>
      <c r="AF441">
        <v>344.30731470000001</v>
      </c>
      <c r="AG441">
        <v>344.30731470000001</v>
      </c>
      <c r="AH441">
        <v>0</v>
      </c>
      <c r="AI441">
        <v>0</v>
      </c>
      <c r="AJ441">
        <v>89</v>
      </c>
    </row>
    <row r="442" spans="1:36" x14ac:dyDescent="0.25">
      <c r="A442" t="s">
        <v>189</v>
      </c>
      <c r="H442">
        <v>0</v>
      </c>
      <c r="I442">
        <v>160.14332340000001</v>
      </c>
      <c r="J442">
        <v>160.14332340000001</v>
      </c>
      <c r="K442">
        <v>160.14332340000001</v>
      </c>
      <c r="L442">
        <v>160.14332340000001</v>
      </c>
      <c r="M442">
        <v>0</v>
      </c>
      <c r="N442">
        <v>0</v>
      </c>
      <c r="O442">
        <v>23</v>
      </c>
      <c r="V442">
        <v>0</v>
      </c>
      <c r="AC442">
        <v>0</v>
      </c>
      <c r="AD442">
        <v>160.14332340000001</v>
      </c>
      <c r="AE442">
        <v>160.14332340000001</v>
      </c>
      <c r="AF442">
        <v>160.14332340000001</v>
      </c>
      <c r="AG442">
        <v>160.14332340000001</v>
      </c>
      <c r="AH442">
        <v>0</v>
      </c>
      <c r="AI442">
        <v>0</v>
      </c>
      <c r="AJ442">
        <v>23</v>
      </c>
    </row>
    <row r="443" spans="1:36" x14ac:dyDescent="0.25">
      <c r="A443" t="s">
        <v>306</v>
      </c>
      <c r="H443">
        <v>0</v>
      </c>
      <c r="I443">
        <v>137.232</v>
      </c>
      <c r="J443">
        <v>137.232</v>
      </c>
      <c r="K443">
        <v>137.232</v>
      </c>
      <c r="L443">
        <v>137.232</v>
      </c>
      <c r="M443">
        <v>0</v>
      </c>
      <c r="N443">
        <v>0</v>
      </c>
      <c r="O443">
        <v>23</v>
      </c>
      <c r="V443">
        <v>0</v>
      </c>
      <c r="AC443">
        <v>0</v>
      </c>
      <c r="AD443">
        <v>137.232</v>
      </c>
      <c r="AE443">
        <v>137.232</v>
      </c>
      <c r="AF443">
        <v>137.232</v>
      </c>
      <c r="AG443">
        <v>137.232</v>
      </c>
      <c r="AH443">
        <v>0</v>
      </c>
      <c r="AI443">
        <v>0</v>
      </c>
      <c r="AJ443">
        <v>23</v>
      </c>
    </row>
    <row r="444" spans="1:36" x14ac:dyDescent="0.25">
      <c r="A444" t="s">
        <v>190</v>
      </c>
      <c r="B444">
        <v>279.0750356863</v>
      </c>
      <c r="C444">
        <v>219.52458886010001</v>
      </c>
      <c r="D444">
        <v>360.66525000000001</v>
      </c>
      <c r="E444">
        <v>137.47636990000001</v>
      </c>
      <c r="F444">
        <v>4.3795483257000001</v>
      </c>
      <c r="G444">
        <v>112.7811057703</v>
      </c>
      <c r="H444">
        <v>663</v>
      </c>
      <c r="O444">
        <v>0</v>
      </c>
      <c r="P444">
        <v>47.527999999999999</v>
      </c>
      <c r="Q444">
        <v>47.527999999999999</v>
      </c>
      <c r="R444">
        <v>47.527999999999999</v>
      </c>
      <c r="S444">
        <v>47.527999999999999</v>
      </c>
      <c r="T444">
        <v>0</v>
      </c>
      <c r="U444">
        <v>0</v>
      </c>
      <c r="V444">
        <v>157</v>
      </c>
      <c r="AC444">
        <v>0</v>
      </c>
      <c r="AD444">
        <v>234.64729000240001</v>
      </c>
      <c r="AE444">
        <v>190.8584907167</v>
      </c>
      <c r="AF444">
        <v>360.66525000000001</v>
      </c>
      <c r="AG444">
        <v>136.7626829001</v>
      </c>
      <c r="AH444">
        <v>4.7608341983000004</v>
      </c>
      <c r="AI444">
        <v>136.3799147494</v>
      </c>
      <c r="AJ444">
        <v>821</v>
      </c>
    </row>
    <row r="445" spans="1:36" x14ac:dyDescent="0.25">
      <c r="A445" t="s">
        <v>199</v>
      </c>
      <c r="B445">
        <v>449.9986505</v>
      </c>
      <c r="C445">
        <v>449.9986505</v>
      </c>
      <c r="D445">
        <v>449.9986505</v>
      </c>
      <c r="E445">
        <v>449.9986505</v>
      </c>
      <c r="F445">
        <v>0</v>
      </c>
      <c r="G445">
        <v>0</v>
      </c>
      <c r="H445">
        <v>251</v>
      </c>
      <c r="O445">
        <v>0</v>
      </c>
      <c r="V445">
        <v>0</v>
      </c>
      <c r="AC445">
        <v>0</v>
      </c>
      <c r="AD445">
        <v>449.9986505</v>
      </c>
      <c r="AE445">
        <v>449.9986505</v>
      </c>
      <c r="AF445">
        <v>449.9986505</v>
      </c>
      <c r="AG445">
        <v>449.9986505</v>
      </c>
      <c r="AH445">
        <v>0</v>
      </c>
      <c r="AI445">
        <v>0</v>
      </c>
      <c r="AJ445">
        <v>251</v>
      </c>
    </row>
    <row r="446" spans="1:36" x14ac:dyDescent="0.25">
      <c r="A446" t="s">
        <v>191</v>
      </c>
      <c r="B446">
        <v>207.4553904</v>
      </c>
      <c r="C446">
        <v>207.4553904</v>
      </c>
      <c r="D446">
        <v>207.4553904</v>
      </c>
      <c r="E446">
        <v>207.4553904</v>
      </c>
      <c r="F446">
        <v>0</v>
      </c>
      <c r="G446">
        <v>0</v>
      </c>
      <c r="H446">
        <v>443</v>
      </c>
      <c r="O446">
        <v>0</v>
      </c>
      <c r="P446">
        <v>38.93578565</v>
      </c>
      <c r="Q446">
        <v>38.93578565</v>
      </c>
      <c r="R446">
        <v>38.93578565</v>
      </c>
      <c r="S446">
        <v>38.93578565</v>
      </c>
      <c r="T446">
        <v>0</v>
      </c>
      <c r="U446">
        <v>0</v>
      </c>
      <c r="V446">
        <v>84</v>
      </c>
      <c r="AC446">
        <v>0</v>
      </c>
      <c r="AD446">
        <v>180.54781631169999</v>
      </c>
      <c r="AE446">
        <v>123.19558802500001</v>
      </c>
      <c r="AF446">
        <v>207.4553904</v>
      </c>
      <c r="AG446">
        <v>123.19558802500001</v>
      </c>
      <c r="AH446">
        <v>2.690915382</v>
      </c>
      <c r="AI446">
        <v>61.787354955799998</v>
      </c>
      <c r="AJ446">
        <v>527</v>
      </c>
    </row>
    <row r="447" spans="1:36" x14ac:dyDescent="0.25">
      <c r="A447" t="s">
        <v>200</v>
      </c>
      <c r="B447">
        <v>171.1586050944</v>
      </c>
      <c r="C447">
        <v>161.5573435167</v>
      </c>
      <c r="D447">
        <v>129.28800000000001</v>
      </c>
      <c r="E447">
        <v>129.28800000000001</v>
      </c>
      <c r="F447">
        <v>7.0871296700000004</v>
      </c>
      <c r="G447">
        <v>58.699744078499997</v>
      </c>
      <c r="H447">
        <v>69</v>
      </c>
      <c r="O447">
        <v>0</v>
      </c>
      <c r="V447">
        <v>0</v>
      </c>
      <c r="AC447">
        <v>0</v>
      </c>
      <c r="AD447">
        <v>171.1586050944</v>
      </c>
      <c r="AE447">
        <v>161.5573435167</v>
      </c>
      <c r="AF447">
        <v>129.28800000000001</v>
      </c>
      <c r="AG447">
        <v>129.28800000000001</v>
      </c>
      <c r="AH447">
        <v>7.0871296700000004</v>
      </c>
      <c r="AI447">
        <v>58.699744078499997</v>
      </c>
      <c r="AJ447">
        <v>69</v>
      </c>
    </row>
    <row r="448" spans="1:36" x14ac:dyDescent="0.25">
      <c r="A448" t="s">
        <v>201</v>
      </c>
      <c r="B448">
        <v>73.767765249999997</v>
      </c>
      <c r="C448">
        <v>73.767765249999997</v>
      </c>
      <c r="D448">
        <v>73.767765249999997</v>
      </c>
      <c r="E448">
        <v>73.767765249999997</v>
      </c>
      <c r="F448">
        <v>0</v>
      </c>
      <c r="G448">
        <v>0</v>
      </c>
      <c r="H448">
        <v>10</v>
      </c>
      <c r="O448">
        <v>0</v>
      </c>
      <c r="V448">
        <v>0</v>
      </c>
      <c r="AC448">
        <v>0</v>
      </c>
      <c r="AD448">
        <v>73.767765249999997</v>
      </c>
      <c r="AE448">
        <v>73.767765249999997</v>
      </c>
      <c r="AF448">
        <v>73.767765249999997</v>
      </c>
      <c r="AG448">
        <v>73.767765249999997</v>
      </c>
      <c r="AH448">
        <v>0</v>
      </c>
      <c r="AI448">
        <v>0</v>
      </c>
      <c r="AJ448">
        <v>10</v>
      </c>
    </row>
    <row r="449" spans="1:36" x14ac:dyDescent="0.25">
      <c r="A449" t="s">
        <v>192</v>
      </c>
      <c r="B449">
        <v>198.98778225000001</v>
      </c>
      <c r="C449">
        <v>198.98778225000001</v>
      </c>
      <c r="D449">
        <v>198.98778225000001</v>
      </c>
      <c r="E449">
        <v>198.98778225000001</v>
      </c>
      <c r="F449">
        <v>0</v>
      </c>
      <c r="G449">
        <v>0</v>
      </c>
      <c r="H449">
        <v>79</v>
      </c>
      <c r="O449">
        <v>0</v>
      </c>
      <c r="V449">
        <v>0</v>
      </c>
      <c r="AC449">
        <v>0</v>
      </c>
      <c r="AD449">
        <v>198.98778225000001</v>
      </c>
      <c r="AE449">
        <v>198.98778225000001</v>
      </c>
      <c r="AF449">
        <v>198.98778225000001</v>
      </c>
      <c r="AG449">
        <v>198.98778225000001</v>
      </c>
      <c r="AH449">
        <v>0</v>
      </c>
      <c r="AI449">
        <v>0</v>
      </c>
      <c r="AJ449">
        <v>79</v>
      </c>
    </row>
    <row r="450" spans="1:36" x14ac:dyDescent="0.25">
      <c r="A450" t="s">
        <v>307</v>
      </c>
      <c r="B450">
        <v>207.15589030000001</v>
      </c>
      <c r="C450">
        <v>207.15589030000001</v>
      </c>
      <c r="D450">
        <v>207.15589030000001</v>
      </c>
      <c r="E450">
        <v>207.15589030000001</v>
      </c>
      <c r="H450">
        <v>0</v>
      </c>
      <c r="O450">
        <v>0</v>
      </c>
      <c r="V450">
        <v>0</v>
      </c>
      <c r="AC450">
        <v>0</v>
      </c>
      <c r="AD450">
        <v>207.15589030000001</v>
      </c>
      <c r="AE450">
        <v>207.15589030000001</v>
      </c>
      <c r="AF450">
        <v>207.15589030000001</v>
      </c>
      <c r="AG450">
        <v>207.15589030000001</v>
      </c>
      <c r="AJ450">
        <v>0</v>
      </c>
    </row>
    <row r="451" spans="1:36" x14ac:dyDescent="0.25">
      <c r="A451" t="s">
        <v>308</v>
      </c>
      <c r="B451">
        <v>103.5995047</v>
      </c>
      <c r="C451">
        <v>103.5995047</v>
      </c>
      <c r="D451">
        <v>103.5995047</v>
      </c>
      <c r="E451">
        <v>103.5995047</v>
      </c>
      <c r="F451">
        <v>0</v>
      </c>
      <c r="G451">
        <v>0</v>
      </c>
      <c r="H451">
        <v>18</v>
      </c>
      <c r="O451">
        <v>0</v>
      </c>
      <c r="V451">
        <v>0</v>
      </c>
      <c r="AC451">
        <v>0</v>
      </c>
      <c r="AD451">
        <v>103.5995047</v>
      </c>
      <c r="AE451">
        <v>103.5995047</v>
      </c>
      <c r="AF451">
        <v>103.5995047</v>
      </c>
      <c r="AG451">
        <v>103.5995047</v>
      </c>
      <c r="AH451">
        <v>0</v>
      </c>
      <c r="AI451">
        <v>0</v>
      </c>
      <c r="AJ451">
        <v>18</v>
      </c>
    </row>
    <row r="452" spans="1:36" x14ac:dyDescent="0.25">
      <c r="A452" t="s">
        <v>225</v>
      </c>
      <c r="B452">
        <v>335.19907032779997</v>
      </c>
      <c r="C452">
        <v>270.78156766820001</v>
      </c>
      <c r="D452">
        <v>360.66525000000001</v>
      </c>
      <c r="E452">
        <v>228.1142323</v>
      </c>
      <c r="F452">
        <v>2.6164886667</v>
      </c>
      <c r="G452">
        <v>134.22410092979999</v>
      </c>
      <c r="H452">
        <v>2632</v>
      </c>
      <c r="I452">
        <v>647.14734615110001</v>
      </c>
      <c r="J452">
        <v>699.70133708640003</v>
      </c>
      <c r="K452">
        <v>491.42562029999999</v>
      </c>
      <c r="L452">
        <v>563.00466392500005</v>
      </c>
      <c r="M452">
        <v>11.215977520199999</v>
      </c>
      <c r="N452">
        <v>394.59123473199998</v>
      </c>
      <c r="O452">
        <v>1238</v>
      </c>
      <c r="P452">
        <v>59.054386657599999</v>
      </c>
      <c r="Q452">
        <v>77.6692207376</v>
      </c>
      <c r="R452">
        <v>47.527999999999999</v>
      </c>
      <c r="S452">
        <v>73.476732975000004</v>
      </c>
      <c r="T452">
        <v>1.3598239618000001</v>
      </c>
      <c r="U452">
        <v>24.624955200300001</v>
      </c>
      <c r="V452">
        <v>328</v>
      </c>
      <c r="W452">
        <v>619.43064341169998</v>
      </c>
      <c r="X452">
        <v>621.45565429999999</v>
      </c>
      <c r="Y452">
        <v>589.6830481001</v>
      </c>
      <c r="Z452">
        <v>589.6830481001</v>
      </c>
      <c r="AA452">
        <v>4.7495460880999998</v>
      </c>
      <c r="AB452">
        <v>45.870668370600001</v>
      </c>
      <c r="AC452">
        <v>93</v>
      </c>
      <c r="AD452">
        <v>410.26128208789999</v>
      </c>
      <c r="AE452">
        <v>461.28760295000001</v>
      </c>
      <c r="AF452">
        <v>378.08749140010002</v>
      </c>
      <c r="AG452">
        <v>416.10035950010001</v>
      </c>
      <c r="AH452">
        <v>4.4786180061999996</v>
      </c>
      <c r="AI452">
        <v>293.35953026879997</v>
      </c>
      <c r="AJ452">
        <v>4291</v>
      </c>
    </row>
    <row r="454" spans="1:36" x14ac:dyDescent="0.25">
      <c r="A454" t="s">
        <v>333</v>
      </c>
    </row>
    <row r="455" spans="1:36" x14ac:dyDescent="0.25">
      <c r="C455" t="s">
        <v>241</v>
      </c>
    </row>
    <row r="456" spans="1:36" x14ac:dyDescent="0.25">
      <c r="B456" t="s">
        <v>15</v>
      </c>
      <c r="I456" t="s">
        <v>16</v>
      </c>
      <c r="P456" t="s">
        <v>17</v>
      </c>
      <c r="W456" t="s">
        <v>174</v>
      </c>
      <c r="AD456" t="s">
        <v>225</v>
      </c>
    </row>
    <row r="457" spans="1:36" x14ac:dyDescent="0.25">
      <c r="A457" t="s">
        <v>257</v>
      </c>
      <c r="B457" t="s">
        <v>302</v>
      </c>
      <c r="C457" t="s">
        <v>267</v>
      </c>
      <c r="D457" t="s">
        <v>287</v>
      </c>
      <c r="E457" t="s">
        <v>303</v>
      </c>
      <c r="F457" t="s">
        <v>252</v>
      </c>
      <c r="G457" t="s">
        <v>253</v>
      </c>
      <c r="H457" t="s">
        <v>159</v>
      </c>
      <c r="I457" t="s">
        <v>302</v>
      </c>
      <c r="J457" t="s">
        <v>267</v>
      </c>
      <c r="K457" t="s">
        <v>287</v>
      </c>
      <c r="L457" t="s">
        <v>303</v>
      </c>
      <c r="M457" t="s">
        <v>252</v>
      </c>
      <c r="N457" t="s">
        <v>253</v>
      </c>
      <c r="O457" t="s">
        <v>159</v>
      </c>
      <c r="P457" t="s">
        <v>302</v>
      </c>
      <c r="Q457" t="s">
        <v>267</v>
      </c>
      <c r="R457" t="s">
        <v>287</v>
      </c>
      <c r="S457" t="s">
        <v>303</v>
      </c>
      <c r="T457" t="s">
        <v>252</v>
      </c>
      <c r="U457" t="s">
        <v>253</v>
      </c>
      <c r="V457" t="s">
        <v>159</v>
      </c>
      <c r="W457" t="s">
        <v>302</v>
      </c>
      <c r="X457" t="s">
        <v>267</v>
      </c>
      <c r="Y457" t="s">
        <v>287</v>
      </c>
      <c r="Z457" t="s">
        <v>303</v>
      </c>
      <c r="AA457" t="s">
        <v>252</v>
      </c>
      <c r="AB457" t="s">
        <v>253</v>
      </c>
      <c r="AC457" t="s">
        <v>159</v>
      </c>
      <c r="AD457" t="s">
        <v>302</v>
      </c>
      <c r="AE457" t="s">
        <v>267</v>
      </c>
      <c r="AF457" t="s">
        <v>287</v>
      </c>
      <c r="AG457" t="s">
        <v>303</v>
      </c>
      <c r="AH457" t="s">
        <v>252</v>
      </c>
      <c r="AI457" t="s">
        <v>253</v>
      </c>
      <c r="AJ457" t="s">
        <v>159</v>
      </c>
    </row>
    <row r="458" spans="1:36" x14ac:dyDescent="0.25">
      <c r="A458" t="s">
        <v>304</v>
      </c>
      <c r="H458">
        <v>0</v>
      </c>
      <c r="O458">
        <v>0</v>
      </c>
      <c r="V458">
        <v>0</v>
      </c>
      <c r="AC458">
        <v>0</v>
      </c>
      <c r="AJ458">
        <v>0</v>
      </c>
    </row>
    <row r="459" spans="1:36" x14ac:dyDescent="0.25">
      <c r="A459" t="s">
        <v>175</v>
      </c>
      <c r="H459">
        <v>0</v>
      </c>
      <c r="I459">
        <v>601.84282860010001</v>
      </c>
      <c r="J459">
        <v>601.84282860010001</v>
      </c>
      <c r="K459">
        <v>601.84282860010001</v>
      </c>
      <c r="L459">
        <v>601.84282860010001</v>
      </c>
      <c r="M459">
        <v>0</v>
      </c>
      <c r="N459">
        <v>0</v>
      </c>
      <c r="O459">
        <v>3</v>
      </c>
      <c r="V459">
        <v>0</v>
      </c>
      <c r="AC459">
        <v>0</v>
      </c>
      <c r="AD459">
        <v>601.84282860010001</v>
      </c>
      <c r="AE459">
        <v>601.84282860010001</v>
      </c>
      <c r="AF459">
        <v>601.84282860010001</v>
      </c>
      <c r="AG459">
        <v>601.84282860010001</v>
      </c>
      <c r="AH459">
        <v>0</v>
      </c>
      <c r="AI459">
        <v>0</v>
      </c>
      <c r="AJ459">
        <v>3</v>
      </c>
    </row>
    <row r="460" spans="1:36" x14ac:dyDescent="0.25">
      <c r="A460" t="s">
        <v>176</v>
      </c>
      <c r="H460">
        <v>0</v>
      </c>
      <c r="I460">
        <v>796.22247130250003</v>
      </c>
      <c r="J460">
        <v>790.86716630000001</v>
      </c>
      <c r="K460">
        <v>812.28683479999995</v>
      </c>
      <c r="L460">
        <v>790.86716630000001</v>
      </c>
      <c r="M460">
        <v>2.206911356</v>
      </c>
      <c r="N460">
        <v>20.8564945452</v>
      </c>
      <c r="O460">
        <v>89</v>
      </c>
      <c r="V460">
        <v>0</v>
      </c>
      <c r="AC460">
        <v>0</v>
      </c>
      <c r="AD460">
        <v>796.22247130250003</v>
      </c>
      <c r="AE460">
        <v>790.86716630000001</v>
      </c>
      <c r="AF460">
        <v>812.28683479999995</v>
      </c>
      <c r="AG460">
        <v>790.86716630000001</v>
      </c>
      <c r="AH460">
        <v>2.206911356</v>
      </c>
      <c r="AI460">
        <v>20.8564945452</v>
      </c>
      <c r="AJ460">
        <v>89</v>
      </c>
    </row>
    <row r="461" spans="1:36" x14ac:dyDescent="0.25">
      <c r="A461" t="s">
        <v>305</v>
      </c>
      <c r="H461">
        <v>0</v>
      </c>
      <c r="I461">
        <v>1661.7250879999999</v>
      </c>
      <c r="J461">
        <v>1661.7250879999999</v>
      </c>
      <c r="K461">
        <v>1661.7250879999999</v>
      </c>
      <c r="L461">
        <v>1661.7250879999999</v>
      </c>
      <c r="M461">
        <v>0</v>
      </c>
      <c r="N461">
        <v>0</v>
      </c>
      <c r="O461">
        <v>64</v>
      </c>
      <c r="V461">
        <v>0</v>
      </c>
      <c r="AC461">
        <v>0</v>
      </c>
      <c r="AD461">
        <v>1661.7250879999999</v>
      </c>
      <c r="AE461">
        <v>1661.7250879999999</v>
      </c>
      <c r="AF461">
        <v>1661.7250879999999</v>
      </c>
      <c r="AG461">
        <v>1661.7250879999999</v>
      </c>
      <c r="AH461">
        <v>0</v>
      </c>
      <c r="AI461">
        <v>0</v>
      </c>
      <c r="AJ461">
        <v>64</v>
      </c>
    </row>
    <row r="462" spans="1:36" x14ac:dyDescent="0.25">
      <c r="A462" t="s">
        <v>177</v>
      </c>
      <c r="H462">
        <v>0</v>
      </c>
      <c r="I462">
        <v>1037.3601968526</v>
      </c>
      <c r="J462">
        <v>891.55371793999996</v>
      </c>
      <c r="K462">
        <v>640.43022199999996</v>
      </c>
      <c r="L462">
        <v>640.43022199999996</v>
      </c>
      <c r="M462">
        <v>34.991735597100003</v>
      </c>
      <c r="N462">
        <v>478.14980784710002</v>
      </c>
      <c r="O462">
        <v>187</v>
      </c>
      <c r="V462">
        <v>0</v>
      </c>
      <c r="AC462">
        <v>0</v>
      </c>
      <c r="AD462">
        <v>1037.3601968526</v>
      </c>
      <c r="AE462">
        <v>891.55371793999996</v>
      </c>
      <c r="AF462">
        <v>640.43022199999996</v>
      </c>
      <c r="AG462">
        <v>640.43022199999996</v>
      </c>
      <c r="AH462">
        <v>34.991735597100003</v>
      </c>
      <c r="AI462">
        <v>478.14980784710002</v>
      </c>
      <c r="AJ462">
        <v>187</v>
      </c>
    </row>
    <row r="463" spans="1:36" x14ac:dyDescent="0.25">
      <c r="A463" t="s">
        <v>178</v>
      </c>
      <c r="H463">
        <v>0</v>
      </c>
      <c r="O463">
        <v>0</v>
      </c>
      <c r="V463">
        <v>0</v>
      </c>
      <c r="W463">
        <v>588.57018930000004</v>
      </c>
      <c r="X463">
        <v>588.57018930000004</v>
      </c>
      <c r="Y463">
        <v>588.57018930000004</v>
      </c>
      <c r="Z463">
        <v>588.57018930000004</v>
      </c>
      <c r="AA463">
        <v>0</v>
      </c>
      <c r="AB463">
        <v>0</v>
      </c>
      <c r="AC463">
        <v>21</v>
      </c>
      <c r="AD463">
        <v>588.57018930000004</v>
      </c>
      <c r="AE463">
        <v>588.57018930000004</v>
      </c>
      <c r="AF463">
        <v>588.57018930000004</v>
      </c>
      <c r="AG463">
        <v>588.57018930000004</v>
      </c>
      <c r="AH463">
        <v>0</v>
      </c>
      <c r="AI463">
        <v>0</v>
      </c>
      <c r="AJ463">
        <v>21</v>
      </c>
    </row>
    <row r="464" spans="1:36" x14ac:dyDescent="0.25">
      <c r="A464" t="s">
        <v>179</v>
      </c>
      <c r="H464">
        <v>0</v>
      </c>
      <c r="I464">
        <v>591.98649447059995</v>
      </c>
      <c r="J464">
        <v>702.42498902509999</v>
      </c>
      <c r="K464">
        <v>559.42932480000002</v>
      </c>
      <c r="L464">
        <v>548.90584680009999</v>
      </c>
      <c r="M464">
        <v>11.1735875914</v>
      </c>
      <c r="N464">
        <v>173.38325827899999</v>
      </c>
      <c r="O464">
        <v>241</v>
      </c>
      <c r="V464">
        <v>0</v>
      </c>
      <c r="AC464">
        <v>0</v>
      </c>
      <c r="AD464">
        <v>591.98649447059995</v>
      </c>
      <c r="AE464">
        <v>702.42498902509999</v>
      </c>
      <c r="AF464">
        <v>559.42932480000002</v>
      </c>
      <c r="AG464">
        <v>548.90584680009999</v>
      </c>
      <c r="AH464">
        <v>11.1735875914</v>
      </c>
      <c r="AI464">
        <v>173.38325827899999</v>
      </c>
      <c r="AJ464">
        <v>241</v>
      </c>
    </row>
    <row r="465" spans="1:36" x14ac:dyDescent="0.25">
      <c r="A465" t="s">
        <v>272</v>
      </c>
      <c r="H465">
        <v>0</v>
      </c>
      <c r="O465">
        <v>0</v>
      </c>
      <c r="V465">
        <v>0</v>
      </c>
      <c r="AC465">
        <v>0</v>
      </c>
      <c r="AJ465">
        <v>0</v>
      </c>
    </row>
    <row r="466" spans="1:36" x14ac:dyDescent="0.25">
      <c r="A466" t="s">
        <v>180</v>
      </c>
      <c r="H466">
        <v>0</v>
      </c>
      <c r="I466">
        <v>482.76418610000002</v>
      </c>
      <c r="J466">
        <v>482.76418610000002</v>
      </c>
      <c r="K466">
        <v>482.76418610000002</v>
      </c>
      <c r="L466">
        <v>482.76418610000002</v>
      </c>
      <c r="M466">
        <v>0</v>
      </c>
      <c r="N466">
        <v>0</v>
      </c>
      <c r="O466">
        <v>67</v>
      </c>
      <c r="V466">
        <v>0</v>
      </c>
      <c r="W466">
        <v>587.21476789999997</v>
      </c>
      <c r="X466">
        <v>587.21476789999997</v>
      </c>
      <c r="Y466">
        <v>587.21476789999997</v>
      </c>
      <c r="Z466">
        <v>587.21476789999997</v>
      </c>
      <c r="AA466">
        <v>0</v>
      </c>
      <c r="AB466">
        <v>0</v>
      </c>
      <c r="AC466">
        <v>43</v>
      </c>
      <c r="AD466">
        <v>523.70042962360003</v>
      </c>
      <c r="AE466">
        <v>534.98947699999997</v>
      </c>
      <c r="AF466">
        <v>482.76418610000002</v>
      </c>
      <c r="AG466">
        <v>534.98947699999997</v>
      </c>
      <c r="AH466">
        <v>4.8787407245000001</v>
      </c>
      <c r="AI466">
        <v>51.223437311300003</v>
      </c>
      <c r="AJ466">
        <v>110</v>
      </c>
    </row>
    <row r="467" spans="1:36" x14ac:dyDescent="0.25">
      <c r="A467" t="s">
        <v>181</v>
      </c>
      <c r="H467">
        <v>0</v>
      </c>
      <c r="I467">
        <v>540.72263252580001</v>
      </c>
      <c r="J467">
        <v>817.59864238340003</v>
      </c>
      <c r="K467">
        <v>467.14701960000002</v>
      </c>
      <c r="L467">
        <v>595.51806805000001</v>
      </c>
      <c r="M467">
        <v>13.873082091200001</v>
      </c>
      <c r="N467">
        <v>200.0406830906</v>
      </c>
      <c r="O467">
        <v>208</v>
      </c>
      <c r="V467">
        <v>0</v>
      </c>
      <c r="W467">
        <v>681.56136809999998</v>
      </c>
      <c r="X467">
        <v>681.56136809999998</v>
      </c>
      <c r="Y467">
        <v>681.56136809999998</v>
      </c>
      <c r="Z467">
        <v>681.56136809999998</v>
      </c>
      <c r="AA467">
        <v>0</v>
      </c>
      <c r="AB467">
        <v>0</v>
      </c>
      <c r="AC467">
        <v>27</v>
      </c>
      <c r="AD467">
        <v>556.96465593710002</v>
      </c>
      <c r="AE467">
        <v>783.58932381249997</v>
      </c>
      <c r="AF467">
        <v>467.14701960000002</v>
      </c>
      <c r="AG467">
        <v>638.539718075</v>
      </c>
      <c r="AH467">
        <v>12.6172419833</v>
      </c>
      <c r="AI467">
        <v>193.42721225069999</v>
      </c>
      <c r="AJ467">
        <v>235</v>
      </c>
    </row>
    <row r="468" spans="1:36" x14ac:dyDescent="0.25">
      <c r="A468" t="s">
        <v>182</v>
      </c>
      <c r="B468">
        <v>495.0464984912</v>
      </c>
      <c r="C468">
        <v>409.40516945000002</v>
      </c>
      <c r="D468">
        <v>567.73418930000003</v>
      </c>
      <c r="E468">
        <v>378.4533232</v>
      </c>
      <c r="F468">
        <v>6.7721511232999996</v>
      </c>
      <c r="G468">
        <v>117.00760667909999</v>
      </c>
      <c r="H468">
        <v>299</v>
      </c>
      <c r="O468">
        <v>0</v>
      </c>
      <c r="V468">
        <v>0</v>
      </c>
      <c r="AC468">
        <v>0</v>
      </c>
      <c r="AD468">
        <v>495.0464984912</v>
      </c>
      <c r="AE468">
        <v>409.40516945000002</v>
      </c>
      <c r="AF468">
        <v>567.73418930000003</v>
      </c>
      <c r="AG468">
        <v>378.4533232</v>
      </c>
      <c r="AH468">
        <v>6.7721511232999996</v>
      </c>
      <c r="AI468">
        <v>117.00760667909999</v>
      </c>
      <c r="AJ468">
        <v>299</v>
      </c>
    </row>
    <row r="469" spans="1:36" x14ac:dyDescent="0.25">
      <c r="A469" t="s">
        <v>183</v>
      </c>
      <c r="H469">
        <v>0</v>
      </c>
      <c r="I469">
        <v>446.30604664999998</v>
      </c>
      <c r="J469">
        <v>446.30604664999998</v>
      </c>
      <c r="K469">
        <v>446.30604664999998</v>
      </c>
      <c r="L469">
        <v>446.30604664999998</v>
      </c>
      <c r="M469">
        <v>0</v>
      </c>
      <c r="N469">
        <v>0</v>
      </c>
      <c r="O469">
        <v>253</v>
      </c>
      <c r="V469">
        <v>0</v>
      </c>
      <c r="AC469">
        <v>0</v>
      </c>
      <c r="AD469">
        <v>446.30604664999998</v>
      </c>
      <c r="AE469">
        <v>446.30604664999998</v>
      </c>
      <c r="AF469">
        <v>446.30604664999998</v>
      </c>
      <c r="AG469">
        <v>446.30604664999998</v>
      </c>
      <c r="AH469">
        <v>0</v>
      </c>
      <c r="AI469">
        <v>0</v>
      </c>
      <c r="AJ469">
        <v>253</v>
      </c>
    </row>
    <row r="470" spans="1:36" x14ac:dyDescent="0.25">
      <c r="A470" t="s">
        <v>184</v>
      </c>
      <c r="B470">
        <v>647.62921340000003</v>
      </c>
      <c r="C470">
        <v>647.62921340000003</v>
      </c>
      <c r="D470">
        <v>647.62921340000003</v>
      </c>
      <c r="E470">
        <v>647.62921340000003</v>
      </c>
      <c r="F470">
        <v>0</v>
      </c>
      <c r="G470">
        <v>0</v>
      </c>
      <c r="H470">
        <v>85</v>
      </c>
      <c r="I470">
        <v>470.08613820009998</v>
      </c>
      <c r="J470">
        <v>470.08613820009998</v>
      </c>
      <c r="K470">
        <v>470.08613820009998</v>
      </c>
      <c r="L470">
        <v>470.08613820009998</v>
      </c>
      <c r="M470">
        <v>0</v>
      </c>
      <c r="N470">
        <v>0</v>
      </c>
      <c r="O470">
        <v>27</v>
      </c>
      <c r="V470">
        <v>0</v>
      </c>
      <c r="AC470">
        <v>0</v>
      </c>
      <c r="AD470">
        <v>604.83866543409999</v>
      </c>
      <c r="AE470">
        <v>558.85767580000004</v>
      </c>
      <c r="AF470">
        <v>647.62921340000003</v>
      </c>
      <c r="AG470">
        <v>558.85767580000004</v>
      </c>
      <c r="AH470">
        <v>7.1974009832999997</v>
      </c>
      <c r="AI470">
        <v>76.275402726300001</v>
      </c>
      <c r="AJ470">
        <v>112</v>
      </c>
    </row>
    <row r="471" spans="1:36" x14ac:dyDescent="0.25">
      <c r="A471" t="s">
        <v>185</v>
      </c>
      <c r="H471">
        <v>0</v>
      </c>
      <c r="I471">
        <v>211.80429150000001</v>
      </c>
      <c r="J471">
        <v>211.80429150000001</v>
      </c>
      <c r="K471">
        <v>211.80429150000001</v>
      </c>
      <c r="L471">
        <v>211.80429150000001</v>
      </c>
      <c r="M471">
        <v>0</v>
      </c>
      <c r="N471">
        <v>0</v>
      </c>
      <c r="O471">
        <v>60</v>
      </c>
      <c r="V471">
        <v>0</v>
      </c>
      <c r="AC471">
        <v>0</v>
      </c>
      <c r="AD471">
        <v>211.80429150000001</v>
      </c>
      <c r="AE471">
        <v>211.80429150000001</v>
      </c>
      <c r="AF471">
        <v>211.80429150000001</v>
      </c>
      <c r="AG471">
        <v>211.80429150000001</v>
      </c>
      <c r="AH471">
        <v>0</v>
      </c>
      <c r="AI471">
        <v>0</v>
      </c>
      <c r="AJ471">
        <v>60</v>
      </c>
    </row>
    <row r="472" spans="1:36" x14ac:dyDescent="0.25">
      <c r="A472" t="s">
        <v>186</v>
      </c>
      <c r="B472">
        <v>373.66147391139998</v>
      </c>
      <c r="C472">
        <v>318.02041071669998</v>
      </c>
      <c r="D472">
        <v>381.87419240010001</v>
      </c>
      <c r="E472">
        <v>381.87419240010001</v>
      </c>
      <c r="F472">
        <v>2.2723176695</v>
      </c>
      <c r="G472">
        <v>56.810510948299999</v>
      </c>
      <c r="H472">
        <v>625</v>
      </c>
      <c r="O472">
        <v>0</v>
      </c>
      <c r="P472">
        <v>99.6692046541</v>
      </c>
      <c r="Q472">
        <v>111.36714967499999</v>
      </c>
      <c r="R472">
        <v>99.400673500099998</v>
      </c>
      <c r="S472">
        <v>111.36714967499999</v>
      </c>
      <c r="T472">
        <v>0.27294553030000002</v>
      </c>
      <c r="U472">
        <v>2.5355736228999999</v>
      </c>
      <c r="V472">
        <v>86</v>
      </c>
      <c r="AC472">
        <v>0</v>
      </c>
      <c r="AD472">
        <v>340.42210933960001</v>
      </c>
      <c r="AE472">
        <v>235.35910630000001</v>
      </c>
      <c r="AF472">
        <v>381.87419240010001</v>
      </c>
      <c r="AG472">
        <v>153.75476995</v>
      </c>
      <c r="AH472">
        <v>3.9054311770000001</v>
      </c>
      <c r="AI472">
        <v>104.1626512623</v>
      </c>
      <c r="AJ472">
        <v>711</v>
      </c>
    </row>
    <row r="473" spans="1:36" x14ac:dyDescent="0.25">
      <c r="A473" t="s">
        <v>187</v>
      </c>
      <c r="B473">
        <v>338.91598010000001</v>
      </c>
      <c r="C473">
        <v>338.91598010000001</v>
      </c>
      <c r="D473">
        <v>338.91598010000001</v>
      </c>
      <c r="E473">
        <v>338.91598010000001</v>
      </c>
      <c r="F473">
        <v>0</v>
      </c>
      <c r="G473">
        <v>0</v>
      </c>
      <c r="H473">
        <v>89</v>
      </c>
      <c r="O473">
        <v>0</v>
      </c>
      <c r="V473">
        <v>0</v>
      </c>
      <c r="AC473">
        <v>0</v>
      </c>
      <c r="AD473">
        <v>338.91598010000001</v>
      </c>
      <c r="AE473">
        <v>338.91598010000001</v>
      </c>
      <c r="AF473">
        <v>338.91598010000001</v>
      </c>
      <c r="AG473">
        <v>338.91598010000001</v>
      </c>
      <c r="AH473">
        <v>0</v>
      </c>
      <c r="AI473">
        <v>0</v>
      </c>
      <c r="AJ473">
        <v>89</v>
      </c>
    </row>
    <row r="474" spans="1:36" x14ac:dyDescent="0.25">
      <c r="A474" t="s">
        <v>189</v>
      </c>
      <c r="H474">
        <v>0</v>
      </c>
      <c r="I474">
        <v>160.6403651</v>
      </c>
      <c r="J474">
        <v>160.6403651</v>
      </c>
      <c r="K474">
        <v>160.6403651</v>
      </c>
      <c r="L474">
        <v>160.6403651</v>
      </c>
      <c r="M474">
        <v>0</v>
      </c>
      <c r="N474">
        <v>0</v>
      </c>
      <c r="O474">
        <v>23</v>
      </c>
      <c r="V474">
        <v>0</v>
      </c>
      <c r="AC474">
        <v>0</v>
      </c>
      <c r="AD474">
        <v>160.6403651</v>
      </c>
      <c r="AE474">
        <v>160.6403651</v>
      </c>
      <c r="AF474">
        <v>160.6403651</v>
      </c>
      <c r="AG474">
        <v>160.6403651</v>
      </c>
      <c r="AH474">
        <v>0</v>
      </c>
      <c r="AI474">
        <v>0</v>
      </c>
      <c r="AJ474">
        <v>23</v>
      </c>
    </row>
    <row r="475" spans="1:36" x14ac:dyDescent="0.25">
      <c r="A475" t="s">
        <v>306</v>
      </c>
      <c r="H475">
        <v>0</v>
      </c>
      <c r="I475">
        <v>136.92459289999999</v>
      </c>
      <c r="J475">
        <v>136.92459289999999</v>
      </c>
      <c r="K475">
        <v>136.92459289999999</v>
      </c>
      <c r="L475">
        <v>136.92459289999999</v>
      </c>
      <c r="M475">
        <v>0</v>
      </c>
      <c r="N475">
        <v>0</v>
      </c>
      <c r="O475">
        <v>23</v>
      </c>
      <c r="V475">
        <v>0</v>
      </c>
      <c r="AC475">
        <v>0</v>
      </c>
      <c r="AD475">
        <v>136.92459289999999</v>
      </c>
      <c r="AE475">
        <v>136.92459289999999</v>
      </c>
      <c r="AF475">
        <v>136.92459289999999</v>
      </c>
      <c r="AG475">
        <v>136.92459289999999</v>
      </c>
      <c r="AH475">
        <v>0</v>
      </c>
      <c r="AI475">
        <v>0</v>
      </c>
      <c r="AJ475">
        <v>23</v>
      </c>
    </row>
    <row r="476" spans="1:36" x14ac:dyDescent="0.25">
      <c r="A476" t="s">
        <v>190</v>
      </c>
      <c r="B476">
        <v>285.17296015220001</v>
      </c>
      <c r="C476">
        <v>222.36085147</v>
      </c>
      <c r="D476">
        <v>361.31915909999998</v>
      </c>
      <c r="E476">
        <v>137.9521871</v>
      </c>
      <c r="F476">
        <v>4.4828585609999996</v>
      </c>
      <c r="G476">
        <v>116.0364840494</v>
      </c>
      <c r="H476">
        <v>670</v>
      </c>
      <c r="O476">
        <v>0</v>
      </c>
      <c r="P476">
        <v>47.49285605</v>
      </c>
      <c r="Q476">
        <v>47.49285605</v>
      </c>
      <c r="R476">
        <v>47.49285605</v>
      </c>
      <c r="S476">
        <v>47.49285605</v>
      </c>
      <c r="T476">
        <v>0</v>
      </c>
      <c r="U476">
        <v>0</v>
      </c>
      <c r="V476">
        <v>159</v>
      </c>
      <c r="AC476">
        <v>0</v>
      </c>
      <c r="AD476">
        <v>239.67920601079999</v>
      </c>
      <c r="AE476">
        <v>193.21618556670001</v>
      </c>
      <c r="AF476">
        <v>361.31915909999998</v>
      </c>
      <c r="AG476">
        <v>137.83784502500001</v>
      </c>
      <c r="AH476">
        <v>4.8682615483999996</v>
      </c>
      <c r="AI476">
        <v>140.13563065939999</v>
      </c>
      <c r="AJ476">
        <v>829</v>
      </c>
    </row>
    <row r="477" spans="1:36" x14ac:dyDescent="0.25">
      <c r="A477" t="s">
        <v>199</v>
      </c>
      <c r="B477">
        <v>457.05110155</v>
      </c>
      <c r="C477">
        <v>457.05110155</v>
      </c>
      <c r="D477">
        <v>457.05110155</v>
      </c>
      <c r="E477">
        <v>457.05110155</v>
      </c>
      <c r="F477">
        <v>0</v>
      </c>
      <c r="G477">
        <v>0</v>
      </c>
      <c r="H477">
        <v>252</v>
      </c>
      <c r="O477">
        <v>0</v>
      </c>
      <c r="V477">
        <v>0</v>
      </c>
      <c r="AC477">
        <v>0</v>
      </c>
      <c r="AD477">
        <v>457.05110155</v>
      </c>
      <c r="AE477">
        <v>457.05110155</v>
      </c>
      <c r="AF477">
        <v>457.05110155</v>
      </c>
      <c r="AG477">
        <v>457.05110155</v>
      </c>
      <c r="AH477">
        <v>0</v>
      </c>
      <c r="AI477">
        <v>0</v>
      </c>
      <c r="AJ477">
        <v>252</v>
      </c>
    </row>
    <row r="478" spans="1:36" x14ac:dyDescent="0.25">
      <c r="A478" t="s">
        <v>191</v>
      </c>
      <c r="B478">
        <v>206.8407438001</v>
      </c>
      <c r="C478">
        <v>206.8407438001</v>
      </c>
      <c r="D478">
        <v>206.8407438001</v>
      </c>
      <c r="E478">
        <v>206.8407438001</v>
      </c>
      <c r="F478">
        <v>0</v>
      </c>
      <c r="G478">
        <v>0</v>
      </c>
      <c r="H478">
        <v>445</v>
      </c>
      <c r="O478">
        <v>0</v>
      </c>
      <c r="P478">
        <v>39.250102550000001</v>
      </c>
      <c r="Q478">
        <v>39.250102550000001</v>
      </c>
      <c r="R478">
        <v>39.250102550000001</v>
      </c>
      <c r="S478">
        <v>39.250102550000001</v>
      </c>
      <c r="T478">
        <v>0</v>
      </c>
      <c r="U478">
        <v>0</v>
      </c>
      <c r="V478">
        <v>85</v>
      </c>
      <c r="AC478">
        <v>0</v>
      </c>
      <c r="AD478">
        <v>179.9044069386</v>
      </c>
      <c r="AE478">
        <v>123.045423175</v>
      </c>
      <c r="AF478">
        <v>206.8407438001</v>
      </c>
      <c r="AG478">
        <v>123.045423175</v>
      </c>
      <c r="AH478">
        <v>2.6743109652000001</v>
      </c>
      <c r="AI478">
        <v>61.610580772900001</v>
      </c>
      <c r="AJ478">
        <v>531</v>
      </c>
    </row>
    <row r="479" spans="1:36" x14ac:dyDescent="0.25">
      <c r="A479" t="s">
        <v>200</v>
      </c>
      <c r="B479">
        <v>170.54501340530001</v>
      </c>
      <c r="C479">
        <v>160.3330839667</v>
      </c>
      <c r="D479">
        <v>128.4392</v>
      </c>
      <c r="E479">
        <v>128.4392</v>
      </c>
      <c r="F479">
        <v>7.1527055556999999</v>
      </c>
      <c r="G479">
        <v>59.242881834899997</v>
      </c>
      <c r="H479">
        <v>69</v>
      </c>
      <c r="O479">
        <v>0</v>
      </c>
      <c r="V479">
        <v>0</v>
      </c>
      <c r="AC479">
        <v>0</v>
      </c>
      <c r="AD479">
        <v>170.54501340530001</v>
      </c>
      <c r="AE479">
        <v>160.3330839667</v>
      </c>
      <c r="AF479">
        <v>128.4392</v>
      </c>
      <c r="AG479">
        <v>128.4392</v>
      </c>
      <c r="AH479">
        <v>7.1527055556999999</v>
      </c>
      <c r="AI479">
        <v>59.242881834899997</v>
      </c>
      <c r="AJ479">
        <v>69</v>
      </c>
    </row>
    <row r="480" spans="1:36" x14ac:dyDescent="0.25">
      <c r="A480" t="s">
        <v>201</v>
      </c>
      <c r="B480">
        <v>74.176126900100002</v>
      </c>
      <c r="C480">
        <v>74.176126900100002</v>
      </c>
      <c r="D480">
        <v>74.176126900100002</v>
      </c>
      <c r="E480">
        <v>74.176126900100002</v>
      </c>
      <c r="F480">
        <v>0</v>
      </c>
      <c r="G480">
        <v>0</v>
      </c>
      <c r="H480">
        <v>10</v>
      </c>
      <c r="O480">
        <v>0</v>
      </c>
      <c r="V480">
        <v>0</v>
      </c>
      <c r="AC480">
        <v>0</v>
      </c>
      <c r="AD480">
        <v>74.176126900100002</v>
      </c>
      <c r="AE480">
        <v>74.176126900100002</v>
      </c>
      <c r="AF480">
        <v>74.176126900100002</v>
      </c>
      <c r="AG480">
        <v>74.176126900100002</v>
      </c>
      <c r="AH480">
        <v>0</v>
      </c>
      <c r="AI480">
        <v>0</v>
      </c>
      <c r="AJ480">
        <v>10</v>
      </c>
    </row>
    <row r="481" spans="1:120" x14ac:dyDescent="0.25">
      <c r="A481" t="s">
        <v>192</v>
      </c>
      <c r="B481">
        <v>201.28935890010001</v>
      </c>
      <c r="C481">
        <v>201.28935890010001</v>
      </c>
      <c r="D481">
        <v>201.28935890010001</v>
      </c>
      <c r="E481">
        <v>201.28935890010001</v>
      </c>
      <c r="F481">
        <v>0</v>
      </c>
      <c r="G481">
        <v>0</v>
      </c>
      <c r="H481">
        <v>79</v>
      </c>
      <c r="O481">
        <v>0</v>
      </c>
      <c r="V481">
        <v>0</v>
      </c>
      <c r="AC481">
        <v>0</v>
      </c>
      <c r="AD481">
        <v>201.28935890010001</v>
      </c>
      <c r="AE481">
        <v>201.28935890010001</v>
      </c>
      <c r="AF481">
        <v>201.28935890010001</v>
      </c>
      <c r="AG481">
        <v>201.28935890010001</v>
      </c>
      <c r="AH481">
        <v>0</v>
      </c>
      <c r="AI481">
        <v>0</v>
      </c>
      <c r="AJ481">
        <v>79</v>
      </c>
    </row>
    <row r="482" spans="1:120" x14ac:dyDescent="0.25">
      <c r="A482" t="s">
        <v>307</v>
      </c>
      <c r="B482">
        <v>207.3473884</v>
      </c>
      <c r="C482">
        <v>207.3473884</v>
      </c>
      <c r="D482">
        <v>207.3473884</v>
      </c>
      <c r="E482">
        <v>207.3473884</v>
      </c>
      <c r="H482">
        <v>0</v>
      </c>
      <c r="O482">
        <v>0</v>
      </c>
      <c r="V482">
        <v>0</v>
      </c>
      <c r="AC482">
        <v>0</v>
      </c>
      <c r="AD482">
        <v>207.3473884</v>
      </c>
      <c r="AE482">
        <v>207.3473884</v>
      </c>
      <c r="AF482">
        <v>207.3473884</v>
      </c>
      <c r="AG482">
        <v>207.3473884</v>
      </c>
      <c r="AJ482">
        <v>0</v>
      </c>
    </row>
    <row r="483" spans="1:120" x14ac:dyDescent="0.25">
      <c r="A483" t="s">
        <v>308</v>
      </c>
      <c r="B483">
        <v>107.12280560009999</v>
      </c>
      <c r="C483">
        <v>107.12280560009999</v>
      </c>
      <c r="D483">
        <v>107.12280560009999</v>
      </c>
      <c r="E483">
        <v>107.12280560009999</v>
      </c>
      <c r="F483">
        <v>0</v>
      </c>
      <c r="G483">
        <v>0</v>
      </c>
      <c r="H483">
        <v>18</v>
      </c>
      <c r="O483">
        <v>0</v>
      </c>
      <c r="V483">
        <v>0</v>
      </c>
      <c r="AC483">
        <v>0</v>
      </c>
      <c r="AD483">
        <v>107.12280560009999</v>
      </c>
      <c r="AE483">
        <v>107.12280560009999</v>
      </c>
      <c r="AF483">
        <v>107.12280560009999</v>
      </c>
      <c r="AG483">
        <v>107.12280560009999</v>
      </c>
      <c r="AH483">
        <v>0</v>
      </c>
      <c r="AI483">
        <v>0</v>
      </c>
      <c r="AJ483">
        <v>18</v>
      </c>
    </row>
    <row r="484" spans="1:120" x14ac:dyDescent="0.25">
      <c r="A484" t="s">
        <v>225</v>
      </c>
      <c r="B484">
        <v>338.98810624639998</v>
      </c>
      <c r="C484">
        <v>273.42968038190003</v>
      </c>
      <c r="D484">
        <v>372.86815575010002</v>
      </c>
      <c r="E484">
        <v>228.091677175</v>
      </c>
      <c r="F484">
        <v>2.6738360986999998</v>
      </c>
      <c r="G484">
        <v>137.4042356473</v>
      </c>
      <c r="H484">
        <v>2641</v>
      </c>
      <c r="I484">
        <v>647.74528438580001</v>
      </c>
      <c r="J484">
        <v>703.36783375460004</v>
      </c>
      <c r="K484">
        <v>492.93204969999999</v>
      </c>
      <c r="L484">
        <v>577.47369642499996</v>
      </c>
      <c r="M484">
        <v>11.173368547600001</v>
      </c>
      <c r="N484">
        <v>394.17257861629997</v>
      </c>
      <c r="O484">
        <v>1245</v>
      </c>
      <c r="P484">
        <v>58.999531509400001</v>
      </c>
      <c r="Q484">
        <v>77.369314487500006</v>
      </c>
      <c r="R484">
        <v>47.49285605</v>
      </c>
      <c r="S484">
        <v>73.446764775000005</v>
      </c>
      <c r="T484">
        <v>1.3481039000999999</v>
      </c>
      <c r="U484">
        <v>24.497129857699999</v>
      </c>
      <c r="V484">
        <v>330</v>
      </c>
      <c r="W484">
        <v>615.61825781289997</v>
      </c>
      <c r="X484">
        <v>619.11544176669997</v>
      </c>
      <c r="Y484">
        <v>588.57018930000004</v>
      </c>
      <c r="Z484">
        <v>588.57018930000004</v>
      </c>
      <c r="AA484">
        <v>4.5264613541000003</v>
      </c>
      <c r="AB484">
        <v>43.183609375400003</v>
      </c>
      <c r="AC484">
        <v>91</v>
      </c>
      <c r="AD484">
        <v>412.59304786000001</v>
      </c>
      <c r="AE484">
        <v>463.85037047549997</v>
      </c>
      <c r="AF484">
        <v>381.87419240010001</v>
      </c>
      <c r="AG484">
        <v>418.43226980010002</v>
      </c>
      <c r="AH484">
        <v>4.4765896912000001</v>
      </c>
      <c r="AI484">
        <v>293.77207932620001</v>
      </c>
      <c r="AJ484">
        <v>4307</v>
      </c>
    </row>
    <row r="486" spans="1:120" x14ac:dyDescent="0.25">
      <c r="A486" t="s">
        <v>334</v>
      </c>
    </row>
    <row r="488" spans="1:120" x14ac:dyDescent="0.25">
      <c r="A488" t="s">
        <v>157</v>
      </c>
    </row>
    <row r="489" spans="1:120" x14ac:dyDescent="0.25">
      <c r="A489" t="s">
        <v>335</v>
      </c>
    </row>
    <row r="490" spans="1:120" x14ac:dyDescent="0.25">
      <c r="C490" t="s">
        <v>256</v>
      </c>
    </row>
    <row r="491" spans="1:120" x14ac:dyDescent="0.25">
      <c r="B491" t="s">
        <v>228</v>
      </c>
      <c r="I491" t="s">
        <v>311</v>
      </c>
      <c r="P491" t="s">
        <v>3</v>
      </c>
      <c r="W491" t="s">
        <v>196</v>
      </c>
      <c r="AD491" t="s">
        <v>243</v>
      </c>
      <c r="AK491" t="s">
        <v>12</v>
      </c>
      <c r="AR491" t="s">
        <v>322</v>
      </c>
      <c r="AY491" t="s">
        <v>4</v>
      </c>
      <c r="BF491" t="s">
        <v>5</v>
      </c>
      <c r="BM491" t="s">
        <v>6</v>
      </c>
      <c r="BT491" t="s">
        <v>9</v>
      </c>
      <c r="CA491" t="s">
        <v>169</v>
      </c>
      <c r="CH491" t="s">
        <v>197</v>
      </c>
      <c r="CO491" t="s">
        <v>13</v>
      </c>
      <c r="CV491" t="s">
        <v>198</v>
      </c>
      <c r="DC491" t="s">
        <v>193</v>
      </c>
      <c r="DJ491" t="s">
        <v>225</v>
      </c>
    </row>
    <row r="492" spans="1:120" x14ac:dyDescent="0.25">
      <c r="A492" t="s">
        <v>257</v>
      </c>
      <c r="B492" t="s">
        <v>302</v>
      </c>
      <c r="C492" t="s">
        <v>267</v>
      </c>
      <c r="D492" t="s">
        <v>287</v>
      </c>
      <c r="E492" t="s">
        <v>303</v>
      </c>
      <c r="F492" t="s">
        <v>252</v>
      </c>
      <c r="G492" t="s">
        <v>253</v>
      </c>
      <c r="H492" t="s">
        <v>159</v>
      </c>
      <c r="I492" t="s">
        <v>302</v>
      </c>
      <c r="J492" t="s">
        <v>267</v>
      </c>
      <c r="K492" t="s">
        <v>287</v>
      </c>
      <c r="L492" t="s">
        <v>303</v>
      </c>
      <c r="M492" t="s">
        <v>252</v>
      </c>
      <c r="N492" t="s">
        <v>253</v>
      </c>
      <c r="O492" t="s">
        <v>159</v>
      </c>
      <c r="P492" t="s">
        <v>302</v>
      </c>
      <c r="Q492" t="s">
        <v>267</v>
      </c>
      <c r="R492" t="s">
        <v>287</v>
      </c>
      <c r="S492" t="s">
        <v>303</v>
      </c>
      <c r="T492" t="s">
        <v>252</v>
      </c>
      <c r="U492" t="s">
        <v>253</v>
      </c>
      <c r="V492" t="s">
        <v>159</v>
      </c>
      <c r="W492" t="s">
        <v>302</v>
      </c>
      <c r="X492" t="s">
        <v>267</v>
      </c>
      <c r="Y492" t="s">
        <v>287</v>
      </c>
      <c r="Z492" t="s">
        <v>303</v>
      </c>
      <c r="AA492" t="s">
        <v>252</v>
      </c>
      <c r="AB492" t="s">
        <v>253</v>
      </c>
      <c r="AC492" t="s">
        <v>159</v>
      </c>
      <c r="AD492" t="s">
        <v>302</v>
      </c>
      <c r="AE492" t="s">
        <v>267</v>
      </c>
      <c r="AF492" t="s">
        <v>287</v>
      </c>
      <c r="AG492" t="s">
        <v>303</v>
      </c>
      <c r="AH492" t="s">
        <v>252</v>
      </c>
      <c r="AI492" t="s">
        <v>253</v>
      </c>
      <c r="AJ492" t="s">
        <v>159</v>
      </c>
      <c r="AK492" t="s">
        <v>302</v>
      </c>
      <c r="AL492" t="s">
        <v>267</v>
      </c>
      <c r="AM492" t="s">
        <v>287</v>
      </c>
      <c r="AN492" t="s">
        <v>303</v>
      </c>
      <c r="AO492" t="s">
        <v>252</v>
      </c>
      <c r="AP492" t="s">
        <v>253</v>
      </c>
      <c r="AQ492" t="s">
        <v>159</v>
      </c>
      <c r="AR492" t="s">
        <v>302</v>
      </c>
      <c r="AS492" t="s">
        <v>267</v>
      </c>
      <c r="AT492" t="s">
        <v>287</v>
      </c>
      <c r="AU492" t="s">
        <v>303</v>
      </c>
      <c r="AV492" t="s">
        <v>252</v>
      </c>
      <c r="AW492" t="s">
        <v>253</v>
      </c>
      <c r="AX492" t="s">
        <v>159</v>
      </c>
      <c r="AY492" t="s">
        <v>302</v>
      </c>
      <c r="AZ492" t="s">
        <v>267</v>
      </c>
      <c r="BA492" t="s">
        <v>287</v>
      </c>
      <c r="BB492" t="s">
        <v>303</v>
      </c>
      <c r="BC492" t="s">
        <v>252</v>
      </c>
      <c r="BD492" t="s">
        <v>253</v>
      </c>
      <c r="BE492" t="s">
        <v>159</v>
      </c>
      <c r="BF492" t="s">
        <v>302</v>
      </c>
      <c r="BG492" t="s">
        <v>267</v>
      </c>
      <c r="BH492" t="s">
        <v>287</v>
      </c>
      <c r="BI492" t="s">
        <v>303</v>
      </c>
      <c r="BJ492" t="s">
        <v>252</v>
      </c>
      <c r="BK492" t="s">
        <v>253</v>
      </c>
      <c r="BL492" t="s">
        <v>159</v>
      </c>
      <c r="BM492" t="s">
        <v>302</v>
      </c>
      <c r="BN492" t="s">
        <v>267</v>
      </c>
      <c r="BO492" t="s">
        <v>287</v>
      </c>
      <c r="BP492" t="s">
        <v>303</v>
      </c>
      <c r="BQ492" t="s">
        <v>252</v>
      </c>
      <c r="BR492" t="s">
        <v>253</v>
      </c>
      <c r="BS492" t="s">
        <v>159</v>
      </c>
      <c r="BT492" t="s">
        <v>302</v>
      </c>
      <c r="BU492" t="s">
        <v>267</v>
      </c>
      <c r="BV492" t="s">
        <v>287</v>
      </c>
      <c r="BW492" t="s">
        <v>303</v>
      </c>
      <c r="BX492" t="s">
        <v>252</v>
      </c>
      <c r="BY492" t="s">
        <v>253</v>
      </c>
      <c r="BZ492" t="s">
        <v>159</v>
      </c>
      <c r="CA492" t="s">
        <v>302</v>
      </c>
      <c r="CB492" t="s">
        <v>267</v>
      </c>
      <c r="CC492" t="s">
        <v>287</v>
      </c>
      <c r="CD492" t="s">
        <v>303</v>
      </c>
      <c r="CE492" t="s">
        <v>252</v>
      </c>
      <c r="CF492" t="s">
        <v>253</v>
      </c>
      <c r="CG492" t="s">
        <v>159</v>
      </c>
      <c r="CH492" t="s">
        <v>302</v>
      </c>
      <c r="CI492" t="s">
        <v>267</v>
      </c>
      <c r="CJ492" t="s">
        <v>287</v>
      </c>
      <c r="CK492" t="s">
        <v>303</v>
      </c>
      <c r="CL492" t="s">
        <v>252</v>
      </c>
      <c r="CM492" t="s">
        <v>253</v>
      </c>
      <c r="CN492" t="s">
        <v>159</v>
      </c>
      <c r="CO492" t="s">
        <v>302</v>
      </c>
      <c r="CP492" t="s">
        <v>267</v>
      </c>
      <c r="CQ492" t="s">
        <v>287</v>
      </c>
      <c r="CR492" t="s">
        <v>303</v>
      </c>
      <c r="CS492" t="s">
        <v>252</v>
      </c>
      <c r="CT492" t="s">
        <v>253</v>
      </c>
      <c r="CU492" t="s">
        <v>159</v>
      </c>
      <c r="CV492" t="s">
        <v>302</v>
      </c>
      <c r="CW492" t="s">
        <v>267</v>
      </c>
      <c r="CX492" t="s">
        <v>287</v>
      </c>
      <c r="CY492" t="s">
        <v>303</v>
      </c>
      <c r="CZ492" t="s">
        <v>252</v>
      </c>
      <c r="DA492" t="s">
        <v>253</v>
      </c>
      <c r="DB492" t="s">
        <v>159</v>
      </c>
      <c r="DC492" t="s">
        <v>302</v>
      </c>
      <c r="DD492" t="s">
        <v>267</v>
      </c>
      <c r="DE492" t="s">
        <v>287</v>
      </c>
      <c r="DF492" t="s">
        <v>303</v>
      </c>
      <c r="DG492" t="s">
        <v>252</v>
      </c>
      <c r="DH492" t="s">
        <v>253</v>
      </c>
      <c r="DI492" t="s">
        <v>159</v>
      </c>
      <c r="DJ492" t="s">
        <v>302</v>
      </c>
      <c r="DK492" t="s">
        <v>267</v>
      </c>
      <c r="DL492" t="s">
        <v>287</v>
      </c>
      <c r="DM492" t="s">
        <v>303</v>
      </c>
      <c r="DN492" t="s">
        <v>252</v>
      </c>
      <c r="DO492" t="s">
        <v>253</v>
      </c>
      <c r="DP492" t="s">
        <v>159</v>
      </c>
    </row>
    <row r="493" spans="1:120" x14ac:dyDescent="0.25">
      <c r="A493" t="s">
        <v>304</v>
      </c>
      <c r="H493">
        <v>0</v>
      </c>
      <c r="O493">
        <v>0</v>
      </c>
      <c r="V493">
        <v>0</v>
      </c>
      <c r="AC493">
        <v>0</v>
      </c>
      <c r="AJ493">
        <v>0</v>
      </c>
      <c r="AQ493">
        <v>0</v>
      </c>
      <c r="AX493">
        <v>0</v>
      </c>
      <c r="BE493">
        <v>0</v>
      </c>
      <c r="BL493">
        <v>0</v>
      </c>
      <c r="BS493">
        <v>0</v>
      </c>
      <c r="BZ493">
        <v>0</v>
      </c>
      <c r="CG493">
        <v>0</v>
      </c>
      <c r="CN493">
        <v>0</v>
      </c>
      <c r="CU493">
        <v>0</v>
      </c>
      <c r="DB493">
        <v>0</v>
      </c>
      <c r="DI493">
        <v>0</v>
      </c>
      <c r="DP493">
        <v>0</v>
      </c>
    </row>
    <row r="494" spans="1:120" x14ac:dyDescent="0.25">
      <c r="A494" t="s">
        <v>175</v>
      </c>
      <c r="H494">
        <v>0</v>
      </c>
      <c r="O494">
        <v>0</v>
      </c>
      <c r="V494">
        <v>0</v>
      </c>
      <c r="W494">
        <v>2.0812655371000002</v>
      </c>
      <c r="X494">
        <v>2.0812655371000002</v>
      </c>
      <c r="Y494">
        <v>2.0812655371000002</v>
      </c>
      <c r="Z494">
        <v>2.0812655371000002</v>
      </c>
      <c r="AA494">
        <v>0</v>
      </c>
      <c r="AB494">
        <v>0</v>
      </c>
      <c r="AC494">
        <v>3</v>
      </c>
      <c r="AJ494">
        <v>0</v>
      </c>
      <c r="AQ494">
        <v>0</v>
      </c>
      <c r="AX494">
        <v>0</v>
      </c>
      <c r="BE494">
        <v>0</v>
      </c>
      <c r="BL494">
        <v>0</v>
      </c>
      <c r="BS494">
        <v>0</v>
      </c>
      <c r="BZ494">
        <v>0</v>
      </c>
      <c r="CG494">
        <v>0</v>
      </c>
      <c r="CN494">
        <v>0</v>
      </c>
      <c r="CU494">
        <v>0</v>
      </c>
      <c r="DB494">
        <v>0</v>
      </c>
      <c r="DI494">
        <v>0</v>
      </c>
      <c r="DJ494">
        <v>2.0812655371000002</v>
      </c>
      <c r="DK494">
        <v>2.0812655371000002</v>
      </c>
      <c r="DL494">
        <v>2.0812655371000002</v>
      </c>
      <c r="DM494">
        <v>2.0812655371000002</v>
      </c>
      <c r="DN494">
        <v>0</v>
      </c>
      <c r="DO494">
        <v>0</v>
      </c>
      <c r="DP494">
        <v>3</v>
      </c>
    </row>
    <row r="495" spans="1:120" x14ac:dyDescent="0.25">
      <c r="A495" t="s">
        <v>176</v>
      </c>
      <c r="B495">
        <v>10.487039041699999</v>
      </c>
      <c r="C495">
        <v>10.487039041699999</v>
      </c>
      <c r="D495">
        <v>10.487039041699999</v>
      </c>
      <c r="E495">
        <v>10.487039041699999</v>
      </c>
      <c r="F495">
        <v>0</v>
      </c>
      <c r="G495">
        <v>0</v>
      </c>
      <c r="H495">
        <v>33</v>
      </c>
      <c r="O495">
        <v>0</v>
      </c>
      <c r="P495">
        <v>7.6888094697999998</v>
      </c>
      <c r="Q495">
        <v>7.6888094697999998</v>
      </c>
      <c r="R495">
        <v>7.6888094697999998</v>
      </c>
      <c r="S495">
        <v>7.6888094697999998</v>
      </c>
      <c r="T495">
        <v>0</v>
      </c>
      <c r="U495">
        <v>0</v>
      </c>
      <c r="V495">
        <v>56</v>
      </c>
      <c r="AC495">
        <v>0</v>
      </c>
      <c r="AJ495">
        <v>0</v>
      </c>
      <c r="AQ495">
        <v>0</v>
      </c>
      <c r="AX495">
        <v>0</v>
      </c>
      <c r="BE495">
        <v>0</v>
      </c>
      <c r="BL495">
        <v>0</v>
      </c>
      <c r="BS495">
        <v>0</v>
      </c>
      <c r="BZ495">
        <v>0</v>
      </c>
      <c r="CG495">
        <v>0</v>
      </c>
      <c r="CN495">
        <v>0</v>
      </c>
      <c r="CU495">
        <v>0</v>
      </c>
      <c r="DB495">
        <v>0</v>
      </c>
      <c r="DI495">
        <v>0</v>
      </c>
      <c r="DJ495">
        <v>8.7381202233999993</v>
      </c>
      <c r="DK495">
        <v>9.0879242558000009</v>
      </c>
      <c r="DL495">
        <v>7.6888094697999998</v>
      </c>
      <c r="DM495">
        <v>9.0879242558000009</v>
      </c>
      <c r="DN495">
        <v>0.14415359929999999</v>
      </c>
      <c r="DO495">
        <v>1.3623287354</v>
      </c>
      <c r="DP495">
        <v>89</v>
      </c>
    </row>
    <row r="496" spans="1:120" x14ac:dyDescent="0.25">
      <c r="A496" t="s">
        <v>305</v>
      </c>
      <c r="H496">
        <v>0</v>
      </c>
      <c r="O496">
        <v>0</v>
      </c>
      <c r="V496">
        <v>0</v>
      </c>
      <c r="AC496">
        <v>0</v>
      </c>
      <c r="AD496">
        <v>7.6384153012000002</v>
      </c>
      <c r="AE496">
        <v>7.6384153012000002</v>
      </c>
      <c r="AF496">
        <v>7.6384153012000002</v>
      </c>
      <c r="AG496">
        <v>7.6384153012000002</v>
      </c>
      <c r="AH496">
        <v>0</v>
      </c>
      <c r="AI496">
        <v>0</v>
      </c>
      <c r="AJ496">
        <v>64</v>
      </c>
      <c r="AQ496">
        <v>0</v>
      </c>
      <c r="AX496">
        <v>0</v>
      </c>
      <c r="BE496">
        <v>0</v>
      </c>
      <c r="BL496">
        <v>0</v>
      </c>
      <c r="BS496">
        <v>0</v>
      </c>
      <c r="BZ496">
        <v>0</v>
      </c>
      <c r="CG496">
        <v>0</v>
      </c>
      <c r="CN496">
        <v>0</v>
      </c>
      <c r="CU496">
        <v>0</v>
      </c>
      <c r="DB496">
        <v>0</v>
      </c>
      <c r="DI496">
        <v>0</v>
      </c>
      <c r="DJ496">
        <v>7.6384153012000002</v>
      </c>
      <c r="DK496">
        <v>7.6384153012000002</v>
      </c>
      <c r="DL496">
        <v>7.6384153012000002</v>
      </c>
      <c r="DM496">
        <v>7.6384153012000002</v>
      </c>
      <c r="DN496">
        <v>0</v>
      </c>
      <c r="DO496">
        <v>0</v>
      </c>
      <c r="DP496">
        <v>64</v>
      </c>
    </row>
    <row r="497" spans="1:120" x14ac:dyDescent="0.25">
      <c r="A497" t="s">
        <v>177</v>
      </c>
      <c r="B497">
        <v>7.3855417762000002</v>
      </c>
      <c r="C497">
        <v>7.3855417762000002</v>
      </c>
      <c r="D497">
        <v>7.3855417762000002</v>
      </c>
      <c r="E497">
        <v>7.3855417762000002</v>
      </c>
      <c r="F497">
        <v>0</v>
      </c>
      <c r="G497">
        <v>0</v>
      </c>
      <c r="H497">
        <v>48</v>
      </c>
      <c r="O497">
        <v>0</v>
      </c>
      <c r="P497">
        <v>11.176154260500001</v>
      </c>
      <c r="Q497">
        <v>11.176154260500001</v>
      </c>
      <c r="R497">
        <v>11.176154260500001</v>
      </c>
      <c r="S497">
        <v>11.176154260500001</v>
      </c>
      <c r="T497">
        <v>0</v>
      </c>
      <c r="U497">
        <v>0</v>
      </c>
      <c r="V497">
        <v>27</v>
      </c>
      <c r="W497">
        <v>4.9612638727</v>
      </c>
      <c r="X497">
        <v>4.9612638727</v>
      </c>
      <c r="Y497">
        <v>4.9612638727</v>
      </c>
      <c r="Z497">
        <v>4.9612638727</v>
      </c>
      <c r="AA497">
        <v>0</v>
      </c>
      <c r="AB497">
        <v>0</v>
      </c>
      <c r="AC497">
        <v>18</v>
      </c>
      <c r="AJ497">
        <v>0</v>
      </c>
      <c r="AK497">
        <v>8.0078925750999996</v>
      </c>
      <c r="AL497">
        <v>8.0078925750999996</v>
      </c>
      <c r="AM497">
        <v>8.0078925750999996</v>
      </c>
      <c r="AN497">
        <v>8.0078925750999996</v>
      </c>
      <c r="AO497">
        <v>0</v>
      </c>
      <c r="AP497">
        <v>0</v>
      </c>
      <c r="AQ497">
        <v>28</v>
      </c>
      <c r="AX497">
        <v>0</v>
      </c>
      <c r="BE497">
        <v>0</v>
      </c>
      <c r="BL497">
        <v>0</v>
      </c>
      <c r="BS497">
        <v>0</v>
      </c>
      <c r="BZ497">
        <v>0</v>
      </c>
      <c r="CG497">
        <v>0</v>
      </c>
      <c r="CN497">
        <v>0</v>
      </c>
      <c r="CU497">
        <v>0</v>
      </c>
      <c r="DB497">
        <v>0</v>
      </c>
      <c r="DI497">
        <v>0</v>
      </c>
      <c r="DJ497">
        <v>8.0046333616999998</v>
      </c>
      <c r="DK497">
        <v>7.8827131211000001</v>
      </c>
      <c r="DL497">
        <v>7.3855417762000002</v>
      </c>
      <c r="DM497">
        <v>7.6967171756999999</v>
      </c>
      <c r="DN497">
        <v>0.17666277829999999</v>
      </c>
      <c r="DO497">
        <v>1.9440283563</v>
      </c>
      <c r="DP497">
        <v>121</v>
      </c>
    </row>
    <row r="498" spans="1:120" x14ac:dyDescent="0.25">
      <c r="A498" t="s">
        <v>178</v>
      </c>
      <c r="H498">
        <v>0</v>
      </c>
      <c r="O498">
        <v>0</v>
      </c>
      <c r="V498">
        <v>0</v>
      </c>
      <c r="AC498">
        <v>0</v>
      </c>
      <c r="AJ498">
        <v>0</v>
      </c>
      <c r="AQ498">
        <v>0</v>
      </c>
      <c r="AX498">
        <v>0</v>
      </c>
      <c r="BE498">
        <v>0</v>
      </c>
      <c r="BL498">
        <v>0</v>
      </c>
      <c r="BS498">
        <v>0</v>
      </c>
      <c r="BZ498">
        <v>0</v>
      </c>
      <c r="CG498">
        <v>0</v>
      </c>
      <c r="CN498">
        <v>0</v>
      </c>
      <c r="CU498">
        <v>0</v>
      </c>
      <c r="CV498">
        <v>40.440285840999998</v>
      </c>
      <c r="CW498">
        <v>40.440285840999998</v>
      </c>
      <c r="CX498">
        <v>40.440285840999998</v>
      </c>
      <c r="CY498">
        <v>40.440285840999998</v>
      </c>
      <c r="CZ498">
        <v>0</v>
      </c>
      <c r="DA498">
        <v>0</v>
      </c>
      <c r="DB498">
        <v>20</v>
      </c>
      <c r="DI498">
        <v>0</v>
      </c>
      <c r="DJ498">
        <v>40.440285840999998</v>
      </c>
      <c r="DK498">
        <v>40.440285840999998</v>
      </c>
      <c r="DL498">
        <v>40.440285840999998</v>
      </c>
      <c r="DM498">
        <v>40.440285840999998</v>
      </c>
      <c r="DN498">
        <v>0</v>
      </c>
      <c r="DO498">
        <v>0</v>
      </c>
      <c r="DP498">
        <v>20</v>
      </c>
    </row>
    <row r="499" spans="1:120" x14ac:dyDescent="0.25">
      <c r="A499" t="s">
        <v>179</v>
      </c>
      <c r="B499">
        <v>16.4274877822</v>
      </c>
      <c r="C499">
        <v>16.4274877822</v>
      </c>
      <c r="D499">
        <v>16.4274877822</v>
      </c>
      <c r="E499">
        <v>16.4274877822</v>
      </c>
      <c r="F499">
        <v>0</v>
      </c>
      <c r="G499">
        <v>0</v>
      </c>
      <c r="H499">
        <v>61</v>
      </c>
      <c r="I499">
        <v>4.7120420635000002</v>
      </c>
      <c r="J499">
        <v>4.7120420635000002</v>
      </c>
      <c r="K499">
        <v>4.7120420635000002</v>
      </c>
      <c r="L499">
        <v>4.7120420635000002</v>
      </c>
      <c r="M499">
        <v>0</v>
      </c>
      <c r="N499">
        <v>0</v>
      </c>
      <c r="O499">
        <v>151</v>
      </c>
      <c r="V499">
        <v>0</v>
      </c>
      <c r="W499">
        <v>5.9790154117999998</v>
      </c>
      <c r="X499">
        <v>5.9790154117999998</v>
      </c>
      <c r="Y499">
        <v>5.9790154117999998</v>
      </c>
      <c r="Z499">
        <v>5.9790154117999998</v>
      </c>
      <c r="AA499">
        <v>0</v>
      </c>
      <c r="AB499">
        <v>0</v>
      </c>
      <c r="AC499">
        <v>13</v>
      </c>
      <c r="AJ499">
        <v>0</v>
      </c>
      <c r="AK499">
        <v>19.023965861699999</v>
      </c>
      <c r="AL499">
        <v>19.023965861699999</v>
      </c>
      <c r="AM499">
        <v>19.023965861699999</v>
      </c>
      <c r="AN499">
        <v>19.023965861699999</v>
      </c>
      <c r="AO499">
        <v>0</v>
      </c>
      <c r="AP499">
        <v>0</v>
      </c>
      <c r="AQ499">
        <v>15</v>
      </c>
      <c r="AX499">
        <v>0</v>
      </c>
      <c r="BE499">
        <v>0</v>
      </c>
      <c r="BL499">
        <v>0</v>
      </c>
      <c r="BS499">
        <v>0</v>
      </c>
      <c r="BZ499">
        <v>0</v>
      </c>
      <c r="CG499">
        <v>0</v>
      </c>
      <c r="CN499">
        <v>0</v>
      </c>
      <c r="CU499">
        <v>0</v>
      </c>
      <c r="DB499">
        <v>0</v>
      </c>
      <c r="DI499">
        <v>0</v>
      </c>
      <c r="DJ499">
        <v>8.6447554690999997</v>
      </c>
      <c r="DK499">
        <v>11.5356277798</v>
      </c>
      <c r="DL499">
        <v>4.7120420635000002</v>
      </c>
      <c r="DM499">
        <v>11.203251597</v>
      </c>
      <c r="DN499">
        <v>0.36753477890000003</v>
      </c>
      <c r="DO499">
        <v>5.6874566182999997</v>
      </c>
      <c r="DP499">
        <v>239</v>
      </c>
    </row>
    <row r="500" spans="1:120" x14ac:dyDescent="0.25">
      <c r="A500" t="s">
        <v>272</v>
      </c>
      <c r="H500">
        <v>0</v>
      </c>
      <c r="O500">
        <v>0</v>
      </c>
      <c r="V500">
        <v>0</v>
      </c>
      <c r="AC500">
        <v>0</v>
      </c>
      <c r="AJ500">
        <v>0</v>
      </c>
      <c r="AQ500">
        <v>0</v>
      </c>
      <c r="AX500">
        <v>0</v>
      </c>
      <c r="BE500">
        <v>0</v>
      </c>
      <c r="BL500">
        <v>0</v>
      </c>
      <c r="BS500">
        <v>0</v>
      </c>
      <c r="BZ500">
        <v>0</v>
      </c>
      <c r="CG500">
        <v>0</v>
      </c>
      <c r="CN500">
        <v>0</v>
      </c>
      <c r="CU500">
        <v>0</v>
      </c>
      <c r="DB500">
        <v>0</v>
      </c>
      <c r="DI500">
        <v>0</v>
      </c>
      <c r="DP500">
        <v>0</v>
      </c>
    </row>
    <row r="501" spans="1:120" x14ac:dyDescent="0.25">
      <c r="A501" t="s">
        <v>180</v>
      </c>
      <c r="H501">
        <v>0</v>
      </c>
      <c r="O501">
        <v>0</v>
      </c>
      <c r="P501">
        <v>24.675466848500001</v>
      </c>
      <c r="Q501">
        <v>24.675466848500001</v>
      </c>
      <c r="R501">
        <v>24.675466848500001</v>
      </c>
      <c r="S501">
        <v>24.675466848500001</v>
      </c>
      <c r="T501">
        <v>0</v>
      </c>
      <c r="U501">
        <v>0</v>
      </c>
      <c r="V501">
        <v>67</v>
      </c>
      <c r="AC501">
        <v>0</v>
      </c>
      <c r="AJ501">
        <v>0</v>
      </c>
      <c r="AQ501">
        <v>0</v>
      </c>
      <c r="AX501">
        <v>0</v>
      </c>
      <c r="BE501">
        <v>0</v>
      </c>
      <c r="BL501">
        <v>0</v>
      </c>
      <c r="BS501">
        <v>0</v>
      </c>
      <c r="BZ501">
        <v>0</v>
      </c>
      <c r="CG501">
        <v>0</v>
      </c>
      <c r="CN501">
        <v>0</v>
      </c>
      <c r="CU501">
        <v>0</v>
      </c>
      <c r="DB501">
        <v>0</v>
      </c>
      <c r="DI501">
        <v>0</v>
      </c>
      <c r="DJ501">
        <v>24.675466848500001</v>
      </c>
      <c r="DK501">
        <v>24.675466848500001</v>
      </c>
      <c r="DL501">
        <v>24.675466848500001</v>
      </c>
      <c r="DM501">
        <v>24.675466848500001</v>
      </c>
      <c r="DN501">
        <v>0</v>
      </c>
      <c r="DO501">
        <v>0</v>
      </c>
      <c r="DP501">
        <v>67</v>
      </c>
    </row>
    <row r="502" spans="1:120" x14ac:dyDescent="0.25">
      <c r="A502" t="s">
        <v>181</v>
      </c>
      <c r="H502">
        <v>0</v>
      </c>
      <c r="I502">
        <v>15.1169671808</v>
      </c>
      <c r="J502">
        <v>15.1169671808</v>
      </c>
      <c r="K502">
        <v>15.1169671808</v>
      </c>
      <c r="L502">
        <v>15.1169671808</v>
      </c>
      <c r="M502">
        <v>0</v>
      </c>
      <c r="N502">
        <v>0</v>
      </c>
      <c r="O502">
        <v>152</v>
      </c>
      <c r="P502">
        <v>24.0442696046</v>
      </c>
      <c r="Q502">
        <v>24.0442696046</v>
      </c>
      <c r="R502">
        <v>24.0442696046</v>
      </c>
      <c r="S502">
        <v>24.0442696046</v>
      </c>
      <c r="T502">
        <v>0</v>
      </c>
      <c r="U502">
        <v>0</v>
      </c>
      <c r="V502">
        <v>46</v>
      </c>
      <c r="AC502">
        <v>0</v>
      </c>
      <c r="AJ502">
        <v>0</v>
      </c>
      <c r="AK502">
        <v>17.225632462699998</v>
      </c>
      <c r="AL502">
        <v>17.225632462699998</v>
      </c>
      <c r="AM502">
        <v>17.225632462699998</v>
      </c>
      <c r="AN502">
        <v>17.225632462699998</v>
      </c>
      <c r="AO502">
        <v>0</v>
      </c>
      <c r="AP502">
        <v>0</v>
      </c>
      <c r="AQ502">
        <v>10</v>
      </c>
      <c r="AX502">
        <v>0</v>
      </c>
      <c r="BE502">
        <v>0</v>
      </c>
      <c r="BL502">
        <v>0</v>
      </c>
      <c r="BS502">
        <v>0</v>
      </c>
      <c r="BZ502">
        <v>0</v>
      </c>
      <c r="CG502">
        <v>0</v>
      </c>
      <c r="CN502">
        <v>0</v>
      </c>
      <c r="CU502">
        <v>0</v>
      </c>
      <c r="DB502">
        <v>0</v>
      </c>
      <c r="DC502">
        <v>1.8113127070999999</v>
      </c>
      <c r="DD502">
        <v>1.8113127070999999</v>
      </c>
      <c r="DE502">
        <v>1.8113127070999999</v>
      </c>
      <c r="DF502">
        <v>1.8113127070999999</v>
      </c>
      <c r="DG502">
        <v>0</v>
      </c>
      <c r="DH502">
        <v>0</v>
      </c>
      <c r="DI502">
        <v>25</v>
      </c>
      <c r="DJ502">
        <v>15.5388483658</v>
      </c>
      <c r="DK502">
        <v>14.5495454888</v>
      </c>
      <c r="DL502">
        <v>15.1169671808</v>
      </c>
      <c r="DM502">
        <v>16.1712998217</v>
      </c>
      <c r="DN502">
        <v>0.38699332219999999</v>
      </c>
      <c r="DO502">
        <v>5.8964641742000001</v>
      </c>
      <c r="DP502">
        <v>232</v>
      </c>
    </row>
    <row r="503" spans="1:120" x14ac:dyDescent="0.25">
      <c r="A503" t="s">
        <v>182</v>
      </c>
      <c r="H503">
        <v>0</v>
      </c>
      <c r="O503">
        <v>0</v>
      </c>
      <c r="V503">
        <v>0</v>
      </c>
      <c r="AC503">
        <v>0</v>
      </c>
      <c r="AJ503">
        <v>0</v>
      </c>
      <c r="AQ503">
        <v>0</v>
      </c>
      <c r="AX503">
        <v>0</v>
      </c>
      <c r="BE503">
        <v>0</v>
      </c>
      <c r="BL503">
        <v>0</v>
      </c>
      <c r="BM503">
        <v>46.325555766000001</v>
      </c>
      <c r="BN503">
        <v>46.325555766000001</v>
      </c>
      <c r="BO503">
        <v>46.325555766000001</v>
      </c>
      <c r="BP503">
        <v>46.325555766000001</v>
      </c>
      <c r="BQ503">
        <v>0</v>
      </c>
      <c r="BR503">
        <v>0</v>
      </c>
      <c r="BS503">
        <v>56</v>
      </c>
      <c r="BT503">
        <v>18.0636415715</v>
      </c>
      <c r="BU503">
        <v>18.0636415715</v>
      </c>
      <c r="BV503">
        <v>18.0636415715</v>
      </c>
      <c r="BW503">
        <v>18.0636415715</v>
      </c>
      <c r="BX503">
        <v>0</v>
      </c>
      <c r="BY503">
        <v>0</v>
      </c>
      <c r="BZ503">
        <v>29</v>
      </c>
      <c r="CA503">
        <v>29.9352776576</v>
      </c>
      <c r="CB503">
        <v>29.9352776576</v>
      </c>
      <c r="CC503">
        <v>29.9352776576</v>
      </c>
      <c r="CD503">
        <v>29.9352776576</v>
      </c>
      <c r="CE503">
        <v>0</v>
      </c>
      <c r="CF503">
        <v>0</v>
      </c>
      <c r="CG503">
        <v>210</v>
      </c>
      <c r="CN503">
        <v>0</v>
      </c>
      <c r="CU503">
        <v>0</v>
      </c>
      <c r="DB503">
        <v>0</v>
      </c>
      <c r="DI503">
        <v>0</v>
      </c>
      <c r="DJ503">
        <v>31.875510886499999</v>
      </c>
      <c r="DK503">
        <v>31.441491665000001</v>
      </c>
      <c r="DL503">
        <v>29.9352776576</v>
      </c>
      <c r="DM503">
        <v>29.9352776576</v>
      </c>
      <c r="DN503">
        <v>0.4556621307</v>
      </c>
      <c r="DO503">
        <v>7.8295798456999997</v>
      </c>
      <c r="DP503">
        <v>295</v>
      </c>
    </row>
    <row r="504" spans="1:120" x14ac:dyDescent="0.25">
      <c r="A504" t="s">
        <v>183</v>
      </c>
      <c r="H504">
        <v>0</v>
      </c>
      <c r="I504">
        <v>4.3005366622999999</v>
      </c>
      <c r="J504">
        <v>4.3005366622999999</v>
      </c>
      <c r="K504">
        <v>4.3005366622999999</v>
      </c>
      <c r="L504">
        <v>4.3005366622999999</v>
      </c>
      <c r="M504">
        <v>0</v>
      </c>
      <c r="N504">
        <v>0</v>
      </c>
      <c r="O504">
        <v>248</v>
      </c>
      <c r="V504">
        <v>0</v>
      </c>
      <c r="AC504">
        <v>0</v>
      </c>
      <c r="AJ504">
        <v>0</v>
      </c>
      <c r="AQ504">
        <v>0</v>
      </c>
      <c r="AX504">
        <v>0</v>
      </c>
      <c r="BE504">
        <v>0</v>
      </c>
      <c r="BL504">
        <v>0</v>
      </c>
      <c r="BS504">
        <v>0</v>
      </c>
      <c r="BZ504">
        <v>0</v>
      </c>
      <c r="CG504">
        <v>0</v>
      </c>
      <c r="CN504">
        <v>0</v>
      </c>
      <c r="CU504">
        <v>0</v>
      </c>
      <c r="DB504">
        <v>0</v>
      </c>
      <c r="DI504">
        <v>0</v>
      </c>
      <c r="DJ504">
        <v>4.3005366622999999</v>
      </c>
      <c r="DK504">
        <v>4.3005366622999999</v>
      </c>
      <c r="DL504">
        <v>4.3005366622999999</v>
      </c>
      <c r="DM504">
        <v>4.3005366622999999</v>
      </c>
      <c r="DN504">
        <v>0</v>
      </c>
      <c r="DO504">
        <v>0</v>
      </c>
      <c r="DP504">
        <v>248</v>
      </c>
    </row>
    <row r="505" spans="1:120" x14ac:dyDescent="0.25">
      <c r="A505" t="s">
        <v>184</v>
      </c>
      <c r="H505">
        <v>0</v>
      </c>
      <c r="O505">
        <v>0</v>
      </c>
      <c r="P505">
        <v>8.2540403036000001</v>
      </c>
      <c r="Q505">
        <v>8.2540403036000001</v>
      </c>
      <c r="R505">
        <v>8.2540403036000001</v>
      </c>
      <c r="S505">
        <v>8.2540403036000001</v>
      </c>
      <c r="T505">
        <v>0</v>
      </c>
      <c r="U505">
        <v>0</v>
      </c>
      <c r="V505">
        <v>27</v>
      </c>
      <c r="AC505">
        <v>0</v>
      </c>
      <c r="AJ505">
        <v>0</v>
      </c>
      <c r="AQ505">
        <v>0</v>
      </c>
      <c r="AX505">
        <v>0</v>
      </c>
      <c r="BE505">
        <v>0</v>
      </c>
      <c r="BL505">
        <v>0</v>
      </c>
      <c r="BS505">
        <v>0</v>
      </c>
      <c r="BZ505">
        <v>0</v>
      </c>
      <c r="CA505">
        <v>33.576291838700001</v>
      </c>
      <c r="CB505">
        <v>33.576291838700001</v>
      </c>
      <c r="CC505">
        <v>33.576291838700001</v>
      </c>
      <c r="CD505">
        <v>33.576291838700001</v>
      </c>
      <c r="CE505">
        <v>0</v>
      </c>
      <c r="CF505">
        <v>0</v>
      </c>
      <c r="CG505">
        <v>84</v>
      </c>
      <c r="CN505">
        <v>0</v>
      </c>
      <c r="CU505">
        <v>0</v>
      </c>
      <c r="DB505">
        <v>0</v>
      </c>
      <c r="DI505">
        <v>0</v>
      </c>
      <c r="DJ505">
        <v>27.403320612400002</v>
      </c>
      <c r="DK505">
        <v>20.915166071200002</v>
      </c>
      <c r="DL505">
        <v>33.576291838700001</v>
      </c>
      <c r="DM505">
        <v>20.915166071200002</v>
      </c>
      <c r="DN505">
        <v>1.0364609298</v>
      </c>
      <c r="DO505">
        <v>10.9216394195</v>
      </c>
      <c r="DP505">
        <v>111</v>
      </c>
    </row>
    <row r="506" spans="1:120" x14ac:dyDescent="0.25">
      <c r="A506" t="s">
        <v>185</v>
      </c>
      <c r="H506">
        <v>0</v>
      </c>
      <c r="I506">
        <v>6.6080955854000001</v>
      </c>
      <c r="J506">
        <v>6.6080955854000001</v>
      </c>
      <c r="K506">
        <v>6.6080955854000001</v>
      </c>
      <c r="L506">
        <v>6.6080955854000001</v>
      </c>
      <c r="M506">
        <v>0</v>
      </c>
      <c r="N506">
        <v>0</v>
      </c>
      <c r="O506">
        <v>57</v>
      </c>
      <c r="V506">
        <v>0</v>
      </c>
      <c r="AC506">
        <v>0</v>
      </c>
      <c r="AJ506">
        <v>0</v>
      </c>
      <c r="AQ506">
        <v>0</v>
      </c>
      <c r="AX506">
        <v>0</v>
      </c>
      <c r="BE506">
        <v>0</v>
      </c>
      <c r="BL506">
        <v>0</v>
      </c>
      <c r="BS506">
        <v>0</v>
      </c>
      <c r="BZ506">
        <v>0</v>
      </c>
      <c r="CG506">
        <v>0</v>
      </c>
      <c r="CN506">
        <v>0</v>
      </c>
      <c r="CU506">
        <v>0</v>
      </c>
      <c r="DB506">
        <v>0</v>
      </c>
      <c r="DI506">
        <v>0</v>
      </c>
      <c r="DJ506">
        <v>6.6080955854000001</v>
      </c>
      <c r="DK506">
        <v>6.6080955854000001</v>
      </c>
      <c r="DL506">
        <v>6.6080955854000001</v>
      </c>
      <c r="DM506">
        <v>6.6080955854000001</v>
      </c>
      <c r="DN506">
        <v>0</v>
      </c>
      <c r="DO506">
        <v>0</v>
      </c>
      <c r="DP506">
        <v>57</v>
      </c>
    </row>
    <row r="507" spans="1:120" x14ac:dyDescent="0.25">
      <c r="A507" t="s">
        <v>186</v>
      </c>
      <c r="H507">
        <v>0</v>
      </c>
      <c r="O507">
        <v>0</v>
      </c>
      <c r="V507">
        <v>0</v>
      </c>
      <c r="AC507">
        <v>0</v>
      </c>
      <c r="AJ507">
        <v>0</v>
      </c>
      <c r="AQ507">
        <v>0</v>
      </c>
      <c r="AR507">
        <v>28.511312497799999</v>
      </c>
      <c r="AS507">
        <v>28.511312497799999</v>
      </c>
      <c r="AT507">
        <v>28.511312497799999</v>
      </c>
      <c r="AU507">
        <v>28.511312497799999</v>
      </c>
      <c r="AV507">
        <v>0</v>
      </c>
      <c r="AW507">
        <v>0</v>
      </c>
      <c r="AX507">
        <v>91</v>
      </c>
      <c r="BE507">
        <v>0</v>
      </c>
      <c r="BF507">
        <v>39.475463088600002</v>
      </c>
      <c r="BG507">
        <v>39.475463088600002</v>
      </c>
      <c r="BH507">
        <v>39.475463088600002</v>
      </c>
      <c r="BI507">
        <v>39.475463088600002</v>
      </c>
      <c r="BJ507">
        <v>0</v>
      </c>
      <c r="BK507">
        <v>0</v>
      </c>
      <c r="BL507">
        <v>496</v>
      </c>
      <c r="BM507">
        <v>33.551781402899998</v>
      </c>
      <c r="BN507">
        <v>33.551781402899998</v>
      </c>
      <c r="BO507">
        <v>33.551781402899998</v>
      </c>
      <c r="BP507">
        <v>33.551781402899998</v>
      </c>
      <c r="BQ507">
        <v>0</v>
      </c>
      <c r="BR507">
        <v>0</v>
      </c>
      <c r="BS507">
        <v>36</v>
      </c>
      <c r="BZ507">
        <v>0</v>
      </c>
      <c r="CG507">
        <v>0</v>
      </c>
      <c r="CH507">
        <v>42.667694847100002</v>
      </c>
      <c r="CI507">
        <v>42.667694847100002</v>
      </c>
      <c r="CJ507">
        <v>42.667694847100002</v>
      </c>
      <c r="CK507">
        <v>42.667694847100002</v>
      </c>
      <c r="CN507">
        <v>1</v>
      </c>
      <c r="CO507">
        <v>17.454539530000002</v>
      </c>
      <c r="CP507">
        <v>17.454539530000002</v>
      </c>
      <c r="CQ507">
        <v>17.454539530000002</v>
      </c>
      <c r="CR507">
        <v>17.454539530000002</v>
      </c>
      <c r="CS507">
        <v>0</v>
      </c>
      <c r="CT507">
        <v>0</v>
      </c>
      <c r="CU507">
        <v>85</v>
      </c>
      <c r="DB507">
        <v>0</v>
      </c>
      <c r="DI507">
        <v>0</v>
      </c>
      <c r="DJ507">
        <v>35.121028218399999</v>
      </c>
      <c r="DK507">
        <v>32.332158273300003</v>
      </c>
      <c r="DL507">
        <v>39.475463088600002</v>
      </c>
      <c r="DM507">
        <v>33.551781402899998</v>
      </c>
      <c r="DN507">
        <v>0.28241233599999999</v>
      </c>
      <c r="DO507">
        <v>7.5268166462000003</v>
      </c>
      <c r="DP507">
        <v>710</v>
      </c>
    </row>
    <row r="508" spans="1:120" x14ac:dyDescent="0.25">
      <c r="A508" t="s">
        <v>187</v>
      </c>
      <c r="H508">
        <v>0</v>
      </c>
      <c r="O508">
        <v>0</v>
      </c>
      <c r="V508">
        <v>0</v>
      </c>
      <c r="AC508">
        <v>0</v>
      </c>
      <c r="AJ508">
        <v>0</v>
      </c>
      <c r="AQ508">
        <v>0</v>
      </c>
      <c r="AX508">
        <v>0</v>
      </c>
      <c r="BE508">
        <v>0</v>
      </c>
      <c r="BL508">
        <v>0</v>
      </c>
      <c r="BS508">
        <v>0</v>
      </c>
      <c r="BZ508">
        <v>0</v>
      </c>
      <c r="CA508">
        <v>22.773415896100001</v>
      </c>
      <c r="CB508">
        <v>22.773415896100001</v>
      </c>
      <c r="CC508">
        <v>22.773415896100001</v>
      </c>
      <c r="CD508">
        <v>22.773415896100001</v>
      </c>
      <c r="CE508">
        <v>0</v>
      </c>
      <c r="CF508">
        <v>0</v>
      </c>
      <c r="CG508">
        <v>89</v>
      </c>
      <c r="CN508">
        <v>0</v>
      </c>
      <c r="CU508">
        <v>0</v>
      </c>
      <c r="DB508">
        <v>0</v>
      </c>
      <c r="DI508">
        <v>0</v>
      </c>
      <c r="DJ508">
        <v>22.773415896100001</v>
      </c>
      <c r="DK508">
        <v>22.773415896100001</v>
      </c>
      <c r="DL508">
        <v>22.773415896100001</v>
      </c>
      <c r="DM508">
        <v>22.773415896100001</v>
      </c>
      <c r="DN508">
        <v>0</v>
      </c>
      <c r="DO508">
        <v>0</v>
      </c>
      <c r="DP508">
        <v>89</v>
      </c>
    </row>
    <row r="509" spans="1:120" x14ac:dyDescent="0.25">
      <c r="A509" t="s">
        <v>189</v>
      </c>
      <c r="H509">
        <v>0</v>
      </c>
      <c r="O509">
        <v>0</v>
      </c>
      <c r="P509">
        <v>9.7769236191999997</v>
      </c>
      <c r="Q509">
        <v>9.7769236191999997</v>
      </c>
      <c r="R509">
        <v>9.7769236191999997</v>
      </c>
      <c r="S509">
        <v>9.7769236191999997</v>
      </c>
      <c r="T509">
        <v>0</v>
      </c>
      <c r="U509">
        <v>0</v>
      </c>
      <c r="V509">
        <v>23</v>
      </c>
      <c r="AC509">
        <v>0</v>
      </c>
      <c r="AJ509">
        <v>0</v>
      </c>
      <c r="AQ509">
        <v>0</v>
      </c>
      <c r="AX509">
        <v>0</v>
      </c>
      <c r="BE509">
        <v>0</v>
      </c>
      <c r="BL509">
        <v>0</v>
      </c>
      <c r="BS509">
        <v>0</v>
      </c>
      <c r="BZ509">
        <v>0</v>
      </c>
      <c r="CG509">
        <v>0</v>
      </c>
      <c r="CN509">
        <v>0</v>
      </c>
      <c r="CU509">
        <v>0</v>
      </c>
      <c r="DB509">
        <v>0</v>
      </c>
      <c r="DI509">
        <v>0</v>
      </c>
      <c r="DJ509">
        <v>9.7769236191999997</v>
      </c>
      <c r="DK509">
        <v>9.7769236191999997</v>
      </c>
      <c r="DL509">
        <v>9.7769236191999997</v>
      </c>
      <c r="DM509">
        <v>9.7769236191999997</v>
      </c>
      <c r="DN509">
        <v>0</v>
      </c>
      <c r="DO509">
        <v>0</v>
      </c>
      <c r="DP509">
        <v>23</v>
      </c>
    </row>
    <row r="510" spans="1:120" x14ac:dyDescent="0.25">
      <c r="A510" t="s">
        <v>306</v>
      </c>
      <c r="H510">
        <v>0</v>
      </c>
      <c r="I510">
        <v>7.0219070092000004</v>
      </c>
      <c r="J510">
        <v>7.0219070092000004</v>
      </c>
      <c r="K510">
        <v>7.0219070092000004</v>
      </c>
      <c r="L510">
        <v>7.0219070092000004</v>
      </c>
      <c r="M510">
        <v>0</v>
      </c>
      <c r="N510">
        <v>0</v>
      </c>
      <c r="O510">
        <v>21</v>
      </c>
      <c r="V510">
        <v>0</v>
      </c>
      <c r="AC510">
        <v>0</v>
      </c>
      <c r="AJ510">
        <v>0</v>
      </c>
      <c r="AQ510">
        <v>0</v>
      </c>
      <c r="AX510">
        <v>0</v>
      </c>
      <c r="BE510">
        <v>0</v>
      </c>
      <c r="BL510">
        <v>0</v>
      </c>
      <c r="BS510">
        <v>0</v>
      </c>
      <c r="BZ510">
        <v>0</v>
      </c>
      <c r="CG510">
        <v>0</v>
      </c>
      <c r="CN510">
        <v>0</v>
      </c>
      <c r="CU510">
        <v>0</v>
      </c>
      <c r="DB510">
        <v>0</v>
      </c>
      <c r="DI510">
        <v>0</v>
      </c>
      <c r="DJ510">
        <v>7.0219070092000004</v>
      </c>
      <c r="DK510">
        <v>7.0219070092000004</v>
      </c>
      <c r="DL510">
        <v>7.0219070092000004</v>
      </c>
      <c r="DM510">
        <v>7.0219070092000004</v>
      </c>
      <c r="DN510">
        <v>0</v>
      </c>
      <c r="DO510">
        <v>0</v>
      </c>
      <c r="DP510">
        <v>21</v>
      </c>
    </row>
    <row r="511" spans="1:120" x14ac:dyDescent="0.25">
      <c r="A511" t="s">
        <v>190</v>
      </c>
      <c r="H511">
        <v>0</v>
      </c>
      <c r="O511">
        <v>0</v>
      </c>
      <c r="V511">
        <v>0</v>
      </c>
      <c r="AC511">
        <v>0</v>
      </c>
      <c r="AJ511">
        <v>0</v>
      </c>
      <c r="AQ511">
        <v>0</v>
      </c>
      <c r="AR511">
        <v>30.732017606500001</v>
      </c>
      <c r="AS511">
        <v>30.732017606500001</v>
      </c>
      <c r="AT511">
        <v>30.732017606500001</v>
      </c>
      <c r="AU511">
        <v>30.732017606500001</v>
      </c>
      <c r="AV511">
        <v>0</v>
      </c>
      <c r="AW511">
        <v>0</v>
      </c>
      <c r="AX511">
        <v>72</v>
      </c>
      <c r="BE511">
        <v>0</v>
      </c>
      <c r="BF511">
        <v>30.422375821500001</v>
      </c>
      <c r="BG511">
        <v>30.422375821500001</v>
      </c>
      <c r="BH511">
        <v>30.422375821500001</v>
      </c>
      <c r="BI511">
        <v>30.422375821500001</v>
      </c>
      <c r="BJ511">
        <v>0</v>
      </c>
      <c r="BK511">
        <v>0</v>
      </c>
      <c r="BL511">
        <v>305</v>
      </c>
      <c r="BM511">
        <v>43.688579317200002</v>
      </c>
      <c r="BN511">
        <v>43.688579317200002</v>
      </c>
      <c r="BO511">
        <v>43.688579317200002</v>
      </c>
      <c r="BP511">
        <v>43.688579317200002</v>
      </c>
      <c r="BQ511">
        <v>0</v>
      </c>
      <c r="BR511">
        <v>0</v>
      </c>
      <c r="BS511">
        <v>140</v>
      </c>
      <c r="BT511">
        <v>44.7687764382</v>
      </c>
      <c r="BU511">
        <v>44.7687764382</v>
      </c>
      <c r="BV511">
        <v>44.7687764382</v>
      </c>
      <c r="BW511">
        <v>44.7687764382</v>
      </c>
      <c r="BX511">
        <v>0</v>
      </c>
      <c r="BY511">
        <v>0</v>
      </c>
      <c r="BZ511">
        <v>19</v>
      </c>
      <c r="CA511">
        <v>29.021833973</v>
      </c>
      <c r="CB511">
        <v>29.021833973</v>
      </c>
      <c r="CC511">
        <v>29.021833973</v>
      </c>
      <c r="CD511">
        <v>29.021833973</v>
      </c>
      <c r="CE511">
        <v>0</v>
      </c>
      <c r="CF511">
        <v>0</v>
      </c>
      <c r="CG511">
        <v>131</v>
      </c>
      <c r="CN511">
        <v>0</v>
      </c>
      <c r="CO511">
        <v>17.7243117867</v>
      </c>
      <c r="CP511">
        <v>17.7243117867</v>
      </c>
      <c r="CQ511">
        <v>17.7243117867</v>
      </c>
      <c r="CR511">
        <v>17.7243117867</v>
      </c>
      <c r="CS511">
        <v>0</v>
      </c>
      <c r="CT511">
        <v>0</v>
      </c>
      <c r="CU511">
        <v>156</v>
      </c>
      <c r="DB511">
        <v>0</v>
      </c>
      <c r="DI511">
        <v>0</v>
      </c>
      <c r="DJ511">
        <v>30.402561696300001</v>
      </c>
      <c r="DK511">
        <v>32.726315823900002</v>
      </c>
      <c r="DL511">
        <v>30.422375821500001</v>
      </c>
      <c r="DM511">
        <v>30.577196713999999</v>
      </c>
      <c r="DN511">
        <v>0.28263063510000003</v>
      </c>
      <c r="DO511">
        <v>8.1075840561000003</v>
      </c>
      <c r="DP511">
        <v>823</v>
      </c>
    </row>
    <row r="512" spans="1:120" x14ac:dyDescent="0.25">
      <c r="A512" t="s">
        <v>199</v>
      </c>
      <c r="H512">
        <v>0</v>
      </c>
      <c r="O512">
        <v>0</v>
      </c>
      <c r="V512">
        <v>0</v>
      </c>
      <c r="AC512">
        <v>0</v>
      </c>
      <c r="AJ512">
        <v>0</v>
      </c>
      <c r="AQ512">
        <v>0</v>
      </c>
      <c r="AX512">
        <v>0</v>
      </c>
      <c r="AY512">
        <v>33.248654771600002</v>
      </c>
      <c r="AZ512">
        <v>33.248654771600002</v>
      </c>
      <c r="BA512">
        <v>33.248654771600002</v>
      </c>
      <c r="BB512">
        <v>33.248654771600002</v>
      </c>
      <c r="BC512">
        <v>0</v>
      </c>
      <c r="BD512">
        <v>0</v>
      </c>
      <c r="BE512">
        <v>249</v>
      </c>
      <c r="BL512">
        <v>0</v>
      </c>
      <c r="BS512">
        <v>0</v>
      </c>
      <c r="BZ512">
        <v>0</v>
      </c>
      <c r="CG512">
        <v>0</v>
      </c>
      <c r="CN512">
        <v>0</v>
      </c>
      <c r="CU512">
        <v>0</v>
      </c>
      <c r="DB512">
        <v>0</v>
      </c>
      <c r="DI512">
        <v>0</v>
      </c>
      <c r="DJ512">
        <v>33.248654771600002</v>
      </c>
      <c r="DK512">
        <v>33.248654771600002</v>
      </c>
      <c r="DL512">
        <v>33.248654771600002</v>
      </c>
      <c r="DM512">
        <v>33.248654771600002</v>
      </c>
      <c r="DN512">
        <v>0</v>
      </c>
      <c r="DO512">
        <v>0</v>
      </c>
      <c r="DP512">
        <v>249</v>
      </c>
    </row>
    <row r="513" spans="1:120" x14ac:dyDescent="0.25">
      <c r="A513" t="s">
        <v>191</v>
      </c>
      <c r="H513">
        <v>0</v>
      </c>
      <c r="O513">
        <v>0</v>
      </c>
      <c r="V513">
        <v>0</v>
      </c>
      <c r="AC513">
        <v>0</v>
      </c>
      <c r="AJ513">
        <v>0</v>
      </c>
      <c r="AQ513">
        <v>0</v>
      </c>
      <c r="AX513">
        <v>0</v>
      </c>
      <c r="BE513">
        <v>0</v>
      </c>
      <c r="BF513">
        <v>34.375604959199997</v>
      </c>
      <c r="BG513">
        <v>34.375604959199997</v>
      </c>
      <c r="BH513">
        <v>34.375604959199997</v>
      </c>
      <c r="BI513">
        <v>34.375604959199997</v>
      </c>
      <c r="BJ513">
        <v>0</v>
      </c>
      <c r="BK513">
        <v>0</v>
      </c>
      <c r="BL513">
        <v>441</v>
      </c>
      <c r="BS513">
        <v>0</v>
      </c>
      <c r="BZ513">
        <v>0</v>
      </c>
      <c r="CG513">
        <v>0</v>
      </c>
      <c r="CN513">
        <v>0</v>
      </c>
      <c r="CO513">
        <v>15.3103150576</v>
      </c>
      <c r="CP513">
        <v>15.3103150576</v>
      </c>
      <c r="CQ513">
        <v>15.3103150576</v>
      </c>
      <c r="CR513">
        <v>15.3103150576</v>
      </c>
      <c r="CS513">
        <v>0</v>
      </c>
      <c r="CT513">
        <v>0</v>
      </c>
      <c r="CU513">
        <v>84</v>
      </c>
      <c r="DB513">
        <v>0</v>
      </c>
      <c r="DI513">
        <v>0</v>
      </c>
      <c r="DJ513">
        <v>31.3175539452</v>
      </c>
      <c r="DK513">
        <v>24.842960008399999</v>
      </c>
      <c r="DL513">
        <v>34.375604959199997</v>
      </c>
      <c r="DM513">
        <v>24.842960008399999</v>
      </c>
      <c r="DN513">
        <v>0.30569177419999999</v>
      </c>
      <c r="DO513">
        <v>7.0031707512999999</v>
      </c>
      <c r="DP513">
        <v>525</v>
      </c>
    </row>
    <row r="514" spans="1:120" x14ac:dyDescent="0.25">
      <c r="A514" t="s">
        <v>200</v>
      </c>
      <c r="H514">
        <v>0</v>
      </c>
      <c r="O514">
        <v>0</v>
      </c>
      <c r="V514">
        <v>0</v>
      </c>
      <c r="AC514">
        <v>0</v>
      </c>
      <c r="AJ514">
        <v>0</v>
      </c>
      <c r="AQ514">
        <v>0</v>
      </c>
      <c r="AX514">
        <v>0</v>
      </c>
      <c r="BE514">
        <v>0</v>
      </c>
      <c r="BL514">
        <v>0</v>
      </c>
      <c r="BS514">
        <v>0</v>
      </c>
      <c r="BZ514">
        <v>0</v>
      </c>
      <c r="CG514">
        <v>0</v>
      </c>
      <c r="CN514">
        <v>0</v>
      </c>
      <c r="CU514">
        <v>0</v>
      </c>
      <c r="DB514">
        <v>0</v>
      </c>
      <c r="DI514">
        <v>0</v>
      </c>
      <c r="DP514">
        <v>0</v>
      </c>
    </row>
    <row r="515" spans="1:120" x14ac:dyDescent="0.25">
      <c r="A515" t="s">
        <v>201</v>
      </c>
      <c r="H515">
        <v>0</v>
      </c>
      <c r="O515">
        <v>0</v>
      </c>
      <c r="V515">
        <v>0</v>
      </c>
      <c r="AC515">
        <v>0</v>
      </c>
      <c r="AJ515">
        <v>0</v>
      </c>
      <c r="AQ515">
        <v>0</v>
      </c>
      <c r="AX515">
        <v>0</v>
      </c>
      <c r="BE515">
        <v>0</v>
      </c>
      <c r="BL515">
        <v>0</v>
      </c>
      <c r="BS515">
        <v>0</v>
      </c>
      <c r="BZ515">
        <v>0</v>
      </c>
      <c r="CG515">
        <v>0</v>
      </c>
      <c r="CN515">
        <v>0</v>
      </c>
      <c r="CU515">
        <v>0</v>
      </c>
      <c r="DB515">
        <v>0</v>
      </c>
      <c r="DI515">
        <v>0</v>
      </c>
      <c r="DP515">
        <v>0</v>
      </c>
    </row>
    <row r="516" spans="1:120" x14ac:dyDescent="0.25">
      <c r="A516" t="s">
        <v>192</v>
      </c>
      <c r="H516">
        <v>0</v>
      </c>
      <c r="O516">
        <v>0</v>
      </c>
      <c r="V516">
        <v>0</v>
      </c>
      <c r="AC516">
        <v>0</v>
      </c>
      <c r="AJ516">
        <v>0</v>
      </c>
      <c r="AQ516">
        <v>0</v>
      </c>
      <c r="AX516">
        <v>0</v>
      </c>
      <c r="BE516">
        <v>0</v>
      </c>
      <c r="BL516">
        <v>0</v>
      </c>
      <c r="BS516">
        <v>0</v>
      </c>
      <c r="BZ516">
        <v>0</v>
      </c>
      <c r="CG516">
        <v>0</v>
      </c>
      <c r="CN516">
        <v>0</v>
      </c>
      <c r="CU516">
        <v>0</v>
      </c>
      <c r="DB516">
        <v>0</v>
      </c>
      <c r="DI516">
        <v>0</v>
      </c>
      <c r="DP516">
        <v>0</v>
      </c>
    </row>
    <row r="517" spans="1:120" x14ac:dyDescent="0.25">
      <c r="A517" t="s">
        <v>307</v>
      </c>
      <c r="H517">
        <v>0</v>
      </c>
      <c r="O517">
        <v>0</v>
      </c>
      <c r="V517">
        <v>0</v>
      </c>
      <c r="AC517">
        <v>0</v>
      </c>
      <c r="AJ517">
        <v>0</v>
      </c>
      <c r="AQ517">
        <v>0</v>
      </c>
      <c r="AX517">
        <v>0</v>
      </c>
      <c r="BE517">
        <v>0</v>
      </c>
      <c r="BL517">
        <v>0</v>
      </c>
      <c r="BS517">
        <v>0</v>
      </c>
      <c r="BZ517">
        <v>0</v>
      </c>
      <c r="CG517">
        <v>0</v>
      </c>
      <c r="CN517">
        <v>0</v>
      </c>
      <c r="CU517">
        <v>0</v>
      </c>
      <c r="DB517">
        <v>0</v>
      </c>
      <c r="DI517">
        <v>0</v>
      </c>
      <c r="DP517">
        <v>0</v>
      </c>
    </row>
    <row r="518" spans="1:120" x14ac:dyDescent="0.25">
      <c r="A518" t="s">
        <v>308</v>
      </c>
      <c r="H518">
        <v>0</v>
      </c>
      <c r="O518">
        <v>0</v>
      </c>
      <c r="V518">
        <v>0</v>
      </c>
      <c r="AC518">
        <v>0</v>
      </c>
      <c r="AJ518">
        <v>0</v>
      </c>
      <c r="AQ518">
        <v>0</v>
      </c>
      <c r="AX518">
        <v>0</v>
      </c>
      <c r="BE518">
        <v>0</v>
      </c>
      <c r="BL518">
        <v>0</v>
      </c>
      <c r="BS518">
        <v>0</v>
      </c>
      <c r="BZ518">
        <v>0</v>
      </c>
      <c r="CG518">
        <v>0</v>
      </c>
      <c r="CN518">
        <v>0</v>
      </c>
      <c r="CU518">
        <v>0</v>
      </c>
      <c r="DB518">
        <v>0</v>
      </c>
      <c r="DI518">
        <v>0</v>
      </c>
      <c r="DP518">
        <v>0</v>
      </c>
    </row>
    <row r="519" spans="1:120" x14ac:dyDescent="0.25">
      <c r="A519" t="s">
        <v>225</v>
      </c>
      <c r="B519">
        <v>11.9679392232</v>
      </c>
      <c r="C519">
        <v>11.4333562</v>
      </c>
      <c r="D519">
        <v>10.487039041699999</v>
      </c>
      <c r="E519">
        <v>10.487039041699999</v>
      </c>
      <c r="F519">
        <v>0.33764432109999998</v>
      </c>
      <c r="G519">
        <v>4.0261174430000004</v>
      </c>
      <c r="H519">
        <v>142</v>
      </c>
      <c r="I519">
        <v>7.3073113688999998</v>
      </c>
      <c r="J519">
        <v>7.5519097002000004</v>
      </c>
      <c r="K519">
        <v>4.7120420635000002</v>
      </c>
      <c r="L519">
        <v>6.6080955854000001</v>
      </c>
      <c r="M519">
        <v>0.17803277300000001</v>
      </c>
      <c r="N519">
        <v>4.4661210592999998</v>
      </c>
      <c r="O519">
        <v>629</v>
      </c>
      <c r="P519">
        <v>16.0219975756</v>
      </c>
      <c r="Q519">
        <v>14.2692773511</v>
      </c>
      <c r="R519">
        <v>11.176154260500001</v>
      </c>
      <c r="S519">
        <v>10.476538939899999</v>
      </c>
      <c r="T519">
        <v>0.50084185049999996</v>
      </c>
      <c r="U519">
        <v>7.8364177212000001</v>
      </c>
      <c r="V519">
        <v>245</v>
      </c>
      <c r="W519">
        <v>5.0800131894999998</v>
      </c>
      <c r="X519">
        <v>4.3405149405000003</v>
      </c>
      <c r="Y519">
        <v>4.9612638727</v>
      </c>
      <c r="Z519">
        <v>4.9612638727</v>
      </c>
      <c r="AA519">
        <v>0.18634100070000001</v>
      </c>
      <c r="AB519">
        <v>1.0945643227999999</v>
      </c>
      <c r="AC519">
        <v>35</v>
      </c>
      <c r="AD519">
        <v>7.6384153012000002</v>
      </c>
      <c r="AE519">
        <v>7.6384153012000002</v>
      </c>
      <c r="AF519">
        <v>7.6384153012000002</v>
      </c>
      <c r="AG519">
        <v>7.6384153012000002</v>
      </c>
      <c r="AH519">
        <v>0</v>
      </c>
      <c r="AI519">
        <v>0</v>
      </c>
      <c r="AJ519">
        <v>64</v>
      </c>
      <c r="AK519">
        <v>12.859581493</v>
      </c>
      <c r="AL519">
        <v>14.752496966500001</v>
      </c>
      <c r="AM519">
        <v>8.0078925750999996</v>
      </c>
      <c r="AN519">
        <v>17.225632462699998</v>
      </c>
      <c r="AO519">
        <v>0.7143012514</v>
      </c>
      <c r="AP519">
        <v>5.2221620897000003</v>
      </c>
      <c r="AQ519">
        <v>53</v>
      </c>
      <c r="AR519">
        <v>29.486884589300001</v>
      </c>
      <c r="AS519">
        <v>29.621665052200001</v>
      </c>
      <c r="AT519">
        <v>28.511312497799999</v>
      </c>
      <c r="AU519">
        <v>29.621665052200001</v>
      </c>
      <c r="AV519">
        <v>8.6548031900000003E-2</v>
      </c>
      <c r="AW519">
        <v>1.1055349762</v>
      </c>
      <c r="AX519">
        <v>163</v>
      </c>
      <c r="AY519">
        <v>33.248654771600002</v>
      </c>
      <c r="AZ519">
        <v>33.248654771600002</v>
      </c>
      <c r="BA519">
        <v>33.248654771600002</v>
      </c>
      <c r="BB519">
        <v>33.248654771600002</v>
      </c>
      <c r="BC519">
        <v>0</v>
      </c>
      <c r="BD519">
        <v>0</v>
      </c>
      <c r="BE519">
        <v>249</v>
      </c>
      <c r="BF519">
        <v>35.444823478799997</v>
      </c>
      <c r="BG519">
        <v>34.757814623100003</v>
      </c>
      <c r="BH519">
        <v>34.375604959199997</v>
      </c>
      <c r="BI519">
        <v>34.375604959199997</v>
      </c>
      <c r="BJ519">
        <v>0.10271318710000001</v>
      </c>
      <c r="BK519">
        <v>3.6192746045000002</v>
      </c>
      <c r="BL519">
        <v>1242</v>
      </c>
      <c r="BM519">
        <v>42.745975238200003</v>
      </c>
      <c r="BN519">
        <v>41.1886388287</v>
      </c>
      <c r="BO519">
        <v>43.688579317200002</v>
      </c>
      <c r="BP519">
        <v>43.688579317200002</v>
      </c>
      <c r="BQ519">
        <v>0.26981724260000001</v>
      </c>
      <c r="BR519">
        <v>4.1083539560000002</v>
      </c>
      <c r="BS519">
        <v>232</v>
      </c>
      <c r="BT519">
        <v>28.718162104899999</v>
      </c>
      <c r="BU519">
        <v>31.416209004799999</v>
      </c>
      <c r="BV519">
        <v>18.0636415715</v>
      </c>
      <c r="BW519">
        <v>31.416209004799999</v>
      </c>
      <c r="BX519">
        <v>1.8993949764</v>
      </c>
      <c r="BY519">
        <v>13.2143596616</v>
      </c>
      <c r="BZ519">
        <v>48</v>
      </c>
      <c r="CA519">
        <v>29.059420215700001</v>
      </c>
      <c r="CB519">
        <v>28.826704841400002</v>
      </c>
      <c r="CC519">
        <v>29.9352776576</v>
      </c>
      <c r="CD519">
        <v>29.478555815299998</v>
      </c>
      <c r="CE519">
        <v>0.14282341300000001</v>
      </c>
      <c r="CF519">
        <v>3.2389129367999998</v>
      </c>
      <c r="CG519">
        <v>514</v>
      </c>
      <c r="CH519">
        <v>42.667694847100002</v>
      </c>
      <c r="CI519">
        <v>42.667694847100002</v>
      </c>
      <c r="CJ519">
        <v>42.667694847100002</v>
      </c>
      <c r="CK519">
        <v>42.667694847100002</v>
      </c>
      <c r="CN519">
        <v>1</v>
      </c>
      <c r="CO519">
        <v>17.029942245699999</v>
      </c>
      <c r="CP519">
        <v>16.8297221248</v>
      </c>
      <c r="CQ519">
        <v>17.454539530000002</v>
      </c>
      <c r="CR519">
        <v>17.454539530000002</v>
      </c>
      <c r="CS519">
        <v>5.66542586E-2</v>
      </c>
      <c r="CT519">
        <v>1.0226301383</v>
      </c>
      <c r="CU519">
        <v>326</v>
      </c>
      <c r="CV519">
        <v>40.440285840999998</v>
      </c>
      <c r="CW519">
        <v>40.440285840999998</v>
      </c>
      <c r="CX519">
        <v>40.440285840999998</v>
      </c>
      <c r="CY519">
        <v>40.440285840999998</v>
      </c>
      <c r="CZ519">
        <v>0</v>
      </c>
      <c r="DA519">
        <v>0</v>
      </c>
      <c r="DB519">
        <v>20</v>
      </c>
      <c r="DC519">
        <v>1.8113127070999999</v>
      </c>
      <c r="DD519">
        <v>1.8113127070999999</v>
      </c>
      <c r="DE519">
        <v>1.8113127070999999</v>
      </c>
      <c r="DF519">
        <v>1.8113127070999999</v>
      </c>
      <c r="DG519">
        <v>0</v>
      </c>
      <c r="DH519">
        <v>0</v>
      </c>
      <c r="DI519">
        <v>25</v>
      </c>
      <c r="DJ519">
        <v>25.414496617699999</v>
      </c>
      <c r="DK519">
        <v>20.392185109700002</v>
      </c>
      <c r="DL519">
        <v>29.9352776576</v>
      </c>
      <c r="DM519">
        <v>17.5894256584</v>
      </c>
      <c r="DN519">
        <v>0.19803333749999999</v>
      </c>
      <c r="DO519">
        <v>12.507067197</v>
      </c>
      <c r="DP519">
        <v>3989</v>
      </c>
    </row>
    <row r="521" spans="1:120" x14ac:dyDescent="0.25">
      <c r="A521" t="s">
        <v>335</v>
      </c>
    </row>
    <row r="522" spans="1:120" x14ac:dyDescent="0.25">
      <c r="C522" t="s">
        <v>254</v>
      </c>
    </row>
    <row r="523" spans="1:120" x14ac:dyDescent="0.25">
      <c r="B523" t="s">
        <v>228</v>
      </c>
      <c r="I523" t="s">
        <v>311</v>
      </c>
      <c r="P523" t="s">
        <v>3</v>
      </c>
      <c r="W523" t="s">
        <v>196</v>
      </c>
      <c r="AD523" t="s">
        <v>243</v>
      </c>
      <c r="AK523" t="s">
        <v>12</v>
      </c>
      <c r="AR523" t="s">
        <v>322</v>
      </c>
      <c r="AY523" t="s">
        <v>4</v>
      </c>
      <c r="BF523" t="s">
        <v>5</v>
      </c>
      <c r="BM523" t="s">
        <v>6</v>
      </c>
      <c r="BT523" t="s">
        <v>9</v>
      </c>
      <c r="CA523" t="s">
        <v>169</v>
      </c>
      <c r="CH523" t="s">
        <v>197</v>
      </c>
      <c r="CO523" t="s">
        <v>13</v>
      </c>
      <c r="CV523" t="s">
        <v>198</v>
      </c>
      <c r="DC523" t="s">
        <v>193</v>
      </c>
      <c r="DJ523" t="s">
        <v>225</v>
      </c>
    </row>
    <row r="524" spans="1:120" x14ac:dyDescent="0.25">
      <c r="A524" t="s">
        <v>257</v>
      </c>
      <c r="B524" t="s">
        <v>302</v>
      </c>
      <c r="C524" t="s">
        <v>267</v>
      </c>
      <c r="D524" t="s">
        <v>287</v>
      </c>
      <c r="E524" t="s">
        <v>303</v>
      </c>
      <c r="F524" t="s">
        <v>252</v>
      </c>
      <c r="G524" t="s">
        <v>253</v>
      </c>
      <c r="H524" t="s">
        <v>159</v>
      </c>
      <c r="I524" t="s">
        <v>302</v>
      </c>
      <c r="J524" t="s">
        <v>267</v>
      </c>
      <c r="K524" t="s">
        <v>287</v>
      </c>
      <c r="L524" t="s">
        <v>303</v>
      </c>
      <c r="M524" t="s">
        <v>252</v>
      </c>
      <c r="N524" t="s">
        <v>253</v>
      </c>
      <c r="O524" t="s">
        <v>159</v>
      </c>
      <c r="P524" t="s">
        <v>302</v>
      </c>
      <c r="Q524" t="s">
        <v>267</v>
      </c>
      <c r="R524" t="s">
        <v>287</v>
      </c>
      <c r="S524" t="s">
        <v>303</v>
      </c>
      <c r="T524" t="s">
        <v>252</v>
      </c>
      <c r="U524" t="s">
        <v>253</v>
      </c>
      <c r="V524" t="s">
        <v>159</v>
      </c>
      <c r="W524" t="s">
        <v>302</v>
      </c>
      <c r="X524" t="s">
        <v>267</v>
      </c>
      <c r="Y524" t="s">
        <v>287</v>
      </c>
      <c r="Z524" t="s">
        <v>303</v>
      </c>
      <c r="AA524" t="s">
        <v>252</v>
      </c>
      <c r="AB524" t="s">
        <v>253</v>
      </c>
      <c r="AC524" t="s">
        <v>159</v>
      </c>
      <c r="AD524" t="s">
        <v>302</v>
      </c>
      <c r="AE524" t="s">
        <v>267</v>
      </c>
      <c r="AF524" t="s">
        <v>287</v>
      </c>
      <c r="AG524" t="s">
        <v>303</v>
      </c>
      <c r="AH524" t="s">
        <v>252</v>
      </c>
      <c r="AI524" t="s">
        <v>253</v>
      </c>
      <c r="AJ524" t="s">
        <v>159</v>
      </c>
      <c r="AK524" t="s">
        <v>302</v>
      </c>
      <c r="AL524" t="s">
        <v>267</v>
      </c>
      <c r="AM524" t="s">
        <v>287</v>
      </c>
      <c r="AN524" t="s">
        <v>303</v>
      </c>
      <c r="AO524" t="s">
        <v>252</v>
      </c>
      <c r="AP524" t="s">
        <v>253</v>
      </c>
      <c r="AQ524" t="s">
        <v>159</v>
      </c>
      <c r="AR524" t="s">
        <v>302</v>
      </c>
      <c r="AS524" t="s">
        <v>267</v>
      </c>
      <c r="AT524" t="s">
        <v>287</v>
      </c>
      <c r="AU524" t="s">
        <v>303</v>
      </c>
      <c r="AV524" t="s">
        <v>252</v>
      </c>
      <c r="AW524" t="s">
        <v>253</v>
      </c>
      <c r="AX524" t="s">
        <v>159</v>
      </c>
      <c r="AY524" t="s">
        <v>302</v>
      </c>
      <c r="AZ524" t="s">
        <v>267</v>
      </c>
      <c r="BA524" t="s">
        <v>287</v>
      </c>
      <c r="BB524" t="s">
        <v>303</v>
      </c>
      <c r="BC524" t="s">
        <v>252</v>
      </c>
      <c r="BD524" t="s">
        <v>253</v>
      </c>
      <c r="BE524" t="s">
        <v>159</v>
      </c>
      <c r="BF524" t="s">
        <v>302</v>
      </c>
      <c r="BG524" t="s">
        <v>267</v>
      </c>
      <c r="BH524" t="s">
        <v>287</v>
      </c>
      <c r="BI524" t="s">
        <v>303</v>
      </c>
      <c r="BJ524" t="s">
        <v>252</v>
      </c>
      <c r="BK524" t="s">
        <v>253</v>
      </c>
      <c r="BL524" t="s">
        <v>159</v>
      </c>
      <c r="BM524" t="s">
        <v>302</v>
      </c>
      <c r="BN524" t="s">
        <v>267</v>
      </c>
      <c r="BO524" t="s">
        <v>287</v>
      </c>
      <c r="BP524" t="s">
        <v>303</v>
      </c>
      <c r="BQ524" t="s">
        <v>252</v>
      </c>
      <c r="BR524" t="s">
        <v>253</v>
      </c>
      <c r="BS524" t="s">
        <v>159</v>
      </c>
      <c r="BT524" t="s">
        <v>302</v>
      </c>
      <c r="BU524" t="s">
        <v>267</v>
      </c>
      <c r="BV524" t="s">
        <v>287</v>
      </c>
      <c r="BW524" t="s">
        <v>303</v>
      </c>
      <c r="BX524" t="s">
        <v>252</v>
      </c>
      <c r="BY524" t="s">
        <v>253</v>
      </c>
      <c r="BZ524" t="s">
        <v>159</v>
      </c>
      <c r="CA524" t="s">
        <v>302</v>
      </c>
      <c r="CB524" t="s">
        <v>267</v>
      </c>
      <c r="CC524" t="s">
        <v>287</v>
      </c>
      <c r="CD524" t="s">
        <v>303</v>
      </c>
      <c r="CE524" t="s">
        <v>252</v>
      </c>
      <c r="CF524" t="s">
        <v>253</v>
      </c>
      <c r="CG524" t="s">
        <v>159</v>
      </c>
      <c r="CH524" t="s">
        <v>302</v>
      </c>
      <c r="CI524" t="s">
        <v>267</v>
      </c>
      <c r="CJ524" t="s">
        <v>287</v>
      </c>
      <c r="CK524" t="s">
        <v>303</v>
      </c>
      <c r="CL524" t="s">
        <v>252</v>
      </c>
      <c r="CM524" t="s">
        <v>253</v>
      </c>
      <c r="CN524" t="s">
        <v>159</v>
      </c>
      <c r="CO524" t="s">
        <v>302</v>
      </c>
      <c r="CP524" t="s">
        <v>267</v>
      </c>
      <c r="CQ524" t="s">
        <v>287</v>
      </c>
      <c r="CR524" t="s">
        <v>303</v>
      </c>
      <c r="CS524" t="s">
        <v>252</v>
      </c>
      <c r="CT524" t="s">
        <v>253</v>
      </c>
      <c r="CU524" t="s">
        <v>159</v>
      </c>
      <c r="CV524" t="s">
        <v>302</v>
      </c>
      <c r="CW524" t="s">
        <v>267</v>
      </c>
      <c r="CX524" t="s">
        <v>287</v>
      </c>
      <c r="CY524" t="s">
        <v>303</v>
      </c>
      <c r="CZ524" t="s">
        <v>252</v>
      </c>
      <c r="DA524" t="s">
        <v>253</v>
      </c>
      <c r="DB524" t="s">
        <v>159</v>
      </c>
      <c r="DC524" t="s">
        <v>302</v>
      </c>
      <c r="DD524" t="s">
        <v>267</v>
      </c>
      <c r="DE524" t="s">
        <v>287</v>
      </c>
      <c r="DF524" t="s">
        <v>303</v>
      </c>
      <c r="DG524" t="s">
        <v>252</v>
      </c>
      <c r="DH524" t="s">
        <v>253</v>
      </c>
      <c r="DI524" t="s">
        <v>159</v>
      </c>
      <c r="DJ524" t="s">
        <v>302</v>
      </c>
      <c r="DK524" t="s">
        <v>267</v>
      </c>
      <c r="DL524" t="s">
        <v>287</v>
      </c>
      <c r="DM524" t="s">
        <v>303</v>
      </c>
      <c r="DN524" t="s">
        <v>252</v>
      </c>
      <c r="DO524" t="s">
        <v>253</v>
      </c>
      <c r="DP524" t="s">
        <v>159</v>
      </c>
    </row>
    <row r="525" spans="1:120" x14ac:dyDescent="0.25">
      <c r="A525" t="s">
        <v>304</v>
      </c>
      <c r="H525">
        <v>0</v>
      </c>
      <c r="O525">
        <v>0</v>
      </c>
      <c r="V525">
        <v>0</v>
      </c>
      <c r="AC525">
        <v>0</v>
      </c>
      <c r="AJ525">
        <v>0</v>
      </c>
      <c r="AQ525">
        <v>0</v>
      </c>
      <c r="AX525">
        <v>0</v>
      </c>
      <c r="BE525">
        <v>0</v>
      </c>
      <c r="BL525">
        <v>0</v>
      </c>
      <c r="BS525">
        <v>0</v>
      </c>
      <c r="BZ525">
        <v>0</v>
      </c>
      <c r="CG525">
        <v>0</v>
      </c>
      <c r="CN525">
        <v>0</v>
      </c>
      <c r="CU525">
        <v>0</v>
      </c>
      <c r="DB525">
        <v>0</v>
      </c>
      <c r="DI525">
        <v>0</v>
      </c>
      <c r="DP525">
        <v>0</v>
      </c>
    </row>
    <row r="526" spans="1:120" x14ac:dyDescent="0.25">
      <c r="A526" t="s">
        <v>175</v>
      </c>
      <c r="H526">
        <v>0</v>
      </c>
      <c r="O526">
        <v>0</v>
      </c>
      <c r="V526">
        <v>0</v>
      </c>
      <c r="W526">
        <v>5.5916089676</v>
      </c>
      <c r="X526">
        <v>5.5916089676</v>
      </c>
      <c r="Y526">
        <v>5.5916089676</v>
      </c>
      <c r="Z526">
        <v>5.5916089676</v>
      </c>
      <c r="AA526">
        <v>0</v>
      </c>
      <c r="AB526">
        <v>0</v>
      </c>
      <c r="AC526">
        <v>3</v>
      </c>
      <c r="AJ526">
        <v>0</v>
      </c>
      <c r="AQ526">
        <v>0</v>
      </c>
      <c r="AX526">
        <v>0</v>
      </c>
      <c r="BE526">
        <v>0</v>
      </c>
      <c r="BL526">
        <v>0</v>
      </c>
      <c r="BS526">
        <v>0</v>
      </c>
      <c r="BZ526">
        <v>0</v>
      </c>
      <c r="CG526">
        <v>0</v>
      </c>
      <c r="CN526">
        <v>0</v>
      </c>
      <c r="CU526">
        <v>0</v>
      </c>
      <c r="DB526">
        <v>0</v>
      </c>
      <c r="DI526">
        <v>0</v>
      </c>
      <c r="DJ526">
        <v>5.5916089676</v>
      </c>
      <c r="DK526">
        <v>5.5916089676</v>
      </c>
      <c r="DL526">
        <v>5.5916089676</v>
      </c>
      <c r="DM526">
        <v>5.5916089676</v>
      </c>
      <c r="DN526">
        <v>0</v>
      </c>
      <c r="DO526">
        <v>0</v>
      </c>
      <c r="DP526">
        <v>3</v>
      </c>
    </row>
    <row r="527" spans="1:120" x14ac:dyDescent="0.25">
      <c r="A527" t="s">
        <v>176</v>
      </c>
      <c r="B527">
        <v>23.702100355700001</v>
      </c>
      <c r="C527">
        <v>23.702100355700001</v>
      </c>
      <c r="D527">
        <v>23.702100355700001</v>
      </c>
      <c r="E527">
        <v>23.702100355700001</v>
      </c>
      <c r="F527">
        <v>0</v>
      </c>
      <c r="G527">
        <v>0</v>
      </c>
      <c r="H527">
        <v>33</v>
      </c>
      <c r="O527">
        <v>0</v>
      </c>
      <c r="P527">
        <v>9.0447949030999997</v>
      </c>
      <c r="Q527">
        <v>9.0447949030999997</v>
      </c>
      <c r="R527">
        <v>9.0447949030999997</v>
      </c>
      <c r="S527">
        <v>9.0447949030999997</v>
      </c>
      <c r="T527">
        <v>0</v>
      </c>
      <c r="U527">
        <v>0</v>
      </c>
      <c r="V527">
        <v>56</v>
      </c>
      <c r="AC527">
        <v>0</v>
      </c>
      <c r="AJ527">
        <v>0</v>
      </c>
      <c r="AQ527">
        <v>0</v>
      </c>
      <c r="AX527">
        <v>0</v>
      </c>
      <c r="BE527">
        <v>0</v>
      </c>
      <c r="BL527">
        <v>0</v>
      </c>
      <c r="BS527">
        <v>0</v>
      </c>
      <c r="BZ527">
        <v>0</v>
      </c>
      <c r="CG527">
        <v>0</v>
      </c>
      <c r="CN527">
        <v>0</v>
      </c>
      <c r="CU527">
        <v>0</v>
      </c>
      <c r="DB527">
        <v>0</v>
      </c>
      <c r="DI527">
        <v>0</v>
      </c>
      <c r="DJ527">
        <v>14.5411517371</v>
      </c>
      <c r="DK527">
        <v>16.373447629400001</v>
      </c>
      <c r="DL527">
        <v>9.0447949030999997</v>
      </c>
      <c r="DM527">
        <v>16.373447629400001</v>
      </c>
      <c r="DN527">
        <v>0.75508577200000004</v>
      </c>
      <c r="DO527">
        <v>7.1359650411000004</v>
      </c>
      <c r="DP527">
        <v>89</v>
      </c>
    </row>
    <row r="528" spans="1:120" x14ac:dyDescent="0.25">
      <c r="A528" t="s">
        <v>305</v>
      </c>
      <c r="H528">
        <v>0</v>
      </c>
      <c r="O528">
        <v>0</v>
      </c>
      <c r="V528">
        <v>0</v>
      </c>
      <c r="AC528">
        <v>0</v>
      </c>
      <c r="AD528">
        <v>11.6236947682</v>
      </c>
      <c r="AE528">
        <v>11.6236947682</v>
      </c>
      <c r="AF528">
        <v>11.6236947682</v>
      </c>
      <c r="AG528">
        <v>11.6236947682</v>
      </c>
      <c r="AH528">
        <v>0</v>
      </c>
      <c r="AI528">
        <v>0</v>
      </c>
      <c r="AJ528">
        <v>64</v>
      </c>
      <c r="AQ528">
        <v>0</v>
      </c>
      <c r="AX528">
        <v>0</v>
      </c>
      <c r="BE528">
        <v>0</v>
      </c>
      <c r="BL528">
        <v>0</v>
      </c>
      <c r="BS528">
        <v>0</v>
      </c>
      <c r="BZ528">
        <v>0</v>
      </c>
      <c r="CG528">
        <v>0</v>
      </c>
      <c r="CN528">
        <v>0</v>
      </c>
      <c r="CU528">
        <v>0</v>
      </c>
      <c r="DB528">
        <v>0</v>
      </c>
      <c r="DI528">
        <v>0</v>
      </c>
      <c r="DJ528">
        <v>11.6236947682</v>
      </c>
      <c r="DK528">
        <v>11.6236947682</v>
      </c>
      <c r="DL528">
        <v>11.6236947682</v>
      </c>
      <c r="DM528">
        <v>11.6236947682</v>
      </c>
      <c r="DN528">
        <v>0</v>
      </c>
      <c r="DO528">
        <v>0</v>
      </c>
      <c r="DP528">
        <v>64</v>
      </c>
    </row>
    <row r="529" spans="1:120" x14ac:dyDescent="0.25">
      <c r="A529" t="s">
        <v>177</v>
      </c>
      <c r="B529">
        <v>20.959443781499999</v>
      </c>
      <c r="C529">
        <v>20.959443781499999</v>
      </c>
      <c r="D529">
        <v>20.959443781499999</v>
      </c>
      <c r="E529">
        <v>20.959443781499999</v>
      </c>
      <c r="F529">
        <v>0</v>
      </c>
      <c r="G529">
        <v>0</v>
      </c>
      <c r="H529">
        <v>48</v>
      </c>
      <c r="O529">
        <v>0</v>
      </c>
      <c r="P529">
        <v>17.551759345000001</v>
      </c>
      <c r="Q529">
        <v>17.551759345000001</v>
      </c>
      <c r="R529">
        <v>17.551759345000001</v>
      </c>
      <c r="S529">
        <v>17.551759345000001</v>
      </c>
      <c r="T529">
        <v>0</v>
      </c>
      <c r="U529">
        <v>0</v>
      </c>
      <c r="V529">
        <v>27</v>
      </c>
      <c r="W529">
        <v>6.3885309417</v>
      </c>
      <c r="X529">
        <v>6.3885309417</v>
      </c>
      <c r="Y529">
        <v>6.3885309417</v>
      </c>
      <c r="Z529">
        <v>6.3885309417</v>
      </c>
      <c r="AA529">
        <v>0</v>
      </c>
      <c r="AB529">
        <v>0</v>
      </c>
      <c r="AC529">
        <v>18</v>
      </c>
      <c r="AJ529">
        <v>0</v>
      </c>
      <c r="AK529">
        <v>14.8725863658</v>
      </c>
      <c r="AL529">
        <v>14.8725863658</v>
      </c>
      <c r="AM529">
        <v>14.8725863658</v>
      </c>
      <c r="AN529">
        <v>14.8725863658</v>
      </c>
      <c r="AO529">
        <v>0</v>
      </c>
      <c r="AP529">
        <v>0</v>
      </c>
      <c r="AQ529">
        <v>29</v>
      </c>
      <c r="AX529">
        <v>0</v>
      </c>
      <c r="BE529">
        <v>0</v>
      </c>
      <c r="BL529">
        <v>0</v>
      </c>
      <c r="BS529">
        <v>0</v>
      </c>
      <c r="BZ529">
        <v>0</v>
      </c>
      <c r="CG529">
        <v>0</v>
      </c>
      <c r="CN529">
        <v>0</v>
      </c>
      <c r="CU529">
        <v>0</v>
      </c>
      <c r="DB529">
        <v>0</v>
      </c>
      <c r="DI529">
        <v>0</v>
      </c>
      <c r="DJ529">
        <v>16.6095560929</v>
      </c>
      <c r="DK529">
        <v>14.9430801085</v>
      </c>
      <c r="DL529">
        <v>17.551759345000001</v>
      </c>
      <c r="DM529">
        <v>16.212172855399999</v>
      </c>
      <c r="DN529">
        <v>0.44488971189999998</v>
      </c>
      <c r="DO529">
        <v>4.9072863341000001</v>
      </c>
      <c r="DP529">
        <v>122</v>
      </c>
    </row>
    <row r="530" spans="1:120" x14ac:dyDescent="0.25">
      <c r="A530" t="s">
        <v>178</v>
      </c>
      <c r="H530">
        <v>0</v>
      </c>
      <c r="O530">
        <v>0</v>
      </c>
      <c r="V530">
        <v>0</v>
      </c>
      <c r="AC530">
        <v>0</v>
      </c>
      <c r="AJ530">
        <v>0</v>
      </c>
      <c r="AQ530">
        <v>0</v>
      </c>
      <c r="AX530">
        <v>0</v>
      </c>
      <c r="BE530">
        <v>0</v>
      </c>
      <c r="BL530">
        <v>0</v>
      </c>
      <c r="BS530">
        <v>0</v>
      </c>
      <c r="BZ530">
        <v>0</v>
      </c>
      <c r="CG530">
        <v>0</v>
      </c>
      <c r="CN530">
        <v>0</v>
      </c>
      <c r="CU530">
        <v>0</v>
      </c>
      <c r="CV530">
        <v>36.498846893200003</v>
      </c>
      <c r="CW530">
        <v>36.498846893200003</v>
      </c>
      <c r="CX530">
        <v>36.498846893200003</v>
      </c>
      <c r="CY530">
        <v>36.498846893200003</v>
      </c>
      <c r="CZ530">
        <v>0</v>
      </c>
      <c r="DA530">
        <v>0</v>
      </c>
      <c r="DB530">
        <v>21</v>
      </c>
      <c r="DI530">
        <v>0</v>
      </c>
      <c r="DJ530">
        <v>36.498846893200003</v>
      </c>
      <c r="DK530">
        <v>36.498846893200003</v>
      </c>
      <c r="DL530">
        <v>36.498846893200003</v>
      </c>
      <c r="DM530">
        <v>36.498846893200003</v>
      </c>
      <c r="DN530">
        <v>0</v>
      </c>
      <c r="DO530">
        <v>0</v>
      </c>
      <c r="DP530">
        <v>21</v>
      </c>
    </row>
    <row r="531" spans="1:120" x14ac:dyDescent="0.25">
      <c r="A531" t="s">
        <v>179</v>
      </c>
      <c r="B531">
        <v>29.081199472800002</v>
      </c>
      <c r="C531">
        <v>29.081199472800002</v>
      </c>
      <c r="D531">
        <v>29.081199472800002</v>
      </c>
      <c r="E531">
        <v>29.081199472800002</v>
      </c>
      <c r="F531">
        <v>0</v>
      </c>
      <c r="G531">
        <v>0</v>
      </c>
      <c r="H531">
        <v>60</v>
      </c>
      <c r="I531">
        <v>21.7795373127</v>
      </c>
      <c r="J531">
        <v>21.7795373127</v>
      </c>
      <c r="K531">
        <v>21.7795373127</v>
      </c>
      <c r="L531">
        <v>21.7795373127</v>
      </c>
      <c r="M531">
        <v>0</v>
      </c>
      <c r="N531">
        <v>0</v>
      </c>
      <c r="O531">
        <v>151</v>
      </c>
      <c r="V531">
        <v>0</v>
      </c>
      <c r="W531">
        <v>9.5695178714000004</v>
      </c>
      <c r="X531">
        <v>9.5695178714000004</v>
      </c>
      <c r="Y531">
        <v>9.5695178714000004</v>
      </c>
      <c r="Z531">
        <v>9.5695178714000004</v>
      </c>
      <c r="AA531">
        <v>0</v>
      </c>
      <c r="AB531">
        <v>0</v>
      </c>
      <c r="AC531">
        <v>13</v>
      </c>
      <c r="AJ531">
        <v>0</v>
      </c>
      <c r="AK531">
        <v>26.089971754699999</v>
      </c>
      <c r="AL531">
        <v>26.089971754699999</v>
      </c>
      <c r="AM531">
        <v>26.089971754699999</v>
      </c>
      <c r="AN531">
        <v>26.089971754699999</v>
      </c>
      <c r="AO531">
        <v>0</v>
      </c>
      <c r="AP531">
        <v>0</v>
      </c>
      <c r="AQ531">
        <v>15</v>
      </c>
      <c r="AX531">
        <v>0</v>
      </c>
      <c r="BE531">
        <v>0</v>
      </c>
      <c r="BL531">
        <v>0</v>
      </c>
      <c r="BS531">
        <v>0</v>
      </c>
      <c r="BZ531">
        <v>0</v>
      </c>
      <c r="CG531">
        <v>0</v>
      </c>
      <c r="CN531">
        <v>0</v>
      </c>
      <c r="CU531">
        <v>0</v>
      </c>
      <c r="DB531">
        <v>0</v>
      </c>
      <c r="DI531">
        <v>0</v>
      </c>
      <c r="DJ531">
        <v>23.204163185599999</v>
      </c>
      <c r="DK531">
        <v>21.630056602900002</v>
      </c>
      <c r="DL531">
        <v>21.7795373127</v>
      </c>
      <c r="DM531">
        <v>23.934754533700001</v>
      </c>
      <c r="DN531">
        <v>0.29547976650000002</v>
      </c>
      <c r="DO531">
        <v>4.5649172264000004</v>
      </c>
      <c r="DP531">
        <v>239</v>
      </c>
    </row>
    <row r="532" spans="1:120" x14ac:dyDescent="0.25">
      <c r="A532" t="s">
        <v>272</v>
      </c>
      <c r="H532">
        <v>0</v>
      </c>
      <c r="O532">
        <v>0</v>
      </c>
      <c r="V532">
        <v>0</v>
      </c>
      <c r="AC532">
        <v>0</v>
      </c>
      <c r="AJ532">
        <v>0</v>
      </c>
      <c r="AQ532">
        <v>0</v>
      </c>
      <c r="AX532">
        <v>0</v>
      </c>
      <c r="BE532">
        <v>0</v>
      </c>
      <c r="BL532">
        <v>0</v>
      </c>
      <c r="BS532">
        <v>0</v>
      </c>
      <c r="BZ532">
        <v>0</v>
      </c>
      <c r="CG532">
        <v>0</v>
      </c>
      <c r="CN532">
        <v>0</v>
      </c>
      <c r="CU532">
        <v>0</v>
      </c>
      <c r="DB532">
        <v>0</v>
      </c>
      <c r="DI532">
        <v>0</v>
      </c>
      <c r="DP532">
        <v>0</v>
      </c>
    </row>
    <row r="533" spans="1:120" x14ac:dyDescent="0.25">
      <c r="A533" t="s">
        <v>180</v>
      </c>
      <c r="H533">
        <v>0</v>
      </c>
      <c r="O533">
        <v>0</v>
      </c>
      <c r="P533">
        <v>37.875805405000001</v>
      </c>
      <c r="Q533">
        <v>37.875805405000001</v>
      </c>
      <c r="R533">
        <v>37.875805405000001</v>
      </c>
      <c r="S533">
        <v>37.875805405000001</v>
      </c>
      <c r="T533">
        <v>0</v>
      </c>
      <c r="U533">
        <v>0</v>
      </c>
      <c r="V533">
        <v>67</v>
      </c>
      <c r="AC533">
        <v>0</v>
      </c>
      <c r="AJ533">
        <v>0</v>
      </c>
      <c r="AQ533">
        <v>0</v>
      </c>
      <c r="AX533">
        <v>0</v>
      </c>
      <c r="BE533">
        <v>0</v>
      </c>
      <c r="BL533">
        <v>0</v>
      </c>
      <c r="BS533">
        <v>0</v>
      </c>
      <c r="BZ533">
        <v>0</v>
      </c>
      <c r="CG533">
        <v>0</v>
      </c>
      <c r="CN533">
        <v>0</v>
      </c>
      <c r="CU533">
        <v>0</v>
      </c>
      <c r="DB533">
        <v>0</v>
      </c>
      <c r="DI533">
        <v>0</v>
      </c>
      <c r="DJ533">
        <v>37.875805405000001</v>
      </c>
      <c r="DK533">
        <v>37.875805405000001</v>
      </c>
      <c r="DL533">
        <v>37.875805405000001</v>
      </c>
      <c r="DM533">
        <v>37.875805405000001</v>
      </c>
      <c r="DN533">
        <v>0</v>
      </c>
      <c r="DO533">
        <v>0</v>
      </c>
      <c r="DP533">
        <v>67</v>
      </c>
    </row>
    <row r="534" spans="1:120" x14ac:dyDescent="0.25">
      <c r="A534" t="s">
        <v>181</v>
      </c>
      <c r="H534">
        <v>0</v>
      </c>
      <c r="I534">
        <v>26.639031254700001</v>
      </c>
      <c r="J534">
        <v>26.639031254700001</v>
      </c>
      <c r="K534">
        <v>26.639031254700001</v>
      </c>
      <c r="L534">
        <v>26.639031254700001</v>
      </c>
      <c r="M534">
        <v>0</v>
      </c>
      <c r="N534">
        <v>0</v>
      </c>
      <c r="O534">
        <v>152</v>
      </c>
      <c r="P534">
        <v>37.702695770200002</v>
      </c>
      <c r="Q534">
        <v>37.702695770200002</v>
      </c>
      <c r="R534">
        <v>37.702695770200002</v>
      </c>
      <c r="S534">
        <v>37.702695770200002</v>
      </c>
      <c r="T534">
        <v>0</v>
      </c>
      <c r="U534">
        <v>0</v>
      </c>
      <c r="V534">
        <v>46</v>
      </c>
      <c r="AC534">
        <v>0</v>
      </c>
      <c r="AJ534">
        <v>0</v>
      </c>
      <c r="AK534">
        <v>22.087063586399999</v>
      </c>
      <c r="AL534">
        <v>22.087063586399999</v>
      </c>
      <c r="AM534">
        <v>22.087063586399999</v>
      </c>
      <c r="AN534">
        <v>22.087063586399999</v>
      </c>
      <c r="AO534">
        <v>0</v>
      </c>
      <c r="AP534">
        <v>0</v>
      </c>
      <c r="AQ534">
        <v>10</v>
      </c>
      <c r="AX534">
        <v>0</v>
      </c>
      <c r="BE534">
        <v>0</v>
      </c>
      <c r="BL534">
        <v>0</v>
      </c>
      <c r="BS534">
        <v>0</v>
      </c>
      <c r="BZ534">
        <v>0</v>
      </c>
      <c r="CG534">
        <v>0</v>
      </c>
      <c r="CN534">
        <v>0</v>
      </c>
      <c r="CU534">
        <v>0</v>
      </c>
      <c r="DB534">
        <v>0</v>
      </c>
      <c r="DC534">
        <v>4.2941798483999998</v>
      </c>
      <c r="DD534">
        <v>4.2941798483999998</v>
      </c>
      <c r="DE534">
        <v>4.2941798483999998</v>
      </c>
      <c r="DF534">
        <v>4.2941798483999998</v>
      </c>
      <c r="DG534">
        <v>0</v>
      </c>
      <c r="DH534">
        <v>0</v>
      </c>
      <c r="DI534">
        <v>29</v>
      </c>
      <c r="DJ534">
        <v>25.834061699199999</v>
      </c>
      <c r="DK534">
        <v>22.680742614900002</v>
      </c>
      <c r="DL534">
        <v>26.639031254700001</v>
      </c>
      <c r="DM534">
        <v>24.363047420499999</v>
      </c>
      <c r="DN534">
        <v>0.60282053329999996</v>
      </c>
      <c r="DO534">
        <v>9.2857729976000005</v>
      </c>
      <c r="DP534">
        <v>237</v>
      </c>
    </row>
    <row r="535" spans="1:120" x14ac:dyDescent="0.25">
      <c r="A535" t="s">
        <v>182</v>
      </c>
      <c r="H535">
        <v>0</v>
      </c>
      <c r="O535">
        <v>0</v>
      </c>
      <c r="V535">
        <v>0</v>
      </c>
      <c r="AC535">
        <v>0</v>
      </c>
      <c r="AJ535">
        <v>0</v>
      </c>
      <c r="AQ535">
        <v>0</v>
      </c>
      <c r="AX535">
        <v>0</v>
      </c>
      <c r="BE535">
        <v>0</v>
      </c>
      <c r="BL535">
        <v>0</v>
      </c>
      <c r="BM535">
        <v>76.286998488099997</v>
      </c>
      <c r="BN535">
        <v>76.286998488099997</v>
      </c>
      <c r="BO535">
        <v>76.286998488099997</v>
      </c>
      <c r="BP535">
        <v>76.286998488099997</v>
      </c>
      <c r="BQ535">
        <v>0</v>
      </c>
      <c r="BR535">
        <v>0</v>
      </c>
      <c r="BS535">
        <v>56</v>
      </c>
      <c r="BT535">
        <v>27.5765390639</v>
      </c>
      <c r="BU535">
        <v>27.5765390639</v>
      </c>
      <c r="BV535">
        <v>27.5765390639</v>
      </c>
      <c r="BW535">
        <v>27.5765390639</v>
      </c>
      <c r="BX535">
        <v>0</v>
      </c>
      <c r="BY535">
        <v>0</v>
      </c>
      <c r="BZ535">
        <v>30</v>
      </c>
      <c r="CA535">
        <v>42.503291012699997</v>
      </c>
      <c r="CB535">
        <v>42.503291012699997</v>
      </c>
      <c r="CC535">
        <v>42.503291012699997</v>
      </c>
      <c r="CD535">
        <v>42.503291012699997</v>
      </c>
      <c r="CE535">
        <v>0</v>
      </c>
      <c r="CF535">
        <v>0</v>
      </c>
      <c r="CG535">
        <v>212</v>
      </c>
      <c r="CN535">
        <v>0</v>
      </c>
      <c r="CU535">
        <v>0</v>
      </c>
      <c r="DB535">
        <v>0</v>
      </c>
      <c r="DI535">
        <v>0</v>
      </c>
      <c r="DJ535">
        <v>47.3720642738</v>
      </c>
      <c r="DK535">
        <v>48.7889428549</v>
      </c>
      <c r="DL535">
        <v>42.503291012699997</v>
      </c>
      <c r="DM535">
        <v>42.503291012699997</v>
      </c>
      <c r="DN535">
        <v>0.84673164410000001</v>
      </c>
      <c r="DO535">
        <v>14.617539858400001</v>
      </c>
      <c r="DP535">
        <v>298</v>
      </c>
    </row>
    <row r="536" spans="1:120" x14ac:dyDescent="0.25">
      <c r="A536" t="s">
        <v>183</v>
      </c>
      <c r="H536">
        <v>0</v>
      </c>
      <c r="I536">
        <v>9.9874446633999998</v>
      </c>
      <c r="J536">
        <v>9.9874446633999998</v>
      </c>
      <c r="K536">
        <v>9.9874446633999998</v>
      </c>
      <c r="L536">
        <v>9.9874446633999998</v>
      </c>
      <c r="M536">
        <v>0</v>
      </c>
      <c r="N536">
        <v>0</v>
      </c>
      <c r="O536">
        <v>251</v>
      </c>
      <c r="V536">
        <v>0</v>
      </c>
      <c r="AC536">
        <v>0</v>
      </c>
      <c r="AJ536">
        <v>0</v>
      </c>
      <c r="AQ536">
        <v>0</v>
      </c>
      <c r="AX536">
        <v>0</v>
      </c>
      <c r="BE536">
        <v>0</v>
      </c>
      <c r="BL536">
        <v>0</v>
      </c>
      <c r="BS536">
        <v>0</v>
      </c>
      <c r="BZ536">
        <v>0</v>
      </c>
      <c r="CG536">
        <v>0</v>
      </c>
      <c r="CN536">
        <v>0</v>
      </c>
      <c r="CU536">
        <v>0</v>
      </c>
      <c r="DB536">
        <v>0</v>
      </c>
      <c r="DI536">
        <v>0</v>
      </c>
      <c r="DJ536">
        <v>9.9874446633999998</v>
      </c>
      <c r="DK536">
        <v>9.9874446633999998</v>
      </c>
      <c r="DL536">
        <v>9.9874446633999998</v>
      </c>
      <c r="DM536">
        <v>9.9874446633999998</v>
      </c>
      <c r="DN536">
        <v>0</v>
      </c>
      <c r="DO536">
        <v>0</v>
      </c>
      <c r="DP536">
        <v>251</v>
      </c>
    </row>
    <row r="537" spans="1:120" x14ac:dyDescent="0.25">
      <c r="A537" t="s">
        <v>184</v>
      </c>
      <c r="H537">
        <v>0</v>
      </c>
      <c r="O537">
        <v>0</v>
      </c>
      <c r="P537">
        <v>16.9490951481</v>
      </c>
      <c r="Q537">
        <v>16.9490951481</v>
      </c>
      <c r="R537">
        <v>16.9490951481</v>
      </c>
      <c r="S537">
        <v>16.9490951481</v>
      </c>
      <c r="T537">
        <v>0</v>
      </c>
      <c r="U537">
        <v>0</v>
      </c>
      <c r="V537">
        <v>27</v>
      </c>
      <c r="AC537">
        <v>0</v>
      </c>
      <c r="AJ537">
        <v>0</v>
      </c>
      <c r="AQ537">
        <v>0</v>
      </c>
      <c r="AX537">
        <v>0</v>
      </c>
      <c r="BE537">
        <v>0</v>
      </c>
      <c r="BL537">
        <v>0</v>
      </c>
      <c r="BS537">
        <v>0</v>
      </c>
      <c r="BZ537">
        <v>0</v>
      </c>
      <c r="CA537">
        <v>40.282109315500001</v>
      </c>
      <c r="CB537">
        <v>40.282109315500001</v>
      </c>
      <c r="CC537">
        <v>40.282109315500001</v>
      </c>
      <c r="CD537">
        <v>40.282109315500001</v>
      </c>
      <c r="CE537">
        <v>0</v>
      </c>
      <c r="CF537">
        <v>0</v>
      </c>
      <c r="CG537">
        <v>87</v>
      </c>
      <c r="CN537">
        <v>0</v>
      </c>
      <c r="CU537">
        <v>0</v>
      </c>
      <c r="DB537">
        <v>0</v>
      </c>
      <c r="DI537">
        <v>0</v>
      </c>
      <c r="DJ537">
        <v>34.721493817700001</v>
      </c>
      <c r="DK537">
        <v>28.615602231800001</v>
      </c>
      <c r="DL537">
        <v>40.282109315500001</v>
      </c>
      <c r="DM537">
        <v>28.615602231800001</v>
      </c>
      <c r="DN537">
        <v>0.93691431920000001</v>
      </c>
      <c r="DO537">
        <v>9.9851531744000006</v>
      </c>
      <c r="DP537">
        <v>114</v>
      </c>
    </row>
    <row r="538" spans="1:120" x14ac:dyDescent="0.25">
      <c r="A538" t="s">
        <v>185</v>
      </c>
      <c r="H538">
        <v>0</v>
      </c>
      <c r="I538">
        <v>11.2281998107</v>
      </c>
      <c r="J538">
        <v>11.2281998107</v>
      </c>
      <c r="K538">
        <v>11.2281998107</v>
      </c>
      <c r="L538">
        <v>11.2281998107</v>
      </c>
      <c r="M538">
        <v>0</v>
      </c>
      <c r="N538">
        <v>0</v>
      </c>
      <c r="O538">
        <v>57</v>
      </c>
      <c r="V538">
        <v>0</v>
      </c>
      <c r="AC538">
        <v>0</v>
      </c>
      <c r="AJ538">
        <v>0</v>
      </c>
      <c r="AQ538">
        <v>0</v>
      </c>
      <c r="AX538">
        <v>0</v>
      </c>
      <c r="BE538">
        <v>0</v>
      </c>
      <c r="BL538">
        <v>0</v>
      </c>
      <c r="BS538">
        <v>0</v>
      </c>
      <c r="BZ538">
        <v>0</v>
      </c>
      <c r="CG538">
        <v>0</v>
      </c>
      <c r="CN538">
        <v>0</v>
      </c>
      <c r="CU538">
        <v>0</v>
      </c>
      <c r="DB538">
        <v>0</v>
      </c>
      <c r="DI538">
        <v>0</v>
      </c>
      <c r="DJ538">
        <v>11.2281998107</v>
      </c>
      <c r="DK538">
        <v>11.2281998107</v>
      </c>
      <c r="DL538">
        <v>11.2281998107</v>
      </c>
      <c r="DM538">
        <v>11.2281998107</v>
      </c>
      <c r="DN538">
        <v>0</v>
      </c>
      <c r="DO538">
        <v>0</v>
      </c>
      <c r="DP538">
        <v>57</v>
      </c>
    </row>
    <row r="539" spans="1:120" x14ac:dyDescent="0.25">
      <c r="A539" t="s">
        <v>186</v>
      </c>
      <c r="H539">
        <v>0</v>
      </c>
      <c r="O539">
        <v>0</v>
      </c>
      <c r="V539">
        <v>0</v>
      </c>
      <c r="AC539">
        <v>0</v>
      </c>
      <c r="AJ539">
        <v>0</v>
      </c>
      <c r="AQ539">
        <v>0</v>
      </c>
      <c r="AR539">
        <v>52.063734565899999</v>
      </c>
      <c r="AS539">
        <v>52.063734565899999</v>
      </c>
      <c r="AT539">
        <v>52.063734565899999</v>
      </c>
      <c r="AU539">
        <v>52.063734565899999</v>
      </c>
      <c r="AV539">
        <v>0</v>
      </c>
      <c r="AW539">
        <v>0</v>
      </c>
      <c r="AX539">
        <v>91</v>
      </c>
      <c r="BE539">
        <v>0</v>
      </c>
      <c r="BF539">
        <v>62.671265843400001</v>
      </c>
      <c r="BG539">
        <v>62.671265843400001</v>
      </c>
      <c r="BH539">
        <v>62.671265843400001</v>
      </c>
      <c r="BI539">
        <v>62.671265843400001</v>
      </c>
      <c r="BJ539">
        <v>0</v>
      </c>
      <c r="BK539">
        <v>0</v>
      </c>
      <c r="BL539">
        <v>496</v>
      </c>
      <c r="BM539">
        <v>66.229575505499994</v>
      </c>
      <c r="BN539">
        <v>66.229575505499994</v>
      </c>
      <c r="BO539">
        <v>66.229575505499994</v>
      </c>
      <c r="BP539">
        <v>66.229575505499994</v>
      </c>
      <c r="BQ539">
        <v>0</v>
      </c>
      <c r="BR539">
        <v>0</v>
      </c>
      <c r="BS539">
        <v>37</v>
      </c>
      <c r="BZ539">
        <v>0</v>
      </c>
      <c r="CG539">
        <v>0</v>
      </c>
      <c r="CH539">
        <v>71.472635372599996</v>
      </c>
      <c r="CI539">
        <v>71.472635372599996</v>
      </c>
      <c r="CJ539">
        <v>71.472635372599996</v>
      </c>
      <c r="CK539">
        <v>71.472635372599996</v>
      </c>
      <c r="CN539">
        <v>1</v>
      </c>
      <c r="CO539">
        <v>30.205755530000001</v>
      </c>
      <c r="CP539">
        <v>30.205755530000001</v>
      </c>
      <c r="CQ539">
        <v>30.205755530000001</v>
      </c>
      <c r="CR539">
        <v>30.205755530000001</v>
      </c>
      <c r="CS539">
        <v>0</v>
      </c>
      <c r="CT539">
        <v>0</v>
      </c>
      <c r="CU539">
        <v>85</v>
      </c>
      <c r="DB539">
        <v>0</v>
      </c>
      <c r="DI539">
        <v>0</v>
      </c>
      <c r="DJ539">
        <v>57.6105703478</v>
      </c>
      <c r="DK539">
        <v>56.528593363500001</v>
      </c>
      <c r="DL539">
        <v>62.671265843400001</v>
      </c>
      <c r="DM539">
        <v>62.671265843400001</v>
      </c>
      <c r="DN539">
        <v>0.40420640299999999</v>
      </c>
      <c r="DO539">
        <v>10.780681745700001</v>
      </c>
      <c r="DP539">
        <v>711</v>
      </c>
    </row>
    <row r="540" spans="1:120" x14ac:dyDescent="0.25">
      <c r="A540" t="s">
        <v>187</v>
      </c>
      <c r="H540">
        <v>0</v>
      </c>
      <c r="O540">
        <v>0</v>
      </c>
      <c r="V540">
        <v>0</v>
      </c>
      <c r="AC540">
        <v>0</v>
      </c>
      <c r="AJ540">
        <v>0</v>
      </c>
      <c r="AQ540">
        <v>0</v>
      </c>
      <c r="AX540">
        <v>0</v>
      </c>
      <c r="BE540">
        <v>0</v>
      </c>
      <c r="BL540">
        <v>0</v>
      </c>
      <c r="BS540">
        <v>0</v>
      </c>
      <c r="BZ540">
        <v>0</v>
      </c>
      <c r="CA540">
        <v>33.593777052199997</v>
      </c>
      <c r="CB540">
        <v>33.593777052199997</v>
      </c>
      <c r="CC540">
        <v>33.593777052199997</v>
      </c>
      <c r="CD540">
        <v>33.593777052199997</v>
      </c>
      <c r="CE540">
        <v>0</v>
      </c>
      <c r="CF540">
        <v>0</v>
      </c>
      <c r="CG540">
        <v>89</v>
      </c>
      <c r="CN540">
        <v>0</v>
      </c>
      <c r="CU540">
        <v>0</v>
      </c>
      <c r="DB540">
        <v>0</v>
      </c>
      <c r="DI540">
        <v>0</v>
      </c>
      <c r="DJ540">
        <v>33.593777052199997</v>
      </c>
      <c r="DK540">
        <v>33.593777052199997</v>
      </c>
      <c r="DL540">
        <v>33.593777052199997</v>
      </c>
      <c r="DM540">
        <v>33.593777052199997</v>
      </c>
      <c r="DN540">
        <v>0</v>
      </c>
      <c r="DO540">
        <v>0</v>
      </c>
      <c r="DP540">
        <v>89</v>
      </c>
    </row>
    <row r="541" spans="1:120" x14ac:dyDescent="0.25">
      <c r="A541" t="s">
        <v>189</v>
      </c>
      <c r="H541">
        <v>0</v>
      </c>
      <c r="O541">
        <v>0</v>
      </c>
      <c r="P541">
        <v>23.264923831499999</v>
      </c>
      <c r="Q541">
        <v>23.264923831499999</v>
      </c>
      <c r="R541">
        <v>23.264923831499999</v>
      </c>
      <c r="S541">
        <v>23.264923831499999</v>
      </c>
      <c r="T541">
        <v>0</v>
      </c>
      <c r="U541">
        <v>0</v>
      </c>
      <c r="V541">
        <v>23</v>
      </c>
      <c r="AC541">
        <v>0</v>
      </c>
      <c r="AJ541">
        <v>0</v>
      </c>
      <c r="AQ541">
        <v>0</v>
      </c>
      <c r="AX541">
        <v>0</v>
      </c>
      <c r="BE541">
        <v>0</v>
      </c>
      <c r="BL541">
        <v>0</v>
      </c>
      <c r="BS541">
        <v>0</v>
      </c>
      <c r="BZ541">
        <v>0</v>
      </c>
      <c r="CG541">
        <v>0</v>
      </c>
      <c r="CN541">
        <v>0</v>
      </c>
      <c r="CU541">
        <v>0</v>
      </c>
      <c r="DB541">
        <v>0</v>
      </c>
      <c r="DI541">
        <v>0</v>
      </c>
      <c r="DJ541">
        <v>23.264923831499999</v>
      </c>
      <c r="DK541">
        <v>23.264923831499999</v>
      </c>
      <c r="DL541">
        <v>23.264923831499999</v>
      </c>
      <c r="DM541">
        <v>23.264923831499999</v>
      </c>
      <c r="DN541">
        <v>0</v>
      </c>
      <c r="DO541">
        <v>0</v>
      </c>
      <c r="DP541">
        <v>23</v>
      </c>
    </row>
    <row r="542" spans="1:120" x14ac:dyDescent="0.25">
      <c r="A542" t="s">
        <v>306</v>
      </c>
      <c r="H542">
        <v>0</v>
      </c>
      <c r="I542">
        <v>16.1447869428</v>
      </c>
      <c r="J542">
        <v>16.1447869428</v>
      </c>
      <c r="K542">
        <v>16.1447869428</v>
      </c>
      <c r="L542">
        <v>16.1447869428</v>
      </c>
      <c r="M542">
        <v>0</v>
      </c>
      <c r="N542">
        <v>0</v>
      </c>
      <c r="O542">
        <v>23</v>
      </c>
      <c r="V542">
        <v>0</v>
      </c>
      <c r="AC542">
        <v>0</v>
      </c>
      <c r="AJ542">
        <v>0</v>
      </c>
      <c r="AQ542">
        <v>0</v>
      </c>
      <c r="AX542">
        <v>0</v>
      </c>
      <c r="BE542">
        <v>0</v>
      </c>
      <c r="BL542">
        <v>0</v>
      </c>
      <c r="BS542">
        <v>0</v>
      </c>
      <c r="BZ542">
        <v>0</v>
      </c>
      <c r="CG542">
        <v>0</v>
      </c>
      <c r="CN542">
        <v>0</v>
      </c>
      <c r="CU542">
        <v>0</v>
      </c>
      <c r="DB542">
        <v>0</v>
      </c>
      <c r="DI542">
        <v>0</v>
      </c>
      <c r="DJ542">
        <v>16.1447869428</v>
      </c>
      <c r="DK542">
        <v>16.1447869428</v>
      </c>
      <c r="DL542">
        <v>16.1447869428</v>
      </c>
      <c r="DM542">
        <v>16.1447869428</v>
      </c>
      <c r="DN542">
        <v>0</v>
      </c>
      <c r="DO542">
        <v>0</v>
      </c>
      <c r="DP542">
        <v>23</v>
      </c>
    </row>
    <row r="543" spans="1:120" x14ac:dyDescent="0.25">
      <c r="A543" t="s">
        <v>190</v>
      </c>
      <c r="H543">
        <v>0</v>
      </c>
      <c r="O543">
        <v>0</v>
      </c>
      <c r="V543">
        <v>0</v>
      </c>
      <c r="AC543">
        <v>0</v>
      </c>
      <c r="AJ543">
        <v>0</v>
      </c>
      <c r="AQ543">
        <v>0</v>
      </c>
      <c r="AR543">
        <v>45.144561337299997</v>
      </c>
      <c r="AS543">
        <v>45.144561337299997</v>
      </c>
      <c r="AT543">
        <v>45.144561337299997</v>
      </c>
      <c r="AU543">
        <v>45.144561337299997</v>
      </c>
      <c r="AV543">
        <v>0</v>
      </c>
      <c r="AW543">
        <v>0</v>
      </c>
      <c r="AX543">
        <v>71</v>
      </c>
      <c r="BE543">
        <v>0</v>
      </c>
      <c r="BF543">
        <v>58.7360224715</v>
      </c>
      <c r="BG543">
        <v>58.7360224715</v>
      </c>
      <c r="BH543">
        <v>58.7360224715</v>
      </c>
      <c r="BI543">
        <v>58.7360224715</v>
      </c>
      <c r="BJ543">
        <v>0</v>
      </c>
      <c r="BK543">
        <v>0</v>
      </c>
      <c r="BL543">
        <v>301</v>
      </c>
      <c r="BM543">
        <v>62.028399650099999</v>
      </c>
      <c r="BN543">
        <v>62.028399650099999</v>
      </c>
      <c r="BO543">
        <v>62.028399650099999</v>
      </c>
      <c r="BP543">
        <v>62.028399650099999</v>
      </c>
      <c r="BQ543">
        <v>0</v>
      </c>
      <c r="BR543">
        <v>0</v>
      </c>
      <c r="BS543">
        <v>141</v>
      </c>
      <c r="BT543">
        <v>69.942726777000004</v>
      </c>
      <c r="BU543">
        <v>69.942726777000004</v>
      </c>
      <c r="BV543">
        <v>69.942726777000004</v>
      </c>
      <c r="BW543">
        <v>69.942726777000004</v>
      </c>
      <c r="BX543">
        <v>0</v>
      </c>
      <c r="BY543">
        <v>0</v>
      </c>
      <c r="BZ543">
        <v>20</v>
      </c>
      <c r="CA543">
        <v>52.337625289400002</v>
      </c>
      <c r="CB543">
        <v>52.337625289400002</v>
      </c>
      <c r="CC543">
        <v>52.337625289400002</v>
      </c>
      <c r="CD543">
        <v>52.337625289400002</v>
      </c>
      <c r="CE543">
        <v>0</v>
      </c>
      <c r="CF543">
        <v>0</v>
      </c>
      <c r="CG543">
        <v>131</v>
      </c>
      <c r="CN543">
        <v>0</v>
      </c>
      <c r="CO543">
        <v>36.567014960599998</v>
      </c>
      <c r="CP543">
        <v>36.567014960599998</v>
      </c>
      <c r="CQ543">
        <v>36.567014960599998</v>
      </c>
      <c r="CR543">
        <v>36.567014960599998</v>
      </c>
      <c r="CS543">
        <v>0</v>
      </c>
      <c r="CT543">
        <v>0</v>
      </c>
      <c r="CU543">
        <v>157</v>
      </c>
      <c r="DB543">
        <v>0</v>
      </c>
      <c r="DI543">
        <v>0</v>
      </c>
      <c r="DJ543">
        <v>53.1185855369</v>
      </c>
      <c r="DK543">
        <v>54.126058414299997</v>
      </c>
      <c r="DL543">
        <v>58.7360224715</v>
      </c>
      <c r="DM543">
        <v>55.5368238804</v>
      </c>
      <c r="DN543">
        <v>0.33160558870000001</v>
      </c>
      <c r="DO543">
        <v>9.4992474091000005</v>
      </c>
      <c r="DP543">
        <v>821</v>
      </c>
    </row>
    <row r="544" spans="1:120" x14ac:dyDescent="0.25">
      <c r="A544" t="s">
        <v>199</v>
      </c>
      <c r="H544">
        <v>0</v>
      </c>
      <c r="O544">
        <v>0</v>
      </c>
      <c r="V544">
        <v>0</v>
      </c>
      <c r="AC544">
        <v>0</v>
      </c>
      <c r="AJ544">
        <v>0</v>
      </c>
      <c r="AQ544">
        <v>0</v>
      </c>
      <c r="AX544">
        <v>0</v>
      </c>
      <c r="AY544">
        <v>50.032729173100002</v>
      </c>
      <c r="AZ544">
        <v>50.032729173100002</v>
      </c>
      <c r="BA544">
        <v>50.032729173100002</v>
      </c>
      <c r="BB544">
        <v>50.032729173100002</v>
      </c>
      <c r="BC544">
        <v>0</v>
      </c>
      <c r="BD544">
        <v>0</v>
      </c>
      <c r="BE544">
        <v>251</v>
      </c>
      <c r="BL544">
        <v>0</v>
      </c>
      <c r="BS544">
        <v>0</v>
      </c>
      <c r="BZ544">
        <v>0</v>
      </c>
      <c r="CG544">
        <v>0</v>
      </c>
      <c r="CN544">
        <v>0</v>
      </c>
      <c r="CU544">
        <v>0</v>
      </c>
      <c r="DB544">
        <v>0</v>
      </c>
      <c r="DI544">
        <v>0</v>
      </c>
      <c r="DJ544">
        <v>50.032729173100002</v>
      </c>
      <c r="DK544">
        <v>50.032729173100002</v>
      </c>
      <c r="DL544">
        <v>50.032729173100002</v>
      </c>
      <c r="DM544">
        <v>50.032729173100002</v>
      </c>
      <c r="DN544">
        <v>0</v>
      </c>
      <c r="DO544">
        <v>0</v>
      </c>
      <c r="DP544">
        <v>251</v>
      </c>
    </row>
    <row r="545" spans="1:120" x14ac:dyDescent="0.25">
      <c r="A545" t="s">
        <v>191</v>
      </c>
      <c r="H545">
        <v>0</v>
      </c>
      <c r="O545">
        <v>0</v>
      </c>
      <c r="V545">
        <v>0</v>
      </c>
      <c r="AC545">
        <v>0</v>
      </c>
      <c r="AJ545">
        <v>0</v>
      </c>
      <c r="AQ545">
        <v>0</v>
      </c>
      <c r="AX545">
        <v>0</v>
      </c>
      <c r="BE545">
        <v>0</v>
      </c>
      <c r="BF545">
        <v>61.404103750399997</v>
      </c>
      <c r="BG545">
        <v>61.404103750399997</v>
      </c>
      <c r="BH545">
        <v>61.404103750399997</v>
      </c>
      <c r="BI545">
        <v>61.404103750399997</v>
      </c>
      <c r="BJ545">
        <v>0</v>
      </c>
      <c r="BK545">
        <v>0</v>
      </c>
      <c r="BL545">
        <v>443</v>
      </c>
      <c r="BS545">
        <v>0</v>
      </c>
      <c r="BZ545">
        <v>0</v>
      </c>
      <c r="CG545">
        <v>0</v>
      </c>
      <c r="CN545">
        <v>0</v>
      </c>
      <c r="CO545">
        <v>34.382805554199997</v>
      </c>
      <c r="CP545">
        <v>34.382805554199997</v>
      </c>
      <c r="CQ545">
        <v>34.382805554199997</v>
      </c>
      <c r="CR545">
        <v>34.382805554199997</v>
      </c>
      <c r="CS545">
        <v>0</v>
      </c>
      <c r="CT545">
        <v>0</v>
      </c>
      <c r="CU545">
        <v>84</v>
      </c>
      <c r="DB545">
        <v>0</v>
      </c>
      <c r="DI545">
        <v>0</v>
      </c>
      <c r="DJ545">
        <v>57.089605242899999</v>
      </c>
      <c r="DK545">
        <v>47.893454652300001</v>
      </c>
      <c r="DL545">
        <v>61.404103750399997</v>
      </c>
      <c r="DM545">
        <v>47.893454652300001</v>
      </c>
      <c r="DN545">
        <v>0.43147518099999999</v>
      </c>
      <c r="DO545">
        <v>9.9073015599000005</v>
      </c>
      <c r="DP545">
        <v>527</v>
      </c>
    </row>
    <row r="546" spans="1:120" x14ac:dyDescent="0.25">
      <c r="A546" t="s">
        <v>200</v>
      </c>
      <c r="H546">
        <v>0</v>
      </c>
      <c r="O546">
        <v>0</v>
      </c>
      <c r="V546">
        <v>0</v>
      </c>
      <c r="AC546">
        <v>0</v>
      </c>
      <c r="AJ546">
        <v>0</v>
      </c>
      <c r="AQ546">
        <v>0</v>
      </c>
      <c r="AX546">
        <v>0</v>
      </c>
      <c r="BE546">
        <v>0</v>
      </c>
      <c r="BL546">
        <v>0</v>
      </c>
      <c r="BS546">
        <v>0</v>
      </c>
      <c r="BZ546">
        <v>0</v>
      </c>
      <c r="CG546">
        <v>0</v>
      </c>
      <c r="CN546">
        <v>0</v>
      </c>
      <c r="CU546">
        <v>0</v>
      </c>
      <c r="DB546">
        <v>0</v>
      </c>
      <c r="DI546">
        <v>0</v>
      </c>
      <c r="DP546">
        <v>0</v>
      </c>
    </row>
    <row r="547" spans="1:120" x14ac:dyDescent="0.25">
      <c r="A547" t="s">
        <v>201</v>
      </c>
      <c r="H547">
        <v>0</v>
      </c>
      <c r="O547">
        <v>0</v>
      </c>
      <c r="V547">
        <v>0</v>
      </c>
      <c r="AC547">
        <v>0</v>
      </c>
      <c r="AJ547">
        <v>0</v>
      </c>
      <c r="AQ547">
        <v>0</v>
      </c>
      <c r="AX547">
        <v>0</v>
      </c>
      <c r="BE547">
        <v>0</v>
      </c>
      <c r="BL547">
        <v>0</v>
      </c>
      <c r="BS547">
        <v>0</v>
      </c>
      <c r="BZ547">
        <v>0</v>
      </c>
      <c r="CG547">
        <v>0</v>
      </c>
      <c r="CN547">
        <v>0</v>
      </c>
      <c r="CU547">
        <v>0</v>
      </c>
      <c r="DB547">
        <v>0</v>
      </c>
      <c r="DI547">
        <v>0</v>
      </c>
      <c r="DP547">
        <v>0</v>
      </c>
    </row>
    <row r="548" spans="1:120" x14ac:dyDescent="0.25">
      <c r="A548" t="s">
        <v>192</v>
      </c>
      <c r="H548">
        <v>0</v>
      </c>
      <c r="O548">
        <v>0</v>
      </c>
      <c r="V548">
        <v>0</v>
      </c>
      <c r="AC548">
        <v>0</v>
      </c>
      <c r="AJ548">
        <v>0</v>
      </c>
      <c r="AQ548">
        <v>0</v>
      </c>
      <c r="AX548">
        <v>0</v>
      </c>
      <c r="BE548">
        <v>0</v>
      </c>
      <c r="BL548">
        <v>0</v>
      </c>
      <c r="BS548">
        <v>0</v>
      </c>
      <c r="BZ548">
        <v>0</v>
      </c>
      <c r="CG548">
        <v>0</v>
      </c>
      <c r="CN548">
        <v>0</v>
      </c>
      <c r="CU548">
        <v>0</v>
      </c>
      <c r="DB548">
        <v>0</v>
      </c>
      <c r="DI548">
        <v>0</v>
      </c>
      <c r="DP548">
        <v>0</v>
      </c>
    </row>
    <row r="549" spans="1:120" x14ac:dyDescent="0.25">
      <c r="A549" t="s">
        <v>307</v>
      </c>
      <c r="H549">
        <v>0</v>
      </c>
      <c r="O549">
        <v>0</v>
      </c>
      <c r="V549">
        <v>0</v>
      </c>
      <c r="AC549">
        <v>0</v>
      </c>
      <c r="AJ549">
        <v>0</v>
      </c>
      <c r="AQ549">
        <v>0</v>
      </c>
      <c r="AX549">
        <v>0</v>
      </c>
      <c r="BE549">
        <v>0</v>
      </c>
      <c r="BL549">
        <v>0</v>
      </c>
      <c r="BS549">
        <v>0</v>
      </c>
      <c r="BZ549">
        <v>0</v>
      </c>
      <c r="CG549">
        <v>0</v>
      </c>
      <c r="CN549">
        <v>0</v>
      </c>
      <c r="CU549">
        <v>0</v>
      </c>
      <c r="DB549">
        <v>0</v>
      </c>
      <c r="DI549">
        <v>0</v>
      </c>
      <c r="DP549">
        <v>0</v>
      </c>
    </row>
    <row r="550" spans="1:120" x14ac:dyDescent="0.25">
      <c r="A550" t="s">
        <v>308</v>
      </c>
      <c r="H550">
        <v>0</v>
      </c>
      <c r="O550">
        <v>0</v>
      </c>
      <c r="V550">
        <v>0</v>
      </c>
      <c r="AC550">
        <v>0</v>
      </c>
      <c r="AJ550">
        <v>0</v>
      </c>
      <c r="AQ550">
        <v>0</v>
      </c>
      <c r="AX550">
        <v>0</v>
      </c>
      <c r="BE550">
        <v>0</v>
      </c>
      <c r="BL550">
        <v>0</v>
      </c>
      <c r="BS550">
        <v>0</v>
      </c>
      <c r="BZ550">
        <v>0</v>
      </c>
      <c r="CG550">
        <v>0</v>
      </c>
      <c r="CN550">
        <v>0</v>
      </c>
      <c r="CU550">
        <v>0</v>
      </c>
      <c r="DB550">
        <v>0</v>
      </c>
      <c r="DI550">
        <v>0</v>
      </c>
      <c r="DP550">
        <v>0</v>
      </c>
    </row>
    <row r="551" spans="1:120" x14ac:dyDescent="0.25">
      <c r="A551" t="s">
        <v>225</v>
      </c>
      <c r="B551">
        <v>25.042977087099999</v>
      </c>
      <c r="C551">
        <v>24.5809145367</v>
      </c>
      <c r="D551">
        <v>23.702100355700001</v>
      </c>
      <c r="E551">
        <v>23.702100355700001</v>
      </c>
      <c r="F551">
        <v>0.30424327499999998</v>
      </c>
      <c r="G551">
        <v>3.6177894570000002</v>
      </c>
      <c r="H551">
        <v>141</v>
      </c>
      <c r="I551">
        <v>17.105350187799999</v>
      </c>
      <c r="J551">
        <v>17.155799996900001</v>
      </c>
      <c r="K551">
        <v>16.1447869428</v>
      </c>
      <c r="L551">
        <v>16.1447869428</v>
      </c>
      <c r="M551">
        <v>0.28171775319999998</v>
      </c>
      <c r="N551">
        <v>7.0912058403999998</v>
      </c>
      <c r="O551">
        <v>634</v>
      </c>
      <c r="P551">
        <v>25.422242340099999</v>
      </c>
      <c r="Q551">
        <v>23.731512400500002</v>
      </c>
      <c r="R551">
        <v>23.264923831499999</v>
      </c>
      <c r="S551">
        <v>20.408341588199999</v>
      </c>
      <c r="T551">
        <v>0.77510436829999996</v>
      </c>
      <c r="U551">
        <v>12.1427155893</v>
      </c>
      <c r="V551">
        <v>245</v>
      </c>
      <c r="W551">
        <v>7.5319266711999999</v>
      </c>
      <c r="X551">
        <v>7.1832192601999996</v>
      </c>
      <c r="Y551">
        <v>6.3885309417</v>
      </c>
      <c r="Z551">
        <v>6.3885309417</v>
      </c>
      <c r="AA551">
        <v>0.28007802279999999</v>
      </c>
      <c r="AB551">
        <v>1.6451742251000001</v>
      </c>
      <c r="AC551">
        <v>35</v>
      </c>
      <c r="AD551">
        <v>11.6236947682</v>
      </c>
      <c r="AE551">
        <v>11.6236947682</v>
      </c>
      <c r="AF551">
        <v>11.6236947682</v>
      </c>
      <c r="AG551">
        <v>11.6236947682</v>
      </c>
      <c r="AH551">
        <v>0</v>
      </c>
      <c r="AI551">
        <v>0</v>
      </c>
      <c r="AJ551">
        <v>64</v>
      </c>
      <c r="AK551">
        <v>19.352330073499999</v>
      </c>
      <c r="AL551">
        <v>21.016540569</v>
      </c>
      <c r="AM551">
        <v>14.8725863658</v>
      </c>
      <c r="AN551">
        <v>22.087063586399999</v>
      </c>
      <c r="AO551">
        <v>0.68332088199999996</v>
      </c>
      <c r="AP551">
        <v>5.0225419350999996</v>
      </c>
      <c r="AQ551">
        <v>54</v>
      </c>
      <c r="AR551">
        <v>49.036663135399998</v>
      </c>
      <c r="AS551">
        <v>48.604147951599998</v>
      </c>
      <c r="AT551">
        <v>52.063734565899999</v>
      </c>
      <c r="AU551">
        <v>48.604147951599998</v>
      </c>
      <c r="AV551">
        <v>0.2699789923</v>
      </c>
      <c r="AW551">
        <v>3.4430449914999999</v>
      </c>
      <c r="AX551">
        <v>163</v>
      </c>
      <c r="AY551">
        <v>50.032729173100002</v>
      </c>
      <c r="AZ551">
        <v>50.032729173100002</v>
      </c>
      <c r="BA551">
        <v>50.032729173100002</v>
      </c>
      <c r="BB551">
        <v>50.032729173100002</v>
      </c>
      <c r="BC551">
        <v>0</v>
      </c>
      <c r="BD551">
        <v>0</v>
      </c>
      <c r="BE551">
        <v>251</v>
      </c>
      <c r="BF551">
        <v>61.264363330999998</v>
      </c>
      <c r="BG551">
        <v>60.937130688400003</v>
      </c>
      <c r="BH551">
        <v>61.404103750399997</v>
      </c>
      <c r="BI551">
        <v>61.404103750399997</v>
      </c>
      <c r="BJ551">
        <v>4.3541753400000001E-2</v>
      </c>
      <c r="BK551">
        <v>1.5333654587000001</v>
      </c>
      <c r="BL551">
        <v>1240</v>
      </c>
      <c r="BM551">
        <v>66.102553228999994</v>
      </c>
      <c r="BN551">
        <v>68.181657881199996</v>
      </c>
      <c r="BO551">
        <v>62.028399650099999</v>
      </c>
      <c r="BP551">
        <v>66.229575505499994</v>
      </c>
      <c r="BQ551">
        <v>0.38610887399999999</v>
      </c>
      <c r="BR551">
        <v>5.9112089903999996</v>
      </c>
      <c r="BS551">
        <v>234</v>
      </c>
      <c r="BT551">
        <v>44.409723622900003</v>
      </c>
      <c r="BU551">
        <v>48.759632920400001</v>
      </c>
      <c r="BV551">
        <v>27.5765390639</v>
      </c>
      <c r="BW551">
        <v>48.759632920400001</v>
      </c>
      <c r="BX551">
        <v>2.9896184222</v>
      </c>
      <c r="BY551">
        <v>20.946111160499999</v>
      </c>
      <c r="BZ551">
        <v>49</v>
      </c>
      <c r="CA551">
        <v>43.083189605199998</v>
      </c>
      <c r="CB551">
        <v>42.179200667400004</v>
      </c>
      <c r="CC551">
        <v>42.503291012699997</v>
      </c>
      <c r="CD551">
        <v>41.392700164099999</v>
      </c>
      <c r="CE551">
        <v>0.27263630700000002</v>
      </c>
      <c r="CF551">
        <v>6.2071901692999996</v>
      </c>
      <c r="CG551">
        <v>518</v>
      </c>
      <c r="CH551">
        <v>71.472635372599996</v>
      </c>
      <c r="CI551">
        <v>71.472635372599996</v>
      </c>
      <c r="CJ551">
        <v>71.472635372599996</v>
      </c>
      <c r="CK551">
        <v>71.472635372599996</v>
      </c>
      <c r="CN551">
        <v>1</v>
      </c>
      <c r="CO551">
        <v>34.344523409300002</v>
      </c>
      <c r="CP551">
        <v>33.718525348299998</v>
      </c>
      <c r="CQ551">
        <v>34.382805554199997</v>
      </c>
      <c r="CR551">
        <v>34.382805554199997</v>
      </c>
      <c r="CS551">
        <v>0.1449571127</v>
      </c>
      <c r="CT551">
        <v>2.6211397655000002</v>
      </c>
      <c r="CU551">
        <v>327</v>
      </c>
      <c r="CV551">
        <v>36.498846893200003</v>
      </c>
      <c r="CW551">
        <v>36.498846893200003</v>
      </c>
      <c r="CX551">
        <v>36.498846893200003</v>
      </c>
      <c r="CY551">
        <v>36.498846893200003</v>
      </c>
      <c r="CZ551">
        <v>0</v>
      </c>
      <c r="DA551">
        <v>0</v>
      </c>
      <c r="DB551">
        <v>21</v>
      </c>
      <c r="DC551">
        <v>4.2941798483999998</v>
      </c>
      <c r="DD551">
        <v>4.2941798483999998</v>
      </c>
      <c r="DE551">
        <v>4.2941798483999998</v>
      </c>
      <c r="DF551">
        <v>4.2941798483999998</v>
      </c>
      <c r="DG551">
        <v>0</v>
      </c>
      <c r="DH551">
        <v>0</v>
      </c>
      <c r="DI551">
        <v>29</v>
      </c>
      <c r="DJ551">
        <v>42.767887577700002</v>
      </c>
      <c r="DK551">
        <v>33.628297373999999</v>
      </c>
      <c r="DL551">
        <v>45.144561337299997</v>
      </c>
      <c r="DM551">
        <v>29.6434775014</v>
      </c>
      <c r="DN551">
        <v>0.29929138630000002</v>
      </c>
      <c r="DO551">
        <v>18.945229311199999</v>
      </c>
      <c r="DP551">
        <v>4007</v>
      </c>
    </row>
    <row r="553" spans="1:120" x14ac:dyDescent="0.25">
      <c r="A553" t="s">
        <v>335</v>
      </c>
    </row>
    <row r="554" spans="1:120" x14ac:dyDescent="0.25">
      <c r="C554" t="s">
        <v>241</v>
      </c>
    </row>
    <row r="555" spans="1:120" x14ac:dyDescent="0.25">
      <c r="B555" t="s">
        <v>228</v>
      </c>
      <c r="I555" t="s">
        <v>311</v>
      </c>
      <c r="P555" t="s">
        <v>3</v>
      </c>
      <c r="W555" t="s">
        <v>196</v>
      </c>
      <c r="AD555" t="s">
        <v>243</v>
      </c>
      <c r="AK555" t="s">
        <v>12</v>
      </c>
      <c r="AR555" t="s">
        <v>322</v>
      </c>
      <c r="AY555" t="s">
        <v>4</v>
      </c>
      <c r="BF555" t="s">
        <v>5</v>
      </c>
      <c r="BM555" t="s">
        <v>6</v>
      </c>
      <c r="BT555" t="s">
        <v>9</v>
      </c>
      <c r="CA555" t="s">
        <v>169</v>
      </c>
      <c r="CH555" t="s">
        <v>197</v>
      </c>
      <c r="CO555" t="s">
        <v>13</v>
      </c>
      <c r="CV555" t="s">
        <v>198</v>
      </c>
      <c r="DC555" t="s">
        <v>193</v>
      </c>
      <c r="DJ555" t="s">
        <v>225</v>
      </c>
    </row>
    <row r="556" spans="1:120" x14ac:dyDescent="0.25">
      <c r="A556" t="s">
        <v>257</v>
      </c>
      <c r="B556" t="s">
        <v>302</v>
      </c>
      <c r="C556" t="s">
        <v>267</v>
      </c>
      <c r="D556" t="s">
        <v>287</v>
      </c>
      <c r="E556" t="s">
        <v>303</v>
      </c>
      <c r="F556" t="s">
        <v>252</v>
      </c>
      <c r="G556" t="s">
        <v>253</v>
      </c>
      <c r="H556" t="s">
        <v>159</v>
      </c>
      <c r="I556" t="s">
        <v>302</v>
      </c>
      <c r="J556" t="s">
        <v>267</v>
      </c>
      <c r="K556" t="s">
        <v>287</v>
      </c>
      <c r="L556" t="s">
        <v>303</v>
      </c>
      <c r="M556" t="s">
        <v>252</v>
      </c>
      <c r="N556" t="s">
        <v>253</v>
      </c>
      <c r="O556" t="s">
        <v>159</v>
      </c>
      <c r="P556" t="s">
        <v>302</v>
      </c>
      <c r="Q556" t="s">
        <v>267</v>
      </c>
      <c r="R556" t="s">
        <v>287</v>
      </c>
      <c r="S556" t="s">
        <v>303</v>
      </c>
      <c r="T556" t="s">
        <v>252</v>
      </c>
      <c r="U556" t="s">
        <v>253</v>
      </c>
      <c r="V556" t="s">
        <v>159</v>
      </c>
      <c r="W556" t="s">
        <v>302</v>
      </c>
      <c r="X556" t="s">
        <v>267</v>
      </c>
      <c r="Y556" t="s">
        <v>287</v>
      </c>
      <c r="Z556" t="s">
        <v>303</v>
      </c>
      <c r="AA556" t="s">
        <v>252</v>
      </c>
      <c r="AB556" t="s">
        <v>253</v>
      </c>
      <c r="AC556" t="s">
        <v>159</v>
      </c>
      <c r="AD556" t="s">
        <v>302</v>
      </c>
      <c r="AE556" t="s">
        <v>267</v>
      </c>
      <c r="AF556" t="s">
        <v>287</v>
      </c>
      <c r="AG556" t="s">
        <v>303</v>
      </c>
      <c r="AH556" t="s">
        <v>252</v>
      </c>
      <c r="AI556" t="s">
        <v>253</v>
      </c>
      <c r="AJ556" t="s">
        <v>159</v>
      </c>
      <c r="AK556" t="s">
        <v>302</v>
      </c>
      <c r="AL556" t="s">
        <v>267</v>
      </c>
      <c r="AM556" t="s">
        <v>287</v>
      </c>
      <c r="AN556" t="s">
        <v>303</v>
      </c>
      <c r="AO556" t="s">
        <v>252</v>
      </c>
      <c r="AP556" t="s">
        <v>253</v>
      </c>
      <c r="AQ556" t="s">
        <v>159</v>
      </c>
      <c r="AR556" t="s">
        <v>302</v>
      </c>
      <c r="AS556" t="s">
        <v>267</v>
      </c>
      <c r="AT556" t="s">
        <v>287</v>
      </c>
      <c r="AU556" t="s">
        <v>303</v>
      </c>
      <c r="AV556" t="s">
        <v>252</v>
      </c>
      <c r="AW556" t="s">
        <v>253</v>
      </c>
      <c r="AX556" t="s">
        <v>159</v>
      </c>
      <c r="AY556" t="s">
        <v>302</v>
      </c>
      <c r="AZ556" t="s">
        <v>267</v>
      </c>
      <c r="BA556" t="s">
        <v>287</v>
      </c>
      <c r="BB556" t="s">
        <v>303</v>
      </c>
      <c r="BC556" t="s">
        <v>252</v>
      </c>
      <c r="BD556" t="s">
        <v>253</v>
      </c>
      <c r="BE556" t="s">
        <v>159</v>
      </c>
      <c r="BF556" t="s">
        <v>302</v>
      </c>
      <c r="BG556" t="s">
        <v>267</v>
      </c>
      <c r="BH556" t="s">
        <v>287</v>
      </c>
      <c r="BI556" t="s">
        <v>303</v>
      </c>
      <c r="BJ556" t="s">
        <v>252</v>
      </c>
      <c r="BK556" t="s">
        <v>253</v>
      </c>
      <c r="BL556" t="s">
        <v>159</v>
      </c>
      <c r="BM556" t="s">
        <v>302</v>
      </c>
      <c r="BN556" t="s">
        <v>267</v>
      </c>
      <c r="BO556" t="s">
        <v>287</v>
      </c>
      <c r="BP556" t="s">
        <v>303</v>
      </c>
      <c r="BQ556" t="s">
        <v>252</v>
      </c>
      <c r="BR556" t="s">
        <v>253</v>
      </c>
      <c r="BS556" t="s">
        <v>159</v>
      </c>
      <c r="BT556" t="s">
        <v>302</v>
      </c>
      <c r="BU556" t="s">
        <v>267</v>
      </c>
      <c r="BV556" t="s">
        <v>287</v>
      </c>
      <c r="BW556" t="s">
        <v>303</v>
      </c>
      <c r="BX556" t="s">
        <v>252</v>
      </c>
      <c r="BY556" t="s">
        <v>253</v>
      </c>
      <c r="BZ556" t="s">
        <v>159</v>
      </c>
      <c r="CA556" t="s">
        <v>302</v>
      </c>
      <c r="CB556" t="s">
        <v>267</v>
      </c>
      <c r="CC556" t="s">
        <v>287</v>
      </c>
      <c r="CD556" t="s">
        <v>303</v>
      </c>
      <c r="CE556" t="s">
        <v>252</v>
      </c>
      <c r="CF556" t="s">
        <v>253</v>
      </c>
      <c r="CG556" t="s">
        <v>159</v>
      </c>
      <c r="CH556" t="s">
        <v>302</v>
      </c>
      <c r="CI556" t="s">
        <v>267</v>
      </c>
      <c r="CJ556" t="s">
        <v>287</v>
      </c>
      <c r="CK556" t="s">
        <v>303</v>
      </c>
      <c r="CL556" t="s">
        <v>252</v>
      </c>
      <c r="CM556" t="s">
        <v>253</v>
      </c>
      <c r="CN556" t="s">
        <v>159</v>
      </c>
      <c r="CO556" t="s">
        <v>302</v>
      </c>
      <c r="CP556" t="s">
        <v>267</v>
      </c>
      <c r="CQ556" t="s">
        <v>287</v>
      </c>
      <c r="CR556" t="s">
        <v>303</v>
      </c>
      <c r="CS556" t="s">
        <v>252</v>
      </c>
      <c r="CT556" t="s">
        <v>253</v>
      </c>
      <c r="CU556" t="s">
        <v>159</v>
      </c>
      <c r="CV556" t="s">
        <v>302</v>
      </c>
      <c r="CW556" t="s">
        <v>267</v>
      </c>
      <c r="CX556" t="s">
        <v>287</v>
      </c>
      <c r="CY556" t="s">
        <v>303</v>
      </c>
      <c r="CZ556" t="s">
        <v>252</v>
      </c>
      <c r="DA556" t="s">
        <v>253</v>
      </c>
      <c r="DB556" t="s">
        <v>159</v>
      </c>
      <c r="DC556" t="s">
        <v>302</v>
      </c>
      <c r="DD556" t="s">
        <v>267</v>
      </c>
      <c r="DE556" t="s">
        <v>287</v>
      </c>
      <c r="DF556" t="s">
        <v>303</v>
      </c>
      <c r="DG556" t="s">
        <v>252</v>
      </c>
      <c r="DH556" t="s">
        <v>253</v>
      </c>
      <c r="DI556" t="s">
        <v>159</v>
      </c>
      <c r="DJ556" t="s">
        <v>302</v>
      </c>
      <c r="DK556" t="s">
        <v>267</v>
      </c>
      <c r="DL556" t="s">
        <v>287</v>
      </c>
      <c r="DM556" t="s">
        <v>303</v>
      </c>
      <c r="DN556" t="s">
        <v>252</v>
      </c>
      <c r="DO556" t="s">
        <v>253</v>
      </c>
      <c r="DP556" t="s">
        <v>159</v>
      </c>
    </row>
    <row r="557" spans="1:120" x14ac:dyDescent="0.25">
      <c r="A557" t="s">
        <v>304</v>
      </c>
      <c r="H557">
        <v>0</v>
      </c>
      <c r="O557">
        <v>0</v>
      </c>
      <c r="V557">
        <v>0</v>
      </c>
      <c r="AC557">
        <v>0</v>
      </c>
      <c r="AJ557">
        <v>0</v>
      </c>
      <c r="AQ557">
        <v>0</v>
      </c>
      <c r="AX557">
        <v>0</v>
      </c>
      <c r="BE557">
        <v>0</v>
      </c>
      <c r="BL557">
        <v>0</v>
      </c>
      <c r="BS557">
        <v>0</v>
      </c>
      <c r="BZ557">
        <v>0</v>
      </c>
      <c r="CG557">
        <v>0</v>
      </c>
      <c r="CN557">
        <v>0</v>
      </c>
      <c r="CU557">
        <v>0</v>
      </c>
      <c r="DB557">
        <v>0</v>
      </c>
      <c r="DI557">
        <v>0</v>
      </c>
      <c r="DP557">
        <v>0</v>
      </c>
    </row>
    <row r="558" spans="1:120" x14ac:dyDescent="0.25">
      <c r="A558" t="s">
        <v>175</v>
      </c>
      <c r="H558">
        <v>0</v>
      </c>
      <c r="O558">
        <v>0</v>
      </c>
      <c r="V558">
        <v>0</v>
      </c>
      <c r="W558">
        <v>20.319779763900002</v>
      </c>
      <c r="X558">
        <v>20.319779763900002</v>
      </c>
      <c r="Y558">
        <v>20.319779763900002</v>
      </c>
      <c r="Z558">
        <v>20.319779763900002</v>
      </c>
      <c r="AA558">
        <v>0</v>
      </c>
      <c r="AB558">
        <v>0</v>
      </c>
      <c r="AC558">
        <v>3</v>
      </c>
      <c r="AJ558">
        <v>0</v>
      </c>
      <c r="AQ558">
        <v>0</v>
      </c>
      <c r="AX558">
        <v>0</v>
      </c>
      <c r="BE558">
        <v>0</v>
      </c>
      <c r="BL558">
        <v>0</v>
      </c>
      <c r="BS558">
        <v>0</v>
      </c>
      <c r="BZ558">
        <v>0</v>
      </c>
      <c r="CG558">
        <v>0</v>
      </c>
      <c r="CN558">
        <v>0</v>
      </c>
      <c r="CU558">
        <v>0</v>
      </c>
      <c r="DB558">
        <v>0</v>
      </c>
      <c r="DI558">
        <v>0</v>
      </c>
      <c r="DJ558">
        <v>20.319779763900002</v>
      </c>
      <c r="DK558">
        <v>20.319779763900002</v>
      </c>
      <c r="DL558">
        <v>20.319779763900002</v>
      </c>
      <c r="DM558">
        <v>20.319779763900002</v>
      </c>
      <c r="DN558">
        <v>0</v>
      </c>
      <c r="DO558">
        <v>0</v>
      </c>
      <c r="DP558">
        <v>3</v>
      </c>
    </row>
    <row r="559" spans="1:120" x14ac:dyDescent="0.25">
      <c r="A559" t="s">
        <v>176</v>
      </c>
      <c r="B559">
        <v>88.812329969900006</v>
      </c>
      <c r="C559">
        <v>88.812329969900006</v>
      </c>
      <c r="D559">
        <v>88.812329969900006</v>
      </c>
      <c r="E559">
        <v>88.812329969900006</v>
      </c>
      <c r="F559">
        <v>0</v>
      </c>
      <c r="G559">
        <v>0</v>
      </c>
      <c r="H559">
        <v>33</v>
      </c>
      <c r="O559">
        <v>0</v>
      </c>
      <c r="P559">
        <v>37.636408344899998</v>
      </c>
      <c r="Q559">
        <v>37.636408344899998</v>
      </c>
      <c r="R559">
        <v>37.636408344899998</v>
      </c>
      <c r="S559">
        <v>37.636408344899998</v>
      </c>
      <c r="T559">
        <v>0</v>
      </c>
      <c r="U559">
        <v>0</v>
      </c>
      <c r="V559">
        <v>56</v>
      </c>
      <c r="AC559">
        <v>0</v>
      </c>
      <c r="AJ559">
        <v>0</v>
      </c>
      <c r="AQ559">
        <v>0</v>
      </c>
      <c r="AX559">
        <v>0</v>
      </c>
      <c r="BE559">
        <v>0</v>
      </c>
      <c r="BL559">
        <v>0</v>
      </c>
      <c r="BS559">
        <v>0</v>
      </c>
      <c r="BZ559">
        <v>0</v>
      </c>
      <c r="CG559">
        <v>0</v>
      </c>
      <c r="CN559">
        <v>0</v>
      </c>
      <c r="CU559">
        <v>0</v>
      </c>
      <c r="DB559">
        <v>0</v>
      </c>
      <c r="DI559">
        <v>0</v>
      </c>
      <c r="DJ559">
        <v>56.826915595400003</v>
      </c>
      <c r="DK559">
        <v>63.224369157399998</v>
      </c>
      <c r="DL559">
        <v>37.636408344899998</v>
      </c>
      <c r="DM559">
        <v>63.224369157399998</v>
      </c>
      <c r="DN559">
        <v>2.6363788634</v>
      </c>
      <c r="DO559">
        <v>24.915192553499999</v>
      </c>
      <c r="DP559">
        <v>89</v>
      </c>
    </row>
    <row r="560" spans="1:120" x14ac:dyDescent="0.25">
      <c r="A560" t="s">
        <v>305</v>
      </c>
      <c r="H560">
        <v>0</v>
      </c>
      <c r="O560">
        <v>0</v>
      </c>
      <c r="V560">
        <v>0</v>
      </c>
      <c r="AC560">
        <v>0</v>
      </c>
      <c r="AD560">
        <v>47.738739754599997</v>
      </c>
      <c r="AE560">
        <v>47.738739754599997</v>
      </c>
      <c r="AF560">
        <v>47.738739754599997</v>
      </c>
      <c r="AG560">
        <v>47.738739754599997</v>
      </c>
      <c r="AH560">
        <v>0</v>
      </c>
      <c r="AI560">
        <v>0</v>
      </c>
      <c r="AJ560">
        <v>64</v>
      </c>
      <c r="AQ560">
        <v>0</v>
      </c>
      <c r="AX560">
        <v>0</v>
      </c>
      <c r="BE560">
        <v>0</v>
      </c>
      <c r="BL560">
        <v>0</v>
      </c>
      <c r="BS560">
        <v>0</v>
      </c>
      <c r="BZ560">
        <v>0</v>
      </c>
      <c r="CG560">
        <v>0</v>
      </c>
      <c r="CN560">
        <v>0</v>
      </c>
      <c r="CU560">
        <v>0</v>
      </c>
      <c r="DB560">
        <v>0</v>
      </c>
      <c r="DI560">
        <v>0</v>
      </c>
      <c r="DJ560">
        <v>47.738739754599997</v>
      </c>
      <c r="DK560">
        <v>47.738739754599997</v>
      </c>
      <c r="DL560">
        <v>47.738739754599997</v>
      </c>
      <c r="DM560">
        <v>47.738739754599997</v>
      </c>
      <c r="DN560">
        <v>0</v>
      </c>
      <c r="DO560">
        <v>0</v>
      </c>
      <c r="DP560">
        <v>64</v>
      </c>
    </row>
    <row r="561" spans="1:120" x14ac:dyDescent="0.25">
      <c r="A561" t="s">
        <v>177</v>
      </c>
      <c r="B561">
        <v>75.755677895700003</v>
      </c>
      <c r="C561">
        <v>75.755677895700003</v>
      </c>
      <c r="D561">
        <v>75.755677895700003</v>
      </c>
      <c r="E561">
        <v>75.755677895700003</v>
      </c>
      <c r="F561">
        <v>0</v>
      </c>
      <c r="G561">
        <v>0</v>
      </c>
      <c r="H561">
        <v>49</v>
      </c>
      <c r="O561">
        <v>0</v>
      </c>
      <c r="P561">
        <v>54.0084529417</v>
      </c>
      <c r="Q561">
        <v>54.0084529417</v>
      </c>
      <c r="R561">
        <v>54.0084529417</v>
      </c>
      <c r="S561">
        <v>54.0084529417</v>
      </c>
      <c r="T561">
        <v>0</v>
      </c>
      <c r="U561">
        <v>0</v>
      </c>
      <c r="V561">
        <v>27</v>
      </c>
      <c r="W561">
        <v>31.2923039235</v>
      </c>
      <c r="X561">
        <v>31.2923039235</v>
      </c>
      <c r="Y561">
        <v>31.2923039235</v>
      </c>
      <c r="Z561">
        <v>31.2923039235</v>
      </c>
      <c r="AA561">
        <v>0</v>
      </c>
      <c r="AB561">
        <v>0</v>
      </c>
      <c r="AC561">
        <v>18</v>
      </c>
      <c r="AJ561">
        <v>0</v>
      </c>
      <c r="AK561">
        <v>57.3002156429</v>
      </c>
      <c r="AL561">
        <v>57.3002156429</v>
      </c>
      <c r="AM561">
        <v>57.3002156429</v>
      </c>
      <c r="AN561">
        <v>57.3002156429</v>
      </c>
      <c r="AO561">
        <v>0</v>
      </c>
      <c r="AP561">
        <v>0</v>
      </c>
      <c r="AQ561">
        <v>29</v>
      </c>
      <c r="AX561">
        <v>0</v>
      </c>
      <c r="BE561">
        <v>0</v>
      </c>
      <c r="BL561">
        <v>0</v>
      </c>
      <c r="BS561">
        <v>0</v>
      </c>
      <c r="BZ561">
        <v>0</v>
      </c>
      <c r="CG561">
        <v>0</v>
      </c>
      <c r="CN561">
        <v>0</v>
      </c>
      <c r="CU561">
        <v>0</v>
      </c>
      <c r="DB561">
        <v>0</v>
      </c>
      <c r="DI561">
        <v>0</v>
      </c>
      <c r="DJ561">
        <v>60.107802378099997</v>
      </c>
      <c r="DK561">
        <v>54.589162600999998</v>
      </c>
      <c r="DL561">
        <v>57.3002156429</v>
      </c>
      <c r="DM561">
        <v>55.6543342923</v>
      </c>
      <c r="DN561">
        <v>1.3769963255</v>
      </c>
      <c r="DO561">
        <v>15.230404458800001</v>
      </c>
      <c r="DP561">
        <v>122</v>
      </c>
    </row>
    <row r="562" spans="1:120" x14ac:dyDescent="0.25">
      <c r="A562" t="s">
        <v>178</v>
      </c>
      <c r="H562">
        <v>0</v>
      </c>
      <c r="O562">
        <v>0</v>
      </c>
      <c r="V562">
        <v>0</v>
      </c>
      <c r="AC562">
        <v>0</v>
      </c>
      <c r="AJ562">
        <v>0</v>
      </c>
      <c r="AQ562">
        <v>0</v>
      </c>
      <c r="AX562">
        <v>0</v>
      </c>
      <c r="BE562">
        <v>0</v>
      </c>
      <c r="BL562">
        <v>0</v>
      </c>
      <c r="BS562">
        <v>0</v>
      </c>
      <c r="BZ562">
        <v>0</v>
      </c>
      <c r="CG562">
        <v>0</v>
      </c>
      <c r="CN562">
        <v>0</v>
      </c>
      <c r="CU562">
        <v>0</v>
      </c>
      <c r="CV562">
        <v>147.21509069210001</v>
      </c>
      <c r="CW562">
        <v>147.21509069210001</v>
      </c>
      <c r="CX562">
        <v>147.21509069210001</v>
      </c>
      <c r="CY562">
        <v>147.21509069210001</v>
      </c>
      <c r="CZ562">
        <v>0</v>
      </c>
      <c r="DA562">
        <v>0</v>
      </c>
      <c r="DB562">
        <v>21</v>
      </c>
      <c r="DI562">
        <v>0</v>
      </c>
      <c r="DJ562">
        <v>147.21509069210001</v>
      </c>
      <c r="DK562">
        <v>147.21509069210001</v>
      </c>
      <c r="DL562">
        <v>147.21509069210001</v>
      </c>
      <c r="DM562">
        <v>147.21509069210001</v>
      </c>
      <c r="DN562">
        <v>0</v>
      </c>
      <c r="DO562">
        <v>0</v>
      </c>
      <c r="DP562">
        <v>21</v>
      </c>
    </row>
    <row r="563" spans="1:120" x14ac:dyDescent="0.25">
      <c r="A563" t="s">
        <v>179</v>
      </c>
      <c r="B563">
        <v>114.4971946078</v>
      </c>
      <c r="C563">
        <v>114.4971946078</v>
      </c>
      <c r="D563">
        <v>114.4971946078</v>
      </c>
      <c r="E563">
        <v>114.4971946078</v>
      </c>
      <c r="F563">
        <v>0</v>
      </c>
      <c r="G563">
        <v>0</v>
      </c>
      <c r="H563">
        <v>61</v>
      </c>
      <c r="I563">
        <v>44.574449582100002</v>
      </c>
      <c r="J563">
        <v>44.574449582100002</v>
      </c>
      <c r="K563">
        <v>44.574449582100002</v>
      </c>
      <c r="L563">
        <v>44.574449582100002</v>
      </c>
      <c r="M563">
        <v>0</v>
      </c>
      <c r="N563">
        <v>0</v>
      </c>
      <c r="O563">
        <v>152</v>
      </c>
      <c r="V563">
        <v>0</v>
      </c>
      <c r="W563">
        <v>40.184307555700002</v>
      </c>
      <c r="X563">
        <v>40.184307555700002</v>
      </c>
      <c r="Y563">
        <v>40.184307555700002</v>
      </c>
      <c r="Z563">
        <v>40.184307555700002</v>
      </c>
      <c r="AA563">
        <v>0</v>
      </c>
      <c r="AB563">
        <v>0</v>
      </c>
      <c r="AC563">
        <v>13</v>
      </c>
      <c r="AJ563">
        <v>0</v>
      </c>
      <c r="AK563">
        <v>88.080917511199999</v>
      </c>
      <c r="AL563">
        <v>88.080917511199999</v>
      </c>
      <c r="AM563">
        <v>88.080917511199999</v>
      </c>
      <c r="AN563">
        <v>88.080917511199999</v>
      </c>
      <c r="AO563">
        <v>0</v>
      </c>
      <c r="AP563">
        <v>0</v>
      </c>
      <c r="AQ563">
        <v>15</v>
      </c>
      <c r="AX563">
        <v>0</v>
      </c>
      <c r="BE563">
        <v>0</v>
      </c>
      <c r="BL563">
        <v>0</v>
      </c>
      <c r="BS563">
        <v>0</v>
      </c>
      <c r="BZ563">
        <v>0</v>
      </c>
      <c r="CG563">
        <v>0</v>
      </c>
      <c r="CN563">
        <v>0</v>
      </c>
      <c r="CU563">
        <v>0</v>
      </c>
      <c r="DB563">
        <v>0</v>
      </c>
      <c r="DI563">
        <v>0</v>
      </c>
      <c r="DJ563">
        <v>64.642095697000002</v>
      </c>
      <c r="DK563">
        <v>71.834217314200004</v>
      </c>
      <c r="DL563">
        <v>44.574449582100002</v>
      </c>
      <c r="DM563">
        <v>66.327683546599999</v>
      </c>
      <c r="DN563">
        <v>1.9868300347000001</v>
      </c>
      <c r="DO563">
        <v>30.830121682200001</v>
      </c>
      <c r="DP563">
        <v>241</v>
      </c>
    </row>
    <row r="564" spans="1:120" x14ac:dyDescent="0.25">
      <c r="A564" t="s">
        <v>272</v>
      </c>
      <c r="H564">
        <v>0</v>
      </c>
      <c r="O564">
        <v>0</v>
      </c>
      <c r="V564">
        <v>0</v>
      </c>
      <c r="AC564">
        <v>0</v>
      </c>
      <c r="AJ564">
        <v>0</v>
      </c>
      <c r="AQ564">
        <v>0</v>
      </c>
      <c r="AX564">
        <v>0</v>
      </c>
      <c r="BE564">
        <v>0</v>
      </c>
      <c r="BL564">
        <v>0</v>
      </c>
      <c r="BS564">
        <v>0</v>
      </c>
      <c r="BZ564">
        <v>0</v>
      </c>
      <c r="CG564">
        <v>0</v>
      </c>
      <c r="CN564">
        <v>0</v>
      </c>
      <c r="CU564">
        <v>0</v>
      </c>
      <c r="DB564">
        <v>0</v>
      </c>
      <c r="DI564">
        <v>0</v>
      </c>
      <c r="DP564">
        <v>0</v>
      </c>
    </row>
    <row r="565" spans="1:120" x14ac:dyDescent="0.25">
      <c r="A565" t="s">
        <v>180</v>
      </c>
      <c r="H565">
        <v>0</v>
      </c>
      <c r="O565">
        <v>0</v>
      </c>
      <c r="P565">
        <v>133.8012516499</v>
      </c>
      <c r="Q565">
        <v>133.8012516499</v>
      </c>
      <c r="R565">
        <v>133.8012516499</v>
      </c>
      <c r="S565">
        <v>133.8012516499</v>
      </c>
      <c r="T565">
        <v>0</v>
      </c>
      <c r="U565">
        <v>0</v>
      </c>
      <c r="V565">
        <v>67</v>
      </c>
      <c r="AC565">
        <v>0</v>
      </c>
      <c r="AJ565">
        <v>0</v>
      </c>
      <c r="AQ565">
        <v>0</v>
      </c>
      <c r="AX565">
        <v>0</v>
      </c>
      <c r="BE565">
        <v>0</v>
      </c>
      <c r="BL565">
        <v>0</v>
      </c>
      <c r="BS565">
        <v>0</v>
      </c>
      <c r="BZ565">
        <v>0</v>
      </c>
      <c r="CG565">
        <v>0</v>
      </c>
      <c r="CN565">
        <v>0</v>
      </c>
      <c r="CU565">
        <v>0</v>
      </c>
      <c r="DB565">
        <v>0</v>
      </c>
      <c r="DI565">
        <v>0</v>
      </c>
      <c r="DJ565">
        <v>133.8012516499</v>
      </c>
      <c r="DK565">
        <v>133.8012516499</v>
      </c>
      <c r="DL565">
        <v>133.8012516499</v>
      </c>
      <c r="DM565">
        <v>133.8012516499</v>
      </c>
      <c r="DN565">
        <v>0</v>
      </c>
      <c r="DO565">
        <v>0</v>
      </c>
      <c r="DP565">
        <v>67</v>
      </c>
    </row>
    <row r="566" spans="1:120" x14ac:dyDescent="0.25">
      <c r="A566" t="s">
        <v>181</v>
      </c>
      <c r="H566">
        <v>0</v>
      </c>
      <c r="I566">
        <v>95.438358996999995</v>
      </c>
      <c r="J566">
        <v>95.438358996999995</v>
      </c>
      <c r="K566">
        <v>95.438358996999995</v>
      </c>
      <c r="L566">
        <v>95.438358996999995</v>
      </c>
      <c r="M566">
        <v>0</v>
      </c>
      <c r="N566">
        <v>0</v>
      </c>
      <c r="O566">
        <v>152</v>
      </c>
      <c r="P566">
        <v>134.7744837404</v>
      </c>
      <c r="Q566">
        <v>134.7744837404</v>
      </c>
      <c r="R566">
        <v>134.7744837404</v>
      </c>
      <c r="S566">
        <v>134.7744837404</v>
      </c>
      <c r="T566">
        <v>0</v>
      </c>
      <c r="U566">
        <v>0</v>
      </c>
      <c r="V566">
        <v>46</v>
      </c>
      <c r="AC566">
        <v>0</v>
      </c>
      <c r="AJ566">
        <v>0</v>
      </c>
      <c r="AK566">
        <v>83.824959494200002</v>
      </c>
      <c r="AL566">
        <v>83.824959494200002</v>
      </c>
      <c r="AM566">
        <v>83.824959494200002</v>
      </c>
      <c r="AN566">
        <v>83.824959494200002</v>
      </c>
      <c r="AO566">
        <v>0</v>
      </c>
      <c r="AP566">
        <v>0</v>
      </c>
      <c r="AQ566">
        <v>10</v>
      </c>
      <c r="AX566">
        <v>0</v>
      </c>
      <c r="BE566">
        <v>0</v>
      </c>
      <c r="BL566">
        <v>0</v>
      </c>
      <c r="BS566">
        <v>0</v>
      </c>
      <c r="BZ566">
        <v>0</v>
      </c>
      <c r="CG566">
        <v>0</v>
      </c>
      <c r="CN566">
        <v>0</v>
      </c>
      <c r="CU566">
        <v>0</v>
      </c>
      <c r="DB566">
        <v>0</v>
      </c>
      <c r="DC566">
        <v>4.5188656235</v>
      </c>
      <c r="DD566">
        <v>4.5188656235</v>
      </c>
      <c r="DE566">
        <v>4.5188656235</v>
      </c>
      <c r="DF566">
        <v>4.5188656235</v>
      </c>
      <c r="DG566">
        <v>0</v>
      </c>
      <c r="DH566">
        <v>0</v>
      </c>
      <c r="DI566">
        <v>27</v>
      </c>
      <c r="DJ566">
        <v>92.186469435399999</v>
      </c>
      <c r="DK566">
        <v>79.639166963799994</v>
      </c>
      <c r="DL566">
        <v>95.438358996999995</v>
      </c>
      <c r="DM566">
        <v>89.631659245600005</v>
      </c>
      <c r="DN566">
        <v>2.3137401277</v>
      </c>
      <c r="DO566">
        <v>35.470533367900003</v>
      </c>
      <c r="DP566">
        <v>235</v>
      </c>
    </row>
    <row r="567" spans="1:120" x14ac:dyDescent="0.25">
      <c r="A567" t="s">
        <v>182</v>
      </c>
      <c r="H567">
        <v>0</v>
      </c>
      <c r="O567">
        <v>0</v>
      </c>
      <c r="V567">
        <v>0</v>
      </c>
      <c r="AC567">
        <v>0</v>
      </c>
      <c r="AJ567">
        <v>0</v>
      </c>
      <c r="AQ567">
        <v>0</v>
      </c>
      <c r="AX567">
        <v>0</v>
      </c>
      <c r="BE567">
        <v>0</v>
      </c>
      <c r="BL567">
        <v>0</v>
      </c>
      <c r="BM567">
        <v>222.11764007810001</v>
      </c>
      <c r="BN567">
        <v>222.11764007810001</v>
      </c>
      <c r="BO567">
        <v>222.11764007810001</v>
      </c>
      <c r="BP567">
        <v>222.11764007810001</v>
      </c>
      <c r="BQ567">
        <v>0</v>
      </c>
      <c r="BR567">
        <v>0</v>
      </c>
      <c r="BS567">
        <v>56</v>
      </c>
      <c r="BT567">
        <v>105.5263722018</v>
      </c>
      <c r="BU567">
        <v>105.5263722018</v>
      </c>
      <c r="BV567">
        <v>105.5263722018</v>
      </c>
      <c r="BW567">
        <v>105.5263722018</v>
      </c>
      <c r="BX567">
        <v>0</v>
      </c>
      <c r="BY567">
        <v>0</v>
      </c>
      <c r="BZ567">
        <v>30</v>
      </c>
      <c r="CA567">
        <v>156.38954937459999</v>
      </c>
      <c r="CB567">
        <v>156.38954937459999</v>
      </c>
      <c r="CC567">
        <v>156.38954937459999</v>
      </c>
      <c r="CD567">
        <v>156.38954937459999</v>
      </c>
      <c r="CE567">
        <v>0</v>
      </c>
      <c r="CF567">
        <v>0</v>
      </c>
      <c r="CG567">
        <v>212</v>
      </c>
      <c r="CN567">
        <v>0</v>
      </c>
      <c r="CU567">
        <v>0</v>
      </c>
      <c r="DB567">
        <v>0</v>
      </c>
      <c r="DI567">
        <v>0</v>
      </c>
      <c r="DJ567">
        <v>163.5997227364</v>
      </c>
      <c r="DK567">
        <v>161.34452055150001</v>
      </c>
      <c r="DL567">
        <v>156.38954937459999</v>
      </c>
      <c r="DM567">
        <v>156.38954937459999</v>
      </c>
      <c r="DN567">
        <v>1.8510435779000001</v>
      </c>
      <c r="DO567">
        <v>31.981888023900002</v>
      </c>
      <c r="DP567">
        <v>299</v>
      </c>
    </row>
    <row r="568" spans="1:120" x14ac:dyDescent="0.25">
      <c r="A568" t="s">
        <v>183</v>
      </c>
      <c r="H568">
        <v>0</v>
      </c>
      <c r="I568">
        <v>37.9943141416</v>
      </c>
      <c r="J568">
        <v>37.9943141416</v>
      </c>
      <c r="K568">
        <v>37.9943141416</v>
      </c>
      <c r="L568">
        <v>37.9943141416</v>
      </c>
      <c r="M568">
        <v>0</v>
      </c>
      <c r="N568">
        <v>0</v>
      </c>
      <c r="O568">
        <v>253</v>
      </c>
      <c r="V568">
        <v>0</v>
      </c>
      <c r="AC568">
        <v>0</v>
      </c>
      <c r="AJ568">
        <v>0</v>
      </c>
      <c r="AQ568">
        <v>0</v>
      </c>
      <c r="AX568">
        <v>0</v>
      </c>
      <c r="BE568">
        <v>0</v>
      </c>
      <c r="BL568">
        <v>0</v>
      </c>
      <c r="BS568">
        <v>0</v>
      </c>
      <c r="BZ568">
        <v>0</v>
      </c>
      <c r="CG568">
        <v>0</v>
      </c>
      <c r="CN568">
        <v>0</v>
      </c>
      <c r="CU568">
        <v>0</v>
      </c>
      <c r="DB568">
        <v>0</v>
      </c>
      <c r="DI568">
        <v>0</v>
      </c>
      <c r="DJ568">
        <v>37.9943141416</v>
      </c>
      <c r="DK568">
        <v>37.9943141416</v>
      </c>
      <c r="DL568">
        <v>37.9943141416</v>
      </c>
      <c r="DM568">
        <v>37.9943141416</v>
      </c>
      <c r="DN568">
        <v>0</v>
      </c>
      <c r="DO568">
        <v>0</v>
      </c>
      <c r="DP568">
        <v>253</v>
      </c>
    </row>
    <row r="569" spans="1:120" x14ac:dyDescent="0.25">
      <c r="A569" t="s">
        <v>184</v>
      </c>
      <c r="H569">
        <v>0</v>
      </c>
      <c r="O569">
        <v>0</v>
      </c>
      <c r="P569">
        <v>63.465171852200001</v>
      </c>
      <c r="Q569">
        <v>63.465171852200001</v>
      </c>
      <c r="R569">
        <v>63.465171852200001</v>
      </c>
      <c r="S569">
        <v>63.465171852200001</v>
      </c>
      <c r="T569">
        <v>0</v>
      </c>
      <c r="U569">
        <v>0</v>
      </c>
      <c r="V569">
        <v>27</v>
      </c>
      <c r="AC569">
        <v>0</v>
      </c>
      <c r="AJ569">
        <v>0</v>
      </c>
      <c r="AQ569">
        <v>0</v>
      </c>
      <c r="AX569">
        <v>0</v>
      </c>
      <c r="BE569">
        <v>0</v>
      </c>
      <c r="BL569">
        <v>0</v>
      </c>
      <c r="BS569">
        <v>0</v>
      </c>
      <c r="BZ569">
        <v>0</v>
      </c>
      <c r="CA569">
        <v>135.6196589768</v>
      </c>
      <c r="CB569">
        <v>135.6196589768</v>
      </c>
      <c r="CC569">
        <v>135.6196589768</v>
      </c>
      <c r="CD569">
        <v>135.6196589768</v>
      </c>
      <c r="CE569">
        <v>0</v>
      </c>
      <c r="CF569">
        <v>0</v>
      </c>
      <c r="CG569">
        <v>85</v>
      </c>
      <c r="CN569">
        <v>0</v>
      </c>
      <c r="CU569">
        <v>0</v>
      </c>
      <c r="DB569">
        <v>0</v>
      </c>
      <c r="DI569">
        <v>0</v>
      </c>
      <c r="DJ569">
        <v>118.2293437602</v>
      </c>
      <c r="DK569">
        <v>99.542415414499999</v>
      </c>
      <c r="DL569">
        <v>135.6196589768</v>
      </c>
      <c r="DM569">
        <v>99.542415414499999</v>
      </c>
      <c r="DN569">
        <v>2.9250635429999998</v>
      </c>
      <c r="DO569">
        <v>30.998745277699999</v>
      </c>
      <c r="DP569">
        <v>112</v>
      </c>
    </row>
    <row r="570" spans="1:120" x14ac:dyDescent="0.25">
      <c r="A570" t="s">
        <v>185</v>
      </c>
      <c r="H570">
        <v>0</v>
      </c>
      <c r="I570">
        <v>40.244899531900003</v>
      </c>
      <c r="J570">
        <v>40.244899531900003</v>
      </c>
      <c r="K570">
        <v>40.244899531900003</v>
      </c>
      <c r="L570">
        <v>40.244899531900003</v>
      </c>
      <c r="M570">
        <v>0</v>
      </c>
      <c r="N570">
        <v>0</v>
      </c>
      <c r="O570">
        <v>60</v>
      </c>
      <c r="V570">
        <v>0</v>
      </c>
      <c r="AC570">
        <v>0</v>
      </c>
      <c r="AJ570">
        <v>0</v>
      </c>
      <c r="AQ570">
        <v>0</v>
      </c>
      <c r="AX570">
        <v>0</v>
      </c>
      <c r="BE570">
        <v>0</v>
      </c>
      <c r="BL570">
        <v>0</v>
      </c>
      <c r="BS570">
        <v>0</v>
      </c>
      <c r="BZ570">
        <v>0</v>
      </c>
      <c r="CG570">
        <v>0</v>
      </c>
      <c r="CN570">
        <v>0</v>
      </c>
      <c r="CU570">
        <v>0</v>
      </c>
      <c r="DB570">
        <v>0</v>
      </c>
      <c r="DI570">
        <v>0</v>
      </c>
      <c r="DJ570">
        <v>40.244899531900003</v>
      </c>
      <c r="DK570">
        <v>40.244899531900003</v>
      </c>
      <c r="DL570">
        <v>40.244899531900003</v>
      </c>
      <c r="DM570">
        <v>40.244899531900003</v>
      </c>
      <c r="DN570">
        <v>0</v>
      </c>
      <c r="DO570">
        <v>0</v>
      </c>
      <c r="DP570">
        <v>60</v>
      </c>
    </row>
    <row r="571" spans="1:120" x14ac:dyDescent="0.25">
      <c r="A571" t="s">
        <v>186</v>
      </c>
      <c r="H571">
        <v>0</v>
      </c>
      <c r="O571">
        <v>0</v>
      </c>
      <c r="V571">
        <v>0</v>
      </c>
      <c r="AC571">
        <v>0</v>
      </c>
      <c r="AJ571">
        <v>0</v>
      </c>
      <c r="AQ571">
        <v>0</v>
      </c>
      <c r="AR571">
        <v>173.7489365042</v>
      </c>
      <c r="AS571">
        <v>173.7489365042</v>
      </c>
      <c r="AT571">
        <v>173.7489365042</v>
      </c>
      <c r="AU571">
        <v>173.7489365042</v>
      </c>
      <c r="AV571">
        <v>0</v>
      </c>
      <c r="AW571">
        <v>0</v>
      </c>
      <c r="AX571">
        <v>91</v>
      </c>
      <c r="BE571">
        <v>0</v>
      </c>
      <c r="BF571">
        <v>217.47360005979999</v>
      </c>
      <c r="BG571">
        <v>217.47360005979999</v>
      </c>
      <c r="BH571">
        <v>217.47360005979999</v>
      </c>
      <c r="BI571">
        <v>217.47360005979999</v>
      </c>
      <c r="BJ571">
        <v>0</v>
      </c>
      <c r="BK571">
        <v>0</v>
      </c>
      <c r="BL571">
        <v>496</v>
      </c>
      <c r="BM571">
        <v>201.64065063000001</v>
      </c>
      <c r="BN571">
        <v>201.64065063000001</v>
      </c>
      <c r="BO571">
        <v>201.64065063000001</v>
      </c>
      <c r="BP571">
        <v>201.64065063000001</v>
      </c>
      <c r="BQ571">
        <v>0</v>
      </c>
      <c r="BR571">
        <v>0</v>
      </c>
      <c r="BS571">
        <v>37</v>
      </c>
      <c r="BZ571">
        <v>0</v>
      </c>
      <c r="CG571">
        <v>0</v>
      </c>
      <c r="CH571">
        <v>214.35692906380001</v>
      </c>
      <c r="CI571">
        <v>214.35692906380001</v>
      </c>
      <c r="CJ571">
        <v>214.35692906380001</v>
      </c>
      <c r="CK571">
        <v>214.35692906380001</v>
      </c>
      <c r="CN571">
        <v>1</v>
      </c>
      <c r="CO571">
        <v>101.9537448884</v>
      </c>
      <c r="CP571">
        <v>101.9537448884</v>
      </c>
      <c r="CQ571">
        <v>101.9537448884</v>
      </c>
      <c r="CR571">
        <v>101.9537448884</v>
      </c>
      <c r="CS571">
        <v>0</v>
      </c>
      <c r="CT571">
        <v>0</v>
      </c>
      <c r="CU571">
        <v>85</v>
      </c>
      <c r="DB571">
        <v>0</v>
      </c>
      <c r="DI571">
        <v>0</v>
      </c>
      <c r="DJ571">
        <v>197.16176226600001</v>
      </c>
      <c r="DK571">
        <v>181.83477222920001</v>
      </c>
      <c r="DL571">
        <v>217.47360005979999</v>
      </c>
      <c r="DM571">
        <v>201.64065063000001</v>
      </c>
      <c r="DN571">
        <v>1.4273291144</v>
      </c>
      <c r="DO571">
        <v>38.068622398800002</v>
      </c>
      <c r="DP571">
        <v>711</v>
      </c>
    </row>
    <row r="572" spans="1:120" x14ac:dyDescent="0.25">
      <c r="A572" t="s">
        <v>187</v>
      </c>
      <c r="H572">
        <v>0</v>
      </c>
      <c r="O572">
        <v>0</v>
      </c>
      <c r="V572">
        <v>0</v>
      </c>
      <c r="AC572">
        <v>0</v>
      </c>
      <c r="AJ572">
        <v>0</v>
      </c>
      <c r="AQ572">
        <v>0</v>
      </c>
      <c r="AX572">
        <v>0</v>
      </c>
      <c r="BE572">
        <v>0</v>
      </c>
      <c r="BL572">
        <v>0</v>
      </c>
      <c r="BS572">
        <v>0</v>
      </c>
      <c r="BZ572">
        <v>0</v>
      </c>
      <c r="CA572">
        <v>140.10863378650001</v>
      </c>
      <c r="CB572">
        <v>140.10863378650001</v>
      </c>
      <c r="CC572">
        <v>140.10863378650001</v>
      </c>
      <c r="CD572">
        <v>140.10863378650001</v>
      </c>
      <c r="CE572">
        <v>0</v>
      </c>
      <c r="CF572">
        <v>0</v>
      </c>
      <c r="CG572">
        <v>89</v>
      </c>
      <c r="CN572">
        <v>0</v>
      </c>
      <c r="CU572">
        <v>0</v>
      </c>
      <c r="DB572">
        <v>0</v>
      </c>
      <c r="DI572">
        <v>0</v>
      </c>
      <c r="DJ572">
        <v>140.10863378650001</v>
      </c>
      <c r="DK572">
        <v>140.10863378650001</v>
      </c>
      <c r="DL572">
        <v>140.10863378650001</v>
      </c>
      <c r="DM572">
        <v>140.10863378650001</v>
      </c>
      <c r="DN572">
        <v>0</v>
      </c>
      <c r="DO572">
        <v>0</v>
      </c>
      <c r="DP572">
        <v>89</v>
      </c>
    </row>
    <row r="573" spans="1:120" x14ac:dyDescent="0.25">
      <c r="A573" t="s">
        <v>189</v>
      </c>
      <c r="H573">
        <v>0</v>
      </c>
      <c r="O573">
        <v>0</v>
      </c>
      <c r="P573">
        <v>84.411020163499998</v>
      </c>
      <c r="Q573">
        <v>84.411020163499998</v>
      </c>
      <c r="R573">
        <v>84.411020163499998</v>
      </c>
      <c r="S573">
        <v>84.411020163499998</v>
      </c>
      <c r="T573">
        <v>0</v>
      </c>
      <c r="U573">
        <v>0</v>
      </c>
      <c r="V573">
        <v>23</v>
      </c>
      <c r="AC573">
        <v>0</v>
      </c>
      <c r="AJ573">
        <v>0</v>
      </c>
      <c r="AQ573">
        <v>0</v>
      </c>
      <c r="AX573">
        <v>0</v>
      </c>
      <c r="BE573">
        <v>0</v>
      </c>
      <c r="BL573">
        <v>0</v>
      </c>
      <c r="BS573">
        <v>0</v>
      </c>
      <c r="BZ573">
        <v>0</v>
      </c>
      <c r="CG573">
        <v>0</v>
      </c>
      <c r="CN573">
        <v>0</v>
      </c>
      <c r="CU573">
        <v>0</v>
      </c>
      <c r="DB573">
        <v>0</v>
      </c>
      <c r="DI573">
        <v>0</v>
      </c>
      <c r="DJ573">
        <v>84.411020163499998</v>
      </c>
      <c r="DK573">
        <v>84.411020163499998</v>
      </c>
      <c r="DL573">
        <v>84.411020163499998</v>
      </c>
      <c r="DM573">
        <v>84.411020163499998</v>
      </c>
      <c r="DN573">
        <v>0</v>
      </c>
      <c r="DO573">
        <v>0</v>
      </c>
      <c r="DP573">
        <v>23</v>
      </c>
    </row>
    <row r="574" spans="1:120" x14ac:dyDescent="0.25">
      <c r="A574" t="s">
        <v>306</v>
      </c>
      <c r="H574">
        <v>0</v>
      </c>
      <c r="I574">
        <v>60.042234566099999</v>
      </c>
      <c r="J574">
        <v>60.042234566099999</v>
      </c>
      <c r="K574">
        <v>60.042234566099999</v>
      </c>
      <c r="L574">
        <v>60.042234566099999</v>
      </c>
      <c r="M574">
        <v>0</v>
      </c>
      <c r="N574">
        <v>0</v>
      </c>
      <c r="O574">
        <v>23</v>
      </c>
      <c r="V574">
        <v>0</v>
      </c>
      <c r="AC574">
        <v>0</v>
      </c>
      <c r="AJ574">
        <v>0</v>
      </c>
      <c r="AQ574">
        <v>0</v>
      </c>
      <c r="AX574">
        <v>0</v>
      </c>
      <c r="BE574">
        <v>0</v>
      </c>
      <c r="BL574">
        <v>0</v>
      </c>
      <c r="BS574">
        <v>0</v>
      </c>
      <c r="BZ574">
        <v>0</v>
      </c>
      <c r="CG574">
        <v>0</v>
      </c>
      <c r="CN574">
        <v>0</v>
      </c>
      <c r="CU574">
        <v>0</v>
      </c>
      <c r="DB574">
        <v>0</v>
      </c>
      <c r="DI574">
        <v>0</v>
      </c>
      <c r="DJ574">
        <v>60.042234566099999</v>
      </c>
      <c r="DK574">
        <v>60.042234566099999</v>
      </c>
      <c r="DL574">
        <v>60.042234566099999</v>
      </c>
      <c r="DM574">
        <v>60.042234566099999</v>
      </c>
      <c r="DN574">
        <v>0</v>
      </c>
      <c r="DO574">
        <v>0</v>
      </c>
      <c r="DP574">
        <v>23</v>
      </c>
    </row>
    <row r="575" spans="1:120" x14ac:dyDescent="0.25">
      <c r="A575" t="s">
        <v>190</v>
      </c>
      <c r="H575">
        <v>0</v>
      </c>
      <c r="O575">
        <v>0</v>
      </c>
      <c r="V575">
        <v>0</v>
      </c>
      <c r="AC575">
        <v>0</v>
      </c>
      <c r="AJ575">
        <v>0</v>
      </c>
      <c r="AQ575">
        <v>0</v>
      </c>
      <c r="AR575">
        <v>160.3811979294</v>
      </c>
      <c r="AS575">
        <v>160.3811979294</v>
      </c>
      <c r="AT575">
        <v>160.3811979294</v>
      </c>
      <c r="AU575">
        <v>160.3811979294</v>
      </c>
      <c r="AV575">
        <v>0</v>
      </c>
      <c r="AW575">
        <v>0</v>
      </c>
      <c r="AX575">
        <v>72</v>
      </c>
      <c r="BE575">
        <v>0</v>
      </c>
      <c r="BF575">
        <v>210.56691184639999</v>
      </c>
      <c r="BG575">
        <v>210.56691184639999</v>
      </c>
      <c r="BH575">
        <v>210.56691184639999</v>
      </c>
      <c r="BI575">
        <v>210.56691184639999</v>
      </c>
      <c r="BJ575">
        <v>0</v>
      </c>
      <c r="BK575">
        <v>0</v>
      </c>
      <c r="BL575">
        <v>305</v>
      </c>
      <c r="BM575">
        <v>211.404170841</v>
      </c>
      <c r="BN575">
        <v>211.404170841</v>
      </c>
      <c r="BO575">
        <v>211.404170841</v>
      </c>
      <c r="BP575">
        <v>211.404170841</v>
      </c>
      <c r="BQ575">
        <v>0</v>
      </c>
      <c r="BR575">
        <v>0</v>
      </c>
      <c r="BS575">
        <v>141</v>
      </c>
      <c r="BT575">
        <v>241.23815819629999</v>
      </c>
      <c r="BU575">
        <v>241.23815819629999</v>
      </c>
      <c r="BV575">
        <v>241.23815819629999</v>
      </c>
      <c r="BW575">
        <v>241.23815819629999</v>
      </c>
      <c r="BX575">
        <v>0</v>
      </c>
      <c r="BY575">
        <v>0</v>
      </c>
      <c r="BZ575">
        <v>20</v>
      </c>
      <c r="CA575">
        <v>188.2417127491</v>
      </c>
      <c r="CB575">
        <v>188.2417127491</v>
      </c>
      <c r="CC575">
        <v>188.2417127491</v>
      </c>
      <c r="CD575">
        <v>188.2417127491</v>
      </c>
      <c r="CE575">
        <v>0</v>
      </c>
      <c r="CF575">
        <v>0</v>
      </c>
      <c r="CG575">
        <v>133</v>
      </c>
      <c r="CN575">
        <v>0</v>
      </c>
      <c r="CO575">
        <v>138.86392116549999</v>
      </c>
      <c r="CP575">
        <v>138.86392116549999</v>
      </c>
      <c r="CQ575">
        <v>138.86392116549999</v>
      </c>
      <c r="CR575">
        <v>138.86392116549999</v>
      </c>
      <c r="CS575">
        <v>0</v>
      </c>
      <c r="CT575">
        <v>0</v>
      </c>
      <c r="CU575">
        <v>159</v>
      </c>
      <c r="DB575">
        <v>0</v>
      </c>
      <c r="DI575">
        <v>0</v>
      </c>
      <c r="DJ575">
        <v>189.793132856</v>
      </c>
      <c r="DK575">
        <v>191.782678788</v>
      </c>
      <c r="DL575">
        <v>210.56691184639999</v>
      </c>
      <c r="DM575">
        <v>199.4043122978</v>
      </c>
      <c r="DN575">
        <v>1.0269464424000001</v>
      </c>
      <c r="DO575">
        <v>29.561227539000001</v>
      </c>
      <c r="DP575">
        <v>829</v>
      </c>
    </row>
    <row r="576" spans="1:120" x14ac:dyDescent="0.25">
      <c r="A576" t="s">
        <v>199</v>
      </c>
      <c r="H576">
        <v>0</v>
      </c>
      <c r="O576">
        <v>0</v>
      </c>
      <c r="V576">
        <v>0</v>
      </c>
      <c r="AC576">
        <v>0</v>
      </c>
      <c r="AJ576">
        <v>0</v>
      </c>
      <c r="AQ576">
        <v>0</v>
      </c>
      <c r="AX576">
        <v>0</v>
      </c>
      <c r="AY576">
        <v>183.35133790969999</v>
      </c>
      <c r="AZ576">
        <v>183.35133790969999</v>
      </c>
      <c r="BA576">
        <v>183.35133790969999</v>
      </c>
      <c r="BB576">
        <v>183.35133790969999</v>
      </c>
      <c r="BC576">
        <v>0</v>
      </c>
      <c r="BD576">
        <v>0</v>
      </c>
      <c r="BE576">
        <v>252</v>
      </c>
      <c r="BL576">
        <v>0</v>
      </c>
      <c r="BS576">
        <v>0</v>
      </c>
      <c r="BZ576">
        <v>0</v>
      </c>
      <c r="CG576">
        <v>0</v>
      </c>
      <c r="CN576">
        <v>0</v>
      </c>
      <c r="CU576">
        <v>0</v>
      </c>
      <c r="DB576">
        <v>0</v>
      </c>
      <c r="DI576">
        <v>0</v>
      </c>
      <c r="DJ576">
        <v>183.35133790969999</v>
      </c>
      <c r="DK576">
        <v>183.35133790969999</v>
      </c>
      <c r="DL576">
        <v>183.35133790969999</v>
      </c>
      <c r="DM576">
        <v>183.35133790969999</v>
      </c>
      <c r="DN576">
        <v>0</v>
      </c>
      <c r="DO576">
        <v>0</v>
      </c>
      <c r="DP576">
        <v>252</v>
      </c>
    </row>
    <row r="577" spans="1:120" x14ac:dyDescent="0.25">
      <c r="A577" t="s">
        <v>191</v>
      </c>
      <c r="H577">
        <v>0</v>
      </c>
      <c r="O577">
        <v>0</v>
      </c>
      <c r="V577">
        <v>0</v>
      </c>
      <c r="AC577">
        <v>0</v>
      </c>
      <c r="AJ577">
        <v>0</v>
      </c>
      <c r="AQ577">
        <v>0</v>
      </c>
      <c r="AX577">
        <v>0</v>
      </c>
      <c r="BE577">
        <v>0</v>
      </c>
      <c r="BF577">
        <v>212.00161427259999</v>
      </c>
      <c r="BG577">
        <v>212.00161427259999</v>
      </c>
      <c r="BH577">
        <v>212.00161427259999</v>
      </c>
      <c r="BI577">
        <v>212.00161427259999</v>
      </c>
      <c r="BJ577">
        <v>0</v>
      </c>
      <c r="BK577">
        <v>0</v>
      </c>
      <c r="BL577">
        <v>445</v>
      </c>
      <c r="BS577">
        <v>0</v>
      </c>
      <c r="BZ577">
        <v>0</v>
      </c>
      <c r="CG577">
        <v>0</v>
      </c>
      <c r="CN577">
        <v>0</v>
      </c>
      <c r="CO577">
        <v>127.58001685150001</v>
      </c>
      <c r="CP577">
        <v>127.58001685150001</v>
      </c>
      <c r="CQ577">
        <v>127.58001685150001</v>
      </c>
      <c r="CR577">
        <v>127.58001685150001</v>
      </c>
      <c r="CS577">
        <v>0</v>
      </c>
      <c r="CT577">
        <v>0</v>
      </c>
      <c r="CU577">
        <v>85</v>
      </c>
      <c r="DB577">
        <v>0</v>
      </c>
      <c r="DI577">
        <v>0</v>
      </c>
      <c r="DJ577">
        <v>198.43278626669999</v>
      </c>
      <c r="DK577">
        <v>169.79081556209999</v>
      </c>
      <c r="DL577">
        <v>212.00161427259999</v>
      </c>
      <c r="DM577">
        <v>169.79081556209999</v>
      </c>
      <c r="DN577">
        <v>1.3471492322</v>
      </c>
      <c r="DO577">
        <v>31.035525660000001</v>
      </c>
      <c r="DP577">
        <v>531</v>
      </c>
    </row>
    <row r="578" spans="1:120" x14ac:dyDescent="0.25">
      <c r="A578" t="s">
        <v>200</v>
      </c>
      <c r="H578">
        <v>0</v>
      </c>
      <c r="O578">
        <v>0</v>
      </c>
      <c r="V578">
        <v>0</v>
      </c>
      <c r="AC578">
        <v>0</v>
      </c>
      <c r="AJ578">
        <v>0</v>
      </c>
      <c r="AQ578">
        <v>0</v>
      </c>
      <c r="AX578">
        <v>0</v>
      </c>
      <c r="BE578">
        <v>0</v>
      </c>
      <c r="BL578">
        <v>0</v>
      </c>
      <c r="BS578">
        <v>0</v>
      </c>
      <c r="BZ578">
        <v>0</v>
      </c>
      <c r="CG578">
        <v>0</v>
      </c>
      <c r="CN578">
        <v>0</v>
      </c>
      <c r="CU578">
        <v>0</v>
      </c>
      <c r="DB578">
        <v>0</v>
      </c>
      <c r="DI578">
        <v>0</v>
      </c>
      <c r="DP578">
        <v>0</v>
      </c>
    </row>
    <row r="579" spans="1:120" x14ac:dyDescent="0.25">
      <c r="A579" t="s">
        <v>201</v>
      </c>
      <c r="H579">
        <v>0</v>
      </c>
      <c r="O579">
        <v>0</v>
      </c>
      <c r="V579">
        <v>0</v>
      </c>
      <c r="AC579">
        <v>0</v>
      </c>
      <c r="AJ579">
        <v>0</v>
      </c>
      <c r="AQ579">
        <v>0</v>
      </c>
      <c r="AX579">
        <v>0</v>
      </c>
      <c r="BE579">
        <v>0</v>
      </c>
      <c r="BL579">
        <v>0</v>
      </c>
      <c r="BS579">
        <v>0</v>
      </c>
      <c r="BZ579">
        <v>0</v>
      </c>
      <c r="CG579">
        <v>0</v>
      </c>
      <c r="CN579">
        <v>0</v>
      </c>
      <c r="CU579">
        <v>0</v>
      </c>
      <c r="DB579">
        <v>0</v>
      </c>
      <c r="DI579">
        <v>0</v>
      </c>
      <c r="DP579">
        <v>0</v>
      </c>
    </row>
    <row r="580" spans="1:120" x14ac:dyDescent="0.25">
      <c r="A580" t="s">
        <v>192</v>
      </c>
      <c r="H580">
        <v>0</v>
      </c>
      <c r="O580">
        <v>0</v>
      </c>
      <c r="V580">
        <v>0</v>
      </c>
      <c r="AC580">
        <v>0</v>
      </c>
      <c r="AJ580">
        <v>0</v>
      </c>
      <c r="AQ580">
        <v>0</v>
      </c>
      <c r="AX580">
        <v>0</v>
      </c>
      <c r="BE580">
        <v>0</v>
      </c>
      <c r="BL580">
        <v>0</v>
      </c>
      <c r="BS580">
        <v>0</v>
      </c>
      <c r="BZ580">
        <v>0</v>
      </c>
      <c r="CG580">
        <v>0</v>
      </c>
      <c r="CN580">
        <v>0</v>
      </c>
      <c r="CU580">
        <v>0</v>
      </c>
      <c r="DB580">
        <v>0</v>
      </c>
      <c r="DI580">
        <v>0</v>
      </c>
      <c r="DP580">
        <v>0</v>
      </c>
    </row>
    <row r="581" spans="1:120" x14ac:dyDescent="0.25">
      <c r="A581" t="s">
        <v>307</v>
      </c>
      <c r="H581">
        <v>0</v>
      </c>
      <c r="O581">
        <v>0</v>
      </c>
      <c r="V581">
        <v>0</v>
      </c>
      <c r="AC581">
        <v>0</v>
      </c>
      <c r="AJ581">
        <v>0</v>
      </c>
      <c r="AQ581">
        <v>0</v>
      </c>
      <c r="AX581">
        <v>0</v>
      </c>
      <c r="BE581">
        <v>0</v>
      </c>
      <c r="BL581">
        <v>0</v>
      </c>
      <c r="BS581">
        <v>0</v>
      </c>
      <c r="BZ581">
        <v>0</v>
      </c>
      <c r="CG581">
        <v>0</v>
      </c>
      <c r="CN581">
        <v>0</v>
      </c>
      <c r="CU581">
        <v>0</v>
      </c>
      <c r="DB581">
        <v>0</v>
      </c>
      <c r="DI581">
        <v>0</v>
      </c>
      <c r="DP581">
        <v>0</v>
      </c>
    </row>
    <row r="582" spans="1:120" x14ac:dyDescent="0.25">
      <c r="A582" t="s">
        <v>308</v>
      </c>
      <c r="H582">
        <v>0</v>
      </c>
      <c r="O582">
        <v>0</v>
      </c>
      <c r="V582">
        <v>0</v>
      </c>
      <c r="AC582">
        <v>0</v>
      </c>
      <c r="AJ582">
        <v>0</v>
      </c>
      <c r="AQ582">
        <v>0</v>
      </c>
      <c r="AX582">
        <v>0</v>
      </c>
      <c r="BE582">
        <v>0</v>
      </c>
      <c r="BL582">
        <v>0</v>
      </c>
      <c r="BS582">
        <v>0</v>
      </c>
      <c r="BZ582">
        <v>0</v>
      </c>
      <c r="CG582">
        <v>0</v>
      </c>
      <c r="CN582">
        <v>0</v>
      </c>
      <c r="CU582">
        <v>0</v>
      </c>
      <c r="DB582">
        <v>0</v>
      </c>
      <c r="DI582">
        <v>0</v>
      </c>
      <c r="DP582">
        <v>0</v>
      </c>
    </row>
    <row r="583" spans="1:120" x14ac:dyDescent="0.25">
      <c r="A583" t="s">
        <v>225</v>
      </c>
      <c r="B583">
        <v>95.243326903600007</v>
      </c>
      <c r="C583">
        <v>93.021734157799997</v>
      </c>
      <c r="D583">
        <v>88.812329969900006</v>
      </c>
      <c r="E583">
        <v>88.812329969900006</v>
      </c>
      <c r="F583">
        <v>1.4459647642</v>
      </c>
      <c r="G583">
        <v>17.282360670199999</v>
      </c>
      <c r="H583">
        <v>143</v>
      </c>
      <c r="I583">
        <v>54.172877232799998</v>
      </c>
      <c r="J583">
        <v>55.658851363700002</v>
      </c>
      <c r="K583">
        <v>44.574449582100002</v>
      </c>
      <c r="L583">
        <v>44.574449582100002</v>
      </c>
      <c r="M583">
        <v>0.92755664650000003</v>
      </c>
      <c r="N583">
        <v>23.446328559600001</v>
      </c>
      <c r="O583">
        <v>639</v>
      </c>
      <c r="P583">
        <v>91.130631669300001</v>
      </c>
      <c r="Q583">
        <v>84.682798115400004</v>
      </c>
      <c r="R583">
        <v>84.411020163499998</v>
      </c>
      <c r="S583">
        <v>73.938096007799999</v>
      </c>
      <c r="T583">
        <v>2.6721242838000001</v>
      </c>
      <c r="U583">
        <v>41.861259624200002</v>
      </c>
      <c r="V583">
        <v>245</v>
      </c>
      <c r="W583">
        <v>33.665405710800002</v>
      </c>
      <c r="X583">
        <v>30.598797081099999</v>
      </c>
      <c r="Y583">
        <v>31.2923039235</v>
      </c>
      <c r="Z583">
        <v>31.2923039235</v>
      </c>
      <c r="AA583">
        <v>1.0363789074</v>
      </c>
      <c r="AB583">
        <v>6.0876746015999998</v>
      </c>
      <c r="AC583">
        <v>35</v>
      </c>
      <c r="AD583">
        <v>47.738739754599997</v>
      </c>
      <c r="AE583">
        <v>47.738739754599997</v>
      </c>
      <c r="AF583">
        <v>47.738739754599997</v>
      </c>
      <c r="AG583">
        <v>47.738739754599997</v>
      </c>
      <c r="AH583">
        <v>0</v>
      </c>
      <c r="AI583">
        <v>0</v>
      </c>
      <c r="AJ583">
        <v>64</v>
      </c>
      <c r="AK583">
        <v>70.856351874699996</v>
      </c>
      <c r="AL583">
        <v>76.402030882800005</v>
      </c>
      <c r="AM583">
        <v>57.3002156429</v>
      </c>
      <c r="AN583">
        <v>83.824959494200002</v>
      </c>
      <c r="AO583">
        <v>2.0009187027999999</v>
      </c>
      <c r="AP583">
        <v>14.707143244599999</v>
      </c>
      <c r="AQ583">
        <v>54</v>
      </c>
      <c r="AR583">
        <v>167.8763906046</v>
      </c>
      <c r="AS583">
        <v>167.0650672168</v>
      </c>
      <c r="AT583">
        <v>173.7489365042</v>
      </c>
      <c r="AU583">
        <v>167.0650672168</v>
      </c>
      <c r="AV583">
        <v>0.52098383550000005</v>
      </c>
      <c r="AW583">
        <v>6.6548694328</v>
      </c>
      <c r="AX583">
        <v>163</v>
      </c>
      <c r="AY583">
        <v>183.35133790969999</v>
      </c>
      <c r="AZ583">
        <v>183.35133790969999</v>
      </c>
      <c r="BA583">
        <v>183.35133790969999</v>
      </c>
      <c r="BB583">
        <v>183.35133790969999</v>
      </c>
      <c r="BC583">
        <v>0</v>
      </c>
      <c r="BD583">
        <v>0</v>
      </c>
      <c r="BE583">
        <v>252</v>
      </c>
      <c r="BF583">
        <v>213.83034645309999</v>
      </c>
      <c r="BG583">
        <v>213.34737539299999</v>
      </c>
      <c r="BH583">
        <v>212.00161427259999</v>
      </c>
      <c r="BI583">
        <v>212.00161427259999</v>
      </c>
      <c r="BJ583">
        <v>8.5404010299999999E-2</v>
      </c>
      <c r="BK583">
        <v>3.0151550414999999</v>
      </c>
      <c r="BL583">
        <v>1246</v>
      </c>
      <c r="BM583">
        <v>212.41672985029999</v>
      </c>
      <c r="BN583">
        <v>211.72082051640001</v>
      </c>
      <c r="BO583">
        <v>211.404170841</v>
      </c>
      <c r="BP583">
        <v>211.404170841</v>
      </c>
      <c r="BQ583">
        <v>0.42180207069999998</v>
      </c>
      <c r="BR583">
        <v>6.4576609367</v>
      </c>
      <c r="BS583">
        <v>234</v>
      </c>
      <c r="BT583">
        <v>159.2313475416</v>
      </c>
      <c r="BU583">
        <v>173.38226519899999</v>
      </c>
      <c r="BV583">
        <v>105.5263722018</v>
      </c>
      <c r="BW583">
        <v>173.38226519899999</v>
      </c>
      <c r="BX583">
        <v>9.5024868576999992</v>
      </c>
      <c r="BY583">
        <v>67.040815928800001</v>
      </c>
      <c r="BZ583">
        <v>50</v>
      </c>
      <c r="CA583">
        <v>158.34424928429999</v>
      </c>
      <c r="CB583">
        <v>155.08988872180001</v>
      </c>
      <c r="CC583">
        <v>156.38954937459999</v>
      </c>
      <c r="CD583">
        <v>148.24909158060001</v>
      </c>
      <c r="CE583">
        <v>0.84698927820000003</v>
      </c>
      <c r="CF583">
        <v>19.302342848399999</v>
      </c>
      <c r="CG583">
        <v>519</v>
      </c>
      <c r="CH583">
        <v>214.35692906380001</v>
      </c>
      <c r="CI583">
        <v>214.35692906380001</v>
      </c>
      <c r="CJ583">
        <v>214.35692906380001</v>
      </c>
      <c r="CK583">
        <v>214.35692906380001</v>
      </c>
      <c r="CN583">
        <v>1</v>
      </c>
      <c r="CO583">
        <v>126.37409684959999</v>
      </c>
      <c r="CP583">
        <v>122.7992276351</v>
      </c>
      <c r="CQ583">
        <v>127.58001685150001</v>
      </c>
      <c r="CR583">
        <v>127.58001685150001</v>
      </c>
      <c r="CS583">
        <v>0.83723827630000003</v>
      </c>
      <c r="CT583">
        <v>15.1915898971</v>
      </c>
      <c r="CU583">
        <v>329</v>
      </c>
      <c r="CV583">
        <v>147.21509069210001</v>
      </c>
      <c r="CW583">
        <v>147.21509069210001</v>
      </c>
      <c r="CX583">
        <v>147.21509069210001</v>
      </c>
      <c r="CY583">
        <v>147.21509069210001</v>
      </c>
      <c r="CZ583">
        <v>0</v>
      </c>
      <c r="DA583">
        <v>0</v>
      </c>
      <c r="DB583">
        <v>21</v>
      </c>
      <c r="DC583">
        <v>4.5188656235</v>
      </c>
      <c r="DD583">
        <v>4.5188656235</v>
      </c>
      <c r="DE583">
        <v>4.5188656235</v>
      </c>
      <c r="DF583">
        <v>4.5188656235</v>
      </c>
      <c r="DG583">
        <v>0</v>
      </c>
      <c r="DH583">
        <v>0</v>
      </c>
      <c r="DI583">
        <v>27</v>
      </c>
      <c r="DJ583">
        <v>150.05013482250001</v>
      </c>
      <c r="DK583">
        <v>117.3451472684</v>
      </c>
      <c r="DL583">
        <v>160.3811979294</v>
      </c>
      <c r="DM583">
        <v>110.0117834048</v>
      </c>
      <c r="DN583">
        <v>1.0280693756999999</v>
      </c>
      <c r="DO583">
        <v>65.206707385200005</v>
      </c>
      <c r="DP583">
        <v>4023</v>
      </c>
    </row>
    <row r="585" spans="1:120" x14ac:dyDescent="0.25">
      <c r="A585" t="s">
        <v>157</v>
      </c>
    </row>
    <row r="586" spans="1:120" x14ac:dyDescent="0.25">
      <c r="A586" t="s">
        <v>335</v>
      </c>
    </row>
    <row r="587" spans="1:120" x14ac:dyDescent="0.25">
      <c r="C587" t="s">
        <v>256</v>
      </c>
    </row>
    <row r="588" spans="1:120" x14ac:dyDescent="0.25">
      <c r="B588" t="s">
        <v>15</v>
      </c>
      <c r="I588" t="s">
        <v>16</v>
      </c>
      <c r="P588" t="s">
        <v>17</v>
      </c>
      <c r="W588" t="s">
        <v>174</v>
      </c>
      <c r="AD588" t="s">
        <v>225</v>
      </c>
    </row>
    <row r="589" spans="1:120" x14ac:dyDescent="0.25">
      <c r="A589" t="s">
        <v>257</v>
      </c>
      <c r="B589" t="s">
        <v>302</v>
      </c>
      <c r="C589" t="s">
        <v>267</v>
      </c>
      <c r="D589" t="s">
        <v>287</v>
      </c>
      <c r="E589" t="s">
        <v>303</v>
      </c>
      <c r="F589" t="s">
        <v>252</v>
      </c>
      <c r="G589" t="s">
        <v>253</v>
      </c>
      <c r="H589" t="s">
        <v>159</v>
      </c>
      <c r="I589" t="s">
        <v>302</v>
      </c>
      <c r="J589" t="s">
        <v>267</v>
      </c>
      <c r="K589" t="s">
        <v>287</v>
      </c>
      <c r="L589" t="s">
        <v>303</v>
      </c>
      <c r="M589" t="s">
        <v>252</v>
      </c>
      <c r="N589" t="s">
        <v>253</v>
      </c>
      <c r="O589" t="s">
        <v>159</v>
      </c>
      <c r="P589" t="s">
        <v>302</v>
      </c>
      <c r="Q589" t="s">
        <v>267</v>
      </c>
      <c r="R589" t="s">
        <v>287</v>
      </c>
      <c r="S589" t="s">
        <v>303</v>
      </c>
      <c r="T589" t="s">
        <v>252</v>
      </c>
      <c r="U589" t="s">
        <v>253</v>
      </c>
      <c r="V589" t="s">
        <v>159</v>
      </c>
      <c r="W589" t="s">
        <v>302</v>
      </c>
      <c r="X589" t="s">
        <v>267</v>
      </c>
      <c r="Y589" t="s">
        <v>287</v>
      </c>
      <c r="Z589" t="s">
        <v>303</v>
      </c>
      <c r="AA589" t="s">
        <v>252</v>
      </c>
      <c r="AB589" t="s">
        <v>253</v>
      </c>
      <c r="AC589" t="s">
        <v>159</v>
      </c>
      <c r="AD589" t="s">
        <v>302</v>
      </c>
      <c r="AE589" t="s">
        <v>267</v>
      </c>
      <c r="AF589" t="s">
        <v>287</v>
      </c>
      <c r="AG589" t="s">
        <v>303</v>
      </c>
      <c r="AH589" t="s">
        <v>252</v>
      </c>
      <c r="AI589" t="s">
        <v>253</v>
      </c>
      <c r="AJ589" t="s">
        <v>159</v>
      </c>
    </row>
    <row r="590" spans="1:120" x14ac:dyDescent="0.25">
      <c r="A590" t="s">
        <v>304</v>
      </c>
      <c r="H590">
        <v>0</v>
      </c>
      <c r="O590">
        <v>0</v>
      </c>
      <c r="V590">
        <v>0</v>
      </c>
      <c r="AC590">
        <v>0</v>
      </c>
      <c r="AJ590">
        <v>0</v>
      </c>
    </row>
    <row r="591" spans="1:120" x14ac:dyDescent="0.25">
      <c r="A591" t="s">
        <v>175</v>
      </c>
      <c r="H591">
        <v>0</v>
      </c>
      <c r="I591">
        <v>2.0812655371000002</v>
      </c>
      <c r="J591">
        <v>2.0812655371000002</v>
      </c>
      <c r="K591">
        <v>2.0812655371000002</v>
      </c>
      <c r="L591">
        <v>2.0812655371000002</v>
      </c>
      <c r="M591">
        <v>0</v>
      </c>
      <c r="N591">
        <v>0</v>
      </c>
      <c r="O591">
        <v>3</v>
      </c>
      <c r="V591">
        <v>0</v>
      </c>
      <c r="AC591">
        <v>0</v>
      </c>
      <c r="AD591">
        <v>2.0812655371000002</v>
      </c>
      <c r="AE591">
        <v>2.0812655371000002</v>
      </c>
      <c r="AF591">
        <v>2.0812655371000002</v>
      </c>
      <c r="AG591">
        <v>2.0812655371000002</v>
      </c>
      <c r="AH591">
        <v>0</v>
      </c>
      <c r="AI591">
        <v>0</v>
      </c>
      <c r="AJ591">
        <v>3</v>
      </c>
    </row>
    <row r="592" spans="1:120" x14ac:dyDescent="0.25">
      <c r="A592" t="s">
        <v>176</v>
      </c>
      <c r="H592">
        <v>0</v>
      </c>
      <c r="I592">
        <v>8.7381202233999993</v>
      </c>
      <c r="J592">
        <v>9.0879242558000009</v>
      </c>
      <c r="K592">
        <v>7.6888094697999998</v>
      </c>
      <c r="L592">
        <v>9.0879242558000009</v>
      </c>
      <c r="M592">
        <v>0.14415359929999999</v>
      </c>
      <c r="N592">
        <v>1.3623287354</v>
      </c>
      <c r="O592">
        <v>89</v>
      </c>
      <c r="V592">
        <v>0</v>
      </c>
      <c r="AC592">
        <v>0</v>
      </c>
      <c r="AD592">
        <v>8.7381202233999993</v>
      </c>
      <c r="AE592">
        <v>9.0879242558000009</v>
      </c>
      <c r="AF592">
        <v>7.6888094697999998</v>
      </c>
      <c r="AG592">
        <v>9.0879242558000009</v>
      </c>
      <c r="AH592">
        <v>0.14415359929999999</v>
      </c>
      <c r="AI592">
        <v>1.3623287354</v>
      </c>
      <c r="AJ592">
        <v>89</v>
      </c>
    </row>
    <row r="593" spans="1:36" x14ac:dyDescent="0.25">
      <c r="A593" t="s">
        <v>305</v>
      </c>
      <c r="H593">
        <v>0</v>
      </c>
      <c r="I593">
        <v>7.6384153012000002</v>
      </c>
      <c r="J593">
        <v>7.6384153012000002</v>
      </c>
      <c r="K593">
        <v>7.6384153012000002</v>
      </c>
      <c r="L593">
        <v>7.6384153012000002</v>
      </c>
      <c r="M593">
        <v>0</v>
      </c>
      <c r="N593">
        <v>0</v>
      </c>
      <c r="O593">
        <v>64</v>
      </c>
      <c r="V593">
        <v>0</v>
      </c>
      <c r="AC593">
        <v>0</v>
      </c>
      <c r="AD593">
        <v>7.6384153012000002</v>
      </c>
      <c r="AE593">
        <v>7.6384153012000002</v>
      </c>
      <c r="AF593">
        <v>7.6384153012000002</v>
      </c>
      <c r="AG593">
        <v>7.6384153012000002</v>
      </c>
      <c r="AH593">
        <v>0</v>
      </c>
      <c r="AI593">
        <v>0</v>
      </c>
      <c r="AJ593">
        <v>64</v>
      </c>
    </row>
    <row r="594" spans="1:36" x14ac:dyDescent="0.25">
      <c r="A594" t="s">
        <v>177</v>
      </c>
      <c r="H594">
        <v>0</v>
      </c>
      <c r="I594">
        <v>7.8775062608999997</v>
      </c>
      <c r="J594">
        <v>7.8338535572000003</v>
      </c>
      <c r="K594">
        <v>7.6384153012000002</v>
      </c>
      <c r="L594">
        <v>7.6384153012000002</v>
      </c>
      <c r="M594">
        <v>0.1158837011</v>
      </c>
      <c r="N594">
        <v>1.5782223823999999</v>
      </c>
      <c r="O594">
        <v>185</v>
      </c>
      <c r="V594">
        <v>0</v>
      </c>
      <c r="AC594">
        <v>0</v>
      </c>
      <c r="AD594">
        <v>7.8775062608999997</v>
      </c>
      <c r="AE594">
        <v>7.8338535572000003</v>
      </c>
      <c r="AF594">
        <v>7.6384153012000002</v>
      </c>
      <c r="AG594">
        <v>7.6384153012000002</v>
      </c>
      <c r="AH594">
        <v>0.1158837011</v>
      </c>
      <c r="AI594">
        <v>1.5782223823999999</v>
      </c>
      <c r="AJ594">
        <v>185</v>
      </c>
    </row>
    <row r="595" spans="1:36" x14ac:dyDescent="0.25">
      <c r="A595" t="s">
        <v>178</v>
      </c>
      <c r="H595">
        <v>0</v>
      </c>
      <c r="O595">
        <v>0</v>
      </c>
      <c r="V595">
        <v>0</v>
      </c>
      <c r="W595">
        <v>40.440285840999998</v>
      </c>
      <c r="X595">
        <v>40.440285840999998</v>
      </c>
      <c r="Y595">
        <v>40.440285840999998</v>
      </c>
      <c r="Z595">
        <v>40.440285840999998</v>
      </c>
      <c r="AA595">
        <v>0</v>
      </c>
      <c r="AB595">
        <v>0</v>
      </c>
      <c r="AC595">
        <v>20</v>
      </c>
      <c r="AD595">
        <v>40.440285840999998</v>
      </c>
      <c r="AE595">
        <v>40.440285840999998</v>
      </c>
      <c r="AF595">
        <v>40.440285840999998</v>
      </c>
      <c r="AG595">
        <v>40.440285840999998</v>
      </c>
      <c r="AH595">
        <v>0</v>
      </c>
      <c r="AI595">
        <v>0</v>
      </c>
      <c r="AJ595">
        <v>20</v>
      </c>
    </row>
    <row r="596" spans="1:36" x14ac:dyDescent="0.25">
      <c r="A596" t="s">
        <v>179</v>
      </c>
      <c r="H596">
        <v>0</v>
      </c>
      <c r="I596">
        <v>8.6447554690999997</v>
      </c>
      <c r="J596">
        <v>11.5356277798</v>
      </c>
      <c r="K596">
        <v>4.7120420635000002</v>
      </c>
      <c r="L596">
        <v>11.203251597</v>
      </c>
      <c r="M596">
        <v>0.36753477890000003</v>
      </c>
      <c r="N596">
        <v>5.6874566182999997</v>
      </c>
      <c r="O596">
        <v>239</v>
      </c>
      <c r="V596">
        <v>0</v>
      </c>
      <c r="AC596">
        <v>0</v>
      </c>
      <c r="AD596">
        <v>8.6447554690999997</v>
      </c>
      <c r="AE596">
        <v>11.5356277798</v>
      </c>
      <c r="AF596">
        <v>4.7120420635000002</v>
      </c>
      <c r="AG596">
        <v>11.203251597</v>
      </c>
      <c r="AH596">
        <v>0.36753477890000003</v>
      </c>
      <c r="AI596">
        <v>5.6874566182999997</v>
      </c>
      <c r="AJ596">
        <v>239</v>
      </c>
    </row>
    <row r="597" spans="1:36" x14ac:dyDescent="0.25">
      <c r="A597" t="s">
        <v>272</v>
      </c>
      <c r="H597">
        <v>0</v>
      </c>
      <c r="O597">
        <v>0</v>
      </c>
      <c r="V597">
        <v>0</v>
      </c>
      <c r="AC597">
        <v>0</v>
      </c>
      <c r="AJ597">
        <v>0</v>
      </c>
    </row>
    <row r="598" spans="1:36" x14ac:dyDescent="0.25">
      <c r="A598" t="s">
        <v>180</v>
      </c>
      <c r="H598">
        <v>0</v>
      </c>
      <c r="I598">
        <v>24.675466848500001</v>
      </c>
      <c r="J598">
        <v>24.675466848500001</v>
      </c>
      <c r="K598">
        <v>24.675466848500001</v>
      </c>
      <c r="L598">
        <v>24.675466848500001</v>
      </c>
      <c r="M598">
        <v>0</v>
      </c>
      <c r="N598">
        <v>0</v>
      </c>
      <c r="O598">
        <v>67</v>
      </c>
      <c r="V598">
        <v>0</v>
      </c>
      <c r="AC598">
        <v>0</v>
      </c>
      <c r="AD598">
        <v>24.675466848500001</v>
      </c>
      <c r="AE598">
        <v>24.675466848500001</v>
      </c>
      <c r="AF598">
        <v>24.675466848500001</v>
      </c>
      <c r="AG598">
        <v>24.675466848500001</v>
      </c>
      <c r="AH598">
        <v>0</v>
      </c>
      <c r="AI598">
        <v>0</v>
      </c>
      <c r="AJ598">
        <v>67</v>
      </c>
    </row>
    <row r="599" spans="1:36" x14ac:dyDescent="0.25">
      <c r="A599" t="s">
        <v>181</v>
      </c>
      <c r="H599">
        <v>0</v>
      </c>
      <c r="I599">
        <v>17.184013608299999</v>
      </c>
      <c r="J599">
        <v>18.795623082700001</v>
      </c>
      <c r="K599">
        <v>15.1169671808</v>
      </c>
      <c r="L599">
        <v>17.225632462699998</v>
      </c>
      <c r="M599">
        <v>0.2555834468</v>
      </c>
      <c r="N599">
        <v>3.6799516899000002</v>
      </c>
      <c r="O599">
        <v>207</v>
      </c>
      <c r="V599">
        <v>0</v>
      </c>
      <c r="W599">
        <v>1.8113127070999999</v>
      </c>
      <c r="X599">
        <v>1.8113127070999999</v>
      </c>
      <c r="Y599">
        <v>1.8113127070999999</v>
      </c>
      <c r="Z599">
        <v>1.8113127070999999</v>
      </c>
      <c r="AA599">
        <v>0</v>
      </c>
      <c r="AB599">
        <v>0</v>
      </c>
      <c r="AC599">
        <v>25</v>
      </c>
      <c r="AD599">
        <v>15.5388483658</v>
      </c>
      <c r="AE599">
        <v>14.5495454888</v>
      </c>
      <c r="AF599">
        <v>15.1169671808</v>
      </c>
      <c r="AG599">
        <v>16.1712998217</v>
      </c>
      <c r="AH599">
        <v>0.38699332219999999</v>
      </c>
      <c r="AI599">
        <v>5.8964641742000001</v>
      </c>
      <c r="AJ599">
        <v>232</v>
      </c>
    </row>
    <row r="600" spans="1:36" x14ac:dyDescent="0.25">
      <c r="A600" t="s">
        <v>182</v>
      </c>
      <c r="B600">
        <v>31.875510886499999</v>
      </c>
      <c r="C600">
        <v>31.441491665000001</v>
      </c>
      <c r="D600">
        <v>29.9352776576</v>
      </c>
      <c r="E600">
        <v>29.9352776576</v>
      </c>
      <c r="F600">
        <v>0.4556621307</v>
      </c>
      <c r="G600">
        <v>7.8295798456999997</v>
      </c>
      <c r="H600">
        <v>295</v>
      </c>
      <c r="O600">
        <v>0</v>
      </c>
      <c r="V600">
        <v>0</v>
      </c>
      <c r="AC600">
        <v>0</v>
      </c>
      <c r="AD600">
        <v>31.875510886499999</v>
      </c>
      <c r="AE600">
        <v>31.441491665000001</v>
      </c>
      <c r="AF600">
        <v>29.9352776576</v>
      </c>
      <c r="AG600">
        <v>29.9352776576</v>
      </c>
      <c r="AH600">
        <v>0.4556621307</v>
      </c>
      <c r="AI600">
        <v>7.8295798456999997</v>
      </c>
      <c r="AJ600">
        <v>295</v>
      </c>
    </row>
    <row r="601" spans="1:36" x14ac:dyDescent="0.25">
      <c r="A601" t="s">
        <v>183</v>
      </c>
      <c r="H601">
        <v>0</v>
      </c>
      <c r="I601">
        <v>4.3005366622999999</v>
      </c>
      <c r="J601">
        <v>4.3005366622999999</v>
      </c>
      <c r="K601">
        <v>4.3005366622999999</v>
      </c>
      <c r="L601">
        <v>4.3005366622999999</v>
      </c>
      <c r="M601">
        <v>0</v>
      </c>
      <c r="N601">
        <v>0</v>
      </c>
      <c r="O601">
        <v>248</v>
      </c>
      <c r="V601">
        <v>0</v>
      </c>
      <c r="AC601">
        <v>0</v>
      </c>
      <c r="AD601">
        <v>4.3005366622999999</v>
      </c>
      <c r="AE601">
        <v>4.3005366622999999</v>
      </c>
      <c r="AF601">
        <v>4.3005366622999999</v>
      </c>
      <c r="AG601">
        <v>4.3005366622999999</v>
      </c>
      <c r="AH601">
        <v>0</v>
      </c>
      <c r="AI601">
        <v>0</v>
      </c>
      <c r="AJ601">
        <v>248</v>
      </c>
    </row>
    <row r="602" spans="1:36" x14ac:dyDescent="0.25">
      <c r="A602" t="s">
        <v>184</v>
      </c>
      <c r="B602">
        <v>33.576291838700001</v>
      </c>
      <c r="C602">
        <v>33.576291838700001</v>
      </c>
      <c r="D602">
        <v>33.576291838700001</v>
      </c>
      <c r="E602">
        <v>33.576291838700001</v>
      </c>
      <c r="F602">
        <v>0</v>
      </c>
      <c r="G602">
        <v>0</v>
      </c>
      <c r="H602">
        <v>84</v>
      </c>
      <c r="I602">
        <v>8.2540403036000001</v>
      </c>
      <c r="J602">
        <v>8.2540403036000001</v>
      </c>
      <c r="K602">
        <v>8.2540403036000001</v>
      </c>
      <c r="L602">
        <v>8.2540403036000001</v>
      </c>
      <c r="M602">
        <v>0</v>
      </c>
      <c r="N602">
        <v>0</v>
      </c>
      <c r="O602">
        <v>27</v>
      </c>
      <c r="V602">
        <v>0</v>
      </c>
      <c r="AC602">
        <v>0</v>
      </c>
      <c r="AD602">
        <v>27.403320612400002</v>
      </c>
      <c r="AE602">
        <v>20.915166071200002</v>
      </c>
      <c r="AF602">
        <v>33.576291838700001</v>
      </c>
      <c r="AG602">
        <v>20.915166071200002</v>
      </c>
      <c r="AH602">
        <v>1.0364609298</v>
      </c>
      <c r="AI602">
        <v>10.9216394195</v>
      </c>
      <c r="AJ602">
        <v>111</v>
      </c>
    </row>
    <row r="603" spans="1:36" x14ac:dyDescent="0.25">
      <c r="A603" t="s">
        <v>185</v>
      </c>
      <c r="H603">
        <v>0</v>
      </c>
      <c r="I603">
        <v>6.6080955854000001</v>
      </c>
      <c r="J603">
        <v>6.6080955854000001</v>
      </c>
      <c r="K603">
        <v>6.6080955854000001</v>
      </c>
      <c r="L603">
        <v>6.6080955854000001</v>
      </c>
      <c r="M603">
        <v>0</v>
      </c>
      <c r="N603">
        <v>0</v>
      </c>
      <c r="O603">
        <v>57</v>
      </c>
      <c r="V603">
        <v>0</v>
      </c>
      <c r="AC603">
        <v>0</v>
      </c>
      <c r="AD603">
        <v>6.6080955854000001</v>
      </c>
      <c r="AE603">
        <v>6.6080955854000001</v>
      </c>
      <c r="AF603">
        <v>6.6080955854000001</v>
      </c>
      <c r="AG603">
        <v>6.6080955854000001</v>
      </c>
      <c r="AH603">
        <v>0</v>
      </c>
      <c r="AI603">
        <v>0</v>
      </c>
      <c r="AJ603">
        <v>57</v>
      </c>
    </row>
    <row r="604" spans="1:36" x14ac:dyDescent="0.25">
      <c r="A604" t="s">
        <v>186</v>
      </c>
      <c r="B604">
        <v>37.525051189899997</v>
      </c>
      <c r="C604">
        <v>33.846185663100002</v>
      </c>
      <c r="D604">
        <v>39.475463088600002</v>
      </c>
      <c r="E604">
        <v>33.551781402899998</v>
      </c>
      <c r="F604">
        <v>0.15950888320000001</v>
      </c>
      <c r="G604">
        <v>3.9846078357999999</v>
      </c>
      <c r="H604">
        <v>624</v>
      </c>
      <c r="O604">
        <v>0</v>
      </c>
      <c r="P604">
        <v>17.737434744800002</v>
      </c>
      <c r="Q604">
        <v>30.061117188600001</v>
      </c>
      <c r="R604">
        <v>17.454539530000002</v>
      </c>
      <c r="S604">
        <v>30.061117188600001</v>
      </c>
      <c r="T604">
        <v>0.28754572140000001</v>
      </c>
      <c r="U604">
        <v>2.671204565</v>
      </c>
      <c r="V604">
        <v>86</v>
      </c>
      <c r="AC604">
        <v>0</v>
      </c>
      <c r="AD604">
        <v>35.121028218399999</v>
      </c>
      <c r="AE604">
        <v>32.332158273300003</v>
      </c>
      <c r="AF604">
        <v>39.475463088600002</v>
      </c>
      <c r="AG604">
        <v>33.551781402899998</v>
      </c>
      <c r="AH604">
        <v>0.28241233599999999</v>
      </c>
      <c r="AI604">
        <v>7.5268166462000003</v>
      </c>
      <c r="AJ604">
        <v>710</v>
      </c>
    </row>
    <row r="605" spans="1:36" x14ac:dyDescent="0.25">
      <c r="A605" t="s">
        <v>187</v>
      </c>
      <c r="B605">
        <v>22.773415896100001</v>
      </c>
      <c r="C605">
        <v>22.773415896100001</v>
      </c>
      <c r="D605">
        <v>22.773415896100001</v>
      </c>
      <c r="E605">
        <v>22.773415896100001</v>
      </c>
      <c r="F605">
        <v>0</v>
      </c>
      <c r="G605">
        <v>0</v>
      </c>
      <c r="H605">
        <v>89</v>
      </c>
      <c r="O605">
        <v>0</v>
      </c>
      <c r="V605">
        <v>0</v>
      </c>
      <c r="AC605">
        <v>0</v>
      </c>
      <c r="AD605">
        <v>22.773415896100001</v>
      </c>
      <c r="AE605">
        <v>22.773415896100001</v>
      </c>
      <c r="AF605">
        <v>22.773415896100001</v>
      </c>
      <c r="AG605">
        <v>22.773415896100001</v>
      </c>
      <c r="AH605">
        <v>0</v>
      </c>
      <c r="AI605">
        <v>0</v>
      </c>
      <c r="AJ605">
        <v>89</v>
      </c>
    </row>
    <row r="606" spans="1:36" x14ac:dyDescent="0.25">
      <c r="A606" t="s">
        <v>189</v>
      </c>
      <c r="H606">
        <v>0</v>
      </c>
      <c r="I606">
        <v>9.7769236191999997</v>
      </c>
      <c r="J606">
        <v>9.7769236191999997</v>
      </c>
      <c r="K606">
        <v>9.7769236191999997</v>
      </c>
      <c r="L606">
        <v>9.7769236191999997</v>
      </c>
      <c r="M606">
        <v>0</v>
      </c>
      <c r="N606">
        <v>0</v>
      </c>
      <c r="O606">
        <v>23</v>
      </c>
      <c r="V606">
        <v>0</v>
      </c>
      <c r="AC606">
        <v>0</v>
      </c>
      <c r="AD606">
        <v>9.7769236191999997</v>
      </c>
      <c r="AE606">
        <v>9.7769236191999997</v>
      </c>
      <c r="AF606">
        <v>9.7769236191999997</v>
      </c>
      <c r="AG606">
        <v>9.7769236191999997</v>
      </c>
      <c r="AH606">
        <v>0</v>
      </c>
      <c r="AI606">
        <v>0</v>
      </c>
      <c r="AJ606">
        <v>23</v>
      </c>
    </row>
    <row r="607" spans="1:36" x14ac:dyDescent="0.25">
      <c r="A607" t="s">
        <v>306</v>
      </c>
      <c r="H607">
        <v>0</v>
      </c>
      <c r="I607">
        <v>7.0219070092000004</v>
      </c>
      <c r="J607">
        <v>7.0219070092000004</v>
      </c>
      <c r="K607">
        <v>7.0219070092000004</v>
      </c>
      <c r="L607">
        <v>7.0219070092000004</v>
      </c>
      <c r="M607">
        <v>0</v>
      </c>
      <c r="N607">
        <v>0</v>
      </c>
      <c r="O607">
        <v>21</v>
      </c>
      <c r="V607">
        <v>0</v>
      </c>
      <c r="AC607">
        <v>0</v>
      </c>
      <c r="AD607">
        <v>7.0219070092000004</v>
      </c>
      <c r="AE607">
        <v>7.0219070092000004</v>
      </c>
      <c r="AF607">
        <v>7.0219070092000004</v>
      </c>
      <c r="AG607">
        <v>7.0219070092000004</v>
      </c>
      <c r="AH607">
        <v>0</v>
      </c>
      <c r="AI607">
        <v>0</v>
      </c>
      <c r="AJ607">
        <v>21</v>
      </c>
    </row>
    <row r="608" spans="1:36" x14ac:dyDescent="0.25">
      <c r="A608" t="s">
        <v>190</v>
      </c>
      <c r="B608">
        <v>33.375373875000001</v>
      </c>
      <c r="C608">
        <v>35.7267166313</v>
      </c>
      <c r="D608">
        <v>30.422375821500001</v>
      </c>
      <c r="E608">
        <v>30.732017606500001</v>
      </c>
      <c r="F608">
        <v>0.22773513309999999</v>
      </c>
      <c r="G608">
        <v>5.8797655273</v>
      </c>
      <c r="H608">
        <v>667</v>
      </c>
      <c r="O608">
        <v>0</v>
      </c>
      <c r="P608">
        <v>17.7243117867</v>
      </c>
      <c r="Q608">
        <v>17.7243117867</v>
      </c>
      <c r="R608">
        <v>17.7243117867</v>
      </c>
      <c r="S608">
        <v>17.7243117867</v>
      </c>
      <c r="T608">
        <v>0</v>
      </c>
      <c r="U608">
        <v>0</v>
      </c>
      <c r="V608">
        <v>156</v>
      </c>
      <c r="AC608">
        <v>0</v>
      </c>
      <c r="AD608">
        <v>30.402561696300001</v>
      </c>
      <c r="AE608">
        <v>32.726315823900002</v>
      </c>
      <c r="AF608">
        <v>30.422375821500001</v>
      </c>
      <c r="AG608">
        <v>30.577196713999999</v>
      </c>
      <c r="AH608">
        <v>0.28263063510000003</v>
      </c>
      <c r="AI608">
        <v>8.1075840561000003</v>
      </c>
      <c r="AJ608">
        <v>823</v>
      </c>
    </row>
    <row r="609" spans="1:36" x14ac:dyDescent="0.25">
      <c r="A609" t="s">
        <v>199</v>
      </c>
      <c r="B609">
        <v>33.248654771600002</v>
      </c>
      <c r="C609">
        <v>33.248654771600002</v>
      </c>
      <c r="D609">
        <v>33.248654771600002</v>
      </c>
      <c r="E609">
        <v>33.248654771600002</v>
      </c>
      <c r="F609">
        <v>0</v>
      </c>
      <c r="G609">
        <v>0</v>
      </c>
      <c r="H609">
        <v>249</v>
      </c>
      <c r="O609">
        <v>0</v>
      </c>
      <c r="V609">
        <v>0</v>
      </c>
      <c r="AC609">
        <v>0</v>
      </c>
      <c r="AD609">
        <v>33.248654771600002</v>
      </c>
      <c r="AE609">
        <v>33.248654771600002</v>
      </c>
      <c r="AF609">
        <v>33.248654771600002</v>
      </c>
      <c r="AG609">
        <v>33.248654771600002</v>
      </c>
      <c r="AH609">
        <v>0</v>
      </c>
      <c r="AI609">
        <v>0</v>
      </c>
      <c r="AJ609">
        <v>249</v>
      </c>
    </row>
    <row r="610" spans="1:36" x14ac:dyDescent="0.25">
      <c r="A610" t="s">
        <v>191</v>
      </c>
      <c r="B610">
        <v>34.375604959199997</v>
      </c>
      <c r="C610">
        <v>34.375604959199997</v>
      </c>
      <c r="D610">
        <v>34.375604959199997</v>
      </c>
      <c r="E610">
        <v>34.375604959199997</v>
      </c>
      <c r="F610">
        <v>0</v>
      </c>
      <c r="G610">
        <v>0</v>
      </c>
      <c r="H610">
        <v>441</v>
      </c>
      <c r="O610">
        <v>0</v>
      </c>
      <c r="P610">
        <v>15.3103150576</v>
      </c>
      <c r="Q610">
        <v>15.3103150576</v>
      </c>
      <c r="R610">
        <v>15.3103150576</v>
      </c>
      <c r="S610">
        <v>15.3103150576</v>
      </c>
      <c r="T610">
        <v>0</v>
      </c>
      <c r="U610">
        <v>0</v>
      </c>
      <c r="V610">
        <v>84</v>
      </c>
      <c r="AC610">
        <v>0</v>
      </c>
      <c r="AD610">
        <v>31.3175539452</v>
      </c>
      <c r="AE610">
        <v>24.842960008399999</v>
      </c>
      <c r="AF610">
        <v>34.375604959199997</v>
      </c>
      <c r="AG610">
        <v>24.842960008399999</v>
      </c>
      <c r="AH610">
        <v>0.30569177419999999</v>
      </c>
      <c r="AI610">
        <v>7.0031707512999999</v>
      </c>
      <c r="AJ610">
        <v>525</v>
      </c>
    </row>
    <row r="611" spans="1:36" x14ac:dyDescent="0.25">
      <c r="A611" t="s">
        <v>200</v>
      </c>
      <c r="H611">
        <v>0</v>
      </c>
      <c r="O611">
        <v>0</v>
      </c>
      <c r="V611">
        <v>0</v>
      </c>
      <c r="AC611">
        <v>0</v>
      </c>
      <c r="AJ611">
        <v>0</v>
      </c>
    </row>
    <row r="612" spans="1:36" x14ac:dyDescent="0.25">
      <c r="A612" t="s">
        <v>201</v>
      </c>
      <c r="H612">
        <v>0</v>
      </c>
      <c r="O612">
        <v>0</v>
      </c>
      <c r="V612">
        <v>0</v>
      </c>
      <c r="AC612">
        <v>0</v>
      </c>
      <c r="AJ612">
        <v>0</v>
      </c>
    </row>
    <row r="613" spans="1:36" x14ac:dyDescent="0.25">
      <c r="A613" t="s">
        <v>192</v>
      </c>
      <c r="H613">
        <v>0</v>
      </c>
      <c r="O613">
        <v>0</v>
      </c>
      <c r="V613">
        <v>0</v>
      </c>
      <c r="AC613">
        <v>0</v>
      </c>
      <c r="AJ613">
        <v>0</v>
      </c>
    </row>
    <row r="614" spans="1:36" x14ac:dyDescent="0.25">
      <c r="A614" t="s">
        <v>307</v>
      </c>
      <c r="H614">
        <v>0</v>
      </c>
      <c r="O614">
        <v>0</v>
      </c>
      <c r="V614">
        <v>0</v>
      </c>
      <c r="AC614">
        <v>0</v>
      </c>
      <c r="AJ614">
        <v>0</v>
      </c>
    </row>
    <row r="615" spans="1:36" x14ac:dyDescent="0.25">
      <c r="A615" t="s">
        <v>308</v>
      </c>
      <c r="H615">
        <v>0</v>
      </c>
      <c r="O615">
        <v>0</v>
      </c>
      <c r="V615">
        <v>0</v>
      </c>
      <c r="AC615">
        <v>0</v>
      </c>
      <c r="AJ615">
        <v>0</v>
      </c>
    </row>
    <row r="616" spans="1:36" x14ac:dyDescent="0.25">
      <c r="A616" t="s">
        <v>225</v>
      </c>
      <c r="B616">
        <v>34.041554197899998</v>
      </c>
      <c r="C616">
        <v>33.231372173799997</v>
      </c>
      <c r="D616">
        <v>33.576291838700001</v>
      </c>
      <c r="E616">
        <v>33.248654771600002</v>
      </c>
      <c r="F616">
        <v>0.1093923123</v>
      </c>
      <c r="G616">
        <v>5.4126866191999996</v>
      </c>
      <c r="H616">
        <v>2448</v>
      </c>
      <c r="I616">
        <v>9.7879440985000006</v>
      </c>
      <c r="J616">
        <v>10.465052160500001</v>
      </c>
      <c r="K616">
        <v>7.6384153012000002</v>
      </c>
      <c r="L616">
        <v>7.8483510225000002</v>
      </c>
      <c r="M616">
        <v>0.17625021260000001</v>
      </c>
      <c r="N616">
        <v>6.1889344981000001</v>
      </c>
      <c r="O616">
        <v>1233</v>
      </c>
      <c r="P616">
        <v>17.105908031199998</v>
      </c>
      <c r="Q616">
        <v>23.289215305399999</v>
      </c>
      <c r="R616">
        <v>17.454539530000002</v>
      </c>
      <c r="S616">
        <v>17.5894256584</v>
      </c>
      <c r="T616">
        <v>9.5661585600000001E-2</v>
      </c>
      <c r="U616">
        <v>1.7292905738</v>
      </c>
      <c r="V616">
        <v>327</v>
      </c>
      <c r="W616">
        <v>19.147394498200001</v>
      </c>
      <c r="X616">
        <v>21.1257992741</v>
      </c>
      <c r="Y616">
        <v>1.8113127070999999</v>
      </c>
      <c r="Z616">
        <v>21.1257992741</v>
      </c>
      <c r="AA616">
        <v>2.8940605511999999</v>
      </c>
      <c r="AB616">
        <v>19.429639532500001</v>
      </c>
      <c r="AC616">
        <v>45</v>
      </c>
      <c r="AD616">
        <v>25.1321143865</v>
      </c>
      <c r="AE616">
        <v>20.095585811799999</v>
      </c>
      <c r="AF616">
        <v>29.9352776576</v>
      </c>
      <c r="AG616">
        <v>17.454539530000002</v>
      </c>
      <c r="AH616">
        <v>0.19799007960000001</v>
      </c>
      <c r="AI616">
        <v>12.6048532765</v>
      </c>
      <c r="AJ616">
        <v>4053</v>
      </c>
    </row>
    <row r="618" spans="1:36" x14ac:dyDescent="0.25">
      <c r="A618" t="s">
        <v>335</v>
      </c>
    </row>
    <row r="619" spans="1:36" x14ac:dyDescent="0.25">
      <c r="C619" t="s">
        <v>254</v>
      </c>
    </row>
    <row r="620" spans="1:36" x14ac:dyDescent="0.25">
      <c r="B620" t="s">
        <v>15</v>
      </c>
      <c r="I620" t="s">
        <v>16</v>
      </c>
      <c r="P620" t="s">
        <v>17</v>
      </c>
      <c r="W620" t="s">
        <v>174</v>
      </c>
      <c r="AD620" t="s">
        <v>225</v>
      </c>
    </row>
    <row r="621" spans="1:36" x14ac:dyDescent="0.25">
      <c r="A621" t="s">
        <v>257</v>
      </c>
      <c r="B621" t="s">
        <v>302</v>
      </c>
      <c r="C621" t="s">
        <v>267</v>
      </c>
      <c r="D621" t="s">
        <v>287</v>
      </c>
      <c r="E621" t="s">
        <v>303</v>
      </c>
      <c r="F621" t="s">
        <v>252</v>
      </c>
      <c r="G621" t="s">
        <v>253</v>
      </c>
      <c r="H621" t="s">
        <v>159</v>
      </c>
      <c r="I621" t="s">
        <v>302</v>
      </c>
      <c r="J621" t="s">
        <v>267</v>
      </c>
      <c r="K621" t="s">
        <v>287</v>
      </c>
      <c r="L621" t="s">
        <v>303</v>
      </c>
      <c r="M621" t="s">
        <v>252</v>
      </c>
      <c r="N621" t="s">
        <v>253</v>
      </c>
      <c r="O621" t="s">
        <v>159</v>
      </c>
      <c r="P621" t="s">
        <v>302</v>
      </c>
      <c r="Q621" t="s">
        <v>267</v>
      </c>
      <c r="R621" t="s">
        <v>287</v>
      </c>
      <c r="S621" t="s">
        <v>303</v>
      </c>
      <c r="T621" t="s">
        <v>252</v>
      </c>
      <c r="U621" t="s">
        <v>253</v>
      </c>
      <c r="V621" t="s">
        <v>159</v>
      </c>
      <c r="W621" t="s">
        <v>302</v>
      </c>
      <c r="X621" t="s">
        <v>267</v>
      </c>
      <c r="Y621" t="s">
        <v>287</v>
      </c>
      <c r="Z621" t="s">
        <v>303</v>
      </c>
      <c r="AA621" t="s">
        <v>252</v>
      </c>
      <c r="AB621" t="s">
        <v>253</v>
      </c>
      <c r="AC621" t="s">
        <v>159</v>
      </c>
      <c r="AD621" t="s">
        <v>302</v>
      </c>
      <c r="AE621" t="s">
        <v>267</v>
      </c>
      <c r="AF621" t="s">
        <v>287</v>
      </c>
      <c r="AG621" t="s">
        <v>303</v>
      </c>
      <c r="AH621" t="s">
        <v>252</v>
      </c>
      <c r="AI621" t="s">
        <v>253</v>
      </c>
      <c r="AJ621" t="s">
        <v>159</v>
      </c>
    </row>
    <row r="622" spans="1:36" x14ac:dyDescent="0.25">
      <c r="A622" t="s">
        <v>304</v>
      </c>
      <c r="H622">
        <v>0</v>
      </c>
      <c r="O622">
        <v>0</v>
      </c>
      <c r="V622">
        <v>0</v>
      </c>
      <c r="AC622">
        <v>0</v>
      </c>
      <c r="AJ622">
        <v>0</v>
      </c>
    </row>
    <row r="623" spans="1:36" x14ac:dyDescent="0.25">
      <c r="A623" t="s">
        <v>175</v>
      </c>
      <c r="H623">
        <v>0</v>
      </c>
      <c r="I623">
        <v>5.5916089676</v>
      </c>
      <c r="J623">
        <v>5.5916089676</v>
      </c>
      <c r="K623">
        <v>5.5916089676</v>
      </c>
      <c r="L623">
        <v>5.5916089676</v>
      </c>
      <c r="M623">
        <v>0</v>
      </c>
      <c r="N623">
        <v>0</v>
      </c>
      <c r="O623">
        <v>3</v>
      </c>
      <c r="V623">
        <v>0</v>
      </c>
      <c r="AC623">
        <v>0</v>
      </c>
      <c r="AD623">
        <v>5.5916089676</v>
      </c>
      <c r="AE623">
        <v>5.5916089676</v>
      </c>
      <c r="AF623">
        <v>5.5916089676</v>
      </c>
      <c r="AG623">
        <v>5.5916089676</v>
      </c>
      <c r="AH623">
        <v>0</v>
      </c>
      <c r="AI623">
        <v>0</v>
      </c>
      <c r="AJ623">
        <v>3</v>
      </c>
    </row>
    <row r="624" spans="1:36" x14ac:dyDescent="0.25">
      <c r="A624" t="s">
        <v>176</v>
      </c>
      <c r="H624">
        <v>0</v>
      </c>
      <c r="I624">
        <v>14.5411517371</v>
      </c>
      <c r="J624">
        <v>16.373447629400001</v>
      </c>
      <c r="K624">
        <v>9.0447949030999997</v>
      </c>
      <c r="L624">
        <v>16.373447629400001</v>
      </c>
      <c r="M624">
        <v>0.75508577200000004</v>
      </c>
      <c r="N624">
        <v>7.1359650411000004</v>
      </c>
      <c r="O624">
        <v>89</v>
      </c>
      <c r="V624">
        <v>0</v>
      </c>
      <c r="AC624">
        <v>0</v>
      </c>
      <c r="AD624">
        <v>14.5411517371</v>
      </c>
      <c r="AE624">
        <v>16.373447629400001</v>
      </c>
      <c r="AF624">
        <v>9.0447949030999997</v>
      </c>
      <c r="AG624">
        <v>16.373447629400001</v>
      </c>
      <c r="AH624">
        <v>0.75508577200000004</v>
      </c>
      <c r="AI624">
        <v>7.1359650411000004</v>
      </c>
      <c r="AJ624">
        <v>89</v>
      </c>
    </row>
    <row r="625" spans="1:36" x14ac:dyDescent="0.25">
      <c r="A625" t="s">
        <v>305</v>
      </c>
      <c r="H625">
        <v>0</v>
      </c>
      <c r="I625">
        <v>11.6236947682</v>
      </c>
      <c r="J625">
        <v>11.6236947682</v>
      </c>
      <c r="K625">
        <v>11.6236947682</v>
      </c>
      <c r="L625">
        <v>11.6236947682</v>
      </c>
      <c r="M625">
        <v>0</v>
      </c>
      <c r="N625">
        <v>0</v>
      </c>
      <c r="O625">
        <v>64</v>
      </c>
      <c r="V625">
        <v>0</v>
      </c>
      <c r="AC625">
        <v>0</v>
      </c>
      <c r="AD625">
        <v>11.6236947682</v>
      </c>
      <c r="AE625">
        <v>11.6236947682</v>
      </c>
      <c r="AF625">
        <v>11.6236947682</v>
      </c>
      <c r="AG625">
        <v>11.6236947682</v>
      </c>
      <c r="AH625">
        <v>0</v>
      </c>
      <c r="AI625">
        <v>0</v>
      </c>
      <c r="AJ625">
        <v>64</v>
      </c>
    </row>
    <row r="626" spans="1:36" x14ac:dyDescent="0.25">
      <c r="A626" t="s">
        <v>177</v>
      </c>
      <c r="H626">
        <v>0</v>
      </c>
      <c r="I626">
        <v>14.8841528385</v>
      </c>
      <c r="J626">
        <v>14.279203040400001</v>
      </c>
      <c r="K626">
        <v>14.8725863658</v>
      </c>
      <c r="L626">
        <v>14.8725863658</v>
      </c>
      <c r="M626">
        <v>0.33881981480000001</v>
      </c>
      <c r="N626">
        <v>4.6215603108999996</v>
      </c>
      <c r="O626">
        <v>186</v>
      </c>
      <c r="V626">
        <v>0</v>
      </c>
      <c r="AC626">
        <v>0</v>
      </c>
      <c r="AD626">
        <v>14.8841528385</v>
      </c>
      <c r="AE626">
        <v>14.279203040400001</v>
      </c>
      <c r="AF626">
        <v>14.8725863658</v>
      </c>
      <c r="AG626">
        <v>14.8725863658</v>
      </c>
      <c r="AH626">
        <v>0.33881981480000001</v>
      </c>
      <c r="AI626">
        <v>4.6215603108999996</v>
      </c>
      <c r="AJ626">
        <v>186</v>
      </c>
    </row>
    <row r="627" spans="1:36" x14ac:dyDescent="0.25">
      <c r="A627" t="s">
        <v>178</v>
      </c>
      <c r="H627">
        <v>0</v>
      </c>
      <c r="O627">
        <v>0</v>
      </c>
      <c r="V627">
        <v>0</v>
      </c>
      <c r="W627">
        <v>36.498846893200003</v>
      </c>
      <c r="X627">
        <v>36.498846893200003</v>
      </c>
      <c r="Y627">
        <v>36.498846893200003</v>
      </c>
      <c r="Z627">
        <v>36.498846893200003</v>
      </c>
      <c r="AA627">
        <v>0</v>
      </c>
      <c r="AB627">
        <v>0</v>
      </c>
      <c r="AC627">
        <v>21</v>
      </c>
      <c r="AD627">
        <v>36.498846893200003</v>
      </c>
      <c r="AE627">
        <v>36.498846893200003</v>
      </c>
      <c r="AF627">
        <v>36.498846893200003</v>
      </c>
      <c r="AG627">
        <v>36.498846893200003</v>
      </c>
      <c r="AH627">
        <v>0</v>
      </c>
      <c r="AI627">
        <v>0</v>
      </c>
      <c r="AJ627">
        <v>21</v>
      </c>
    </row>
    <row r="628" spans="1:36" x14ac:dyDescent="0.25">
      <c r="A628" t="s">
        <v>179</v>
      </c>
      <c r="H628">
        <v>0</v>
      </c>
      <c r="I628">
        <v>23.204163185599999</v>
      </c>
      <c r="J628">
        <v>21.630056602900002</v>
      </c>
      <c r="K628">
        <v>21.7795373127</v>
      </c>
      <c r="L628">
        <v>23.934754533700001</v>
      </c>
      <c r="M628">
        <v>0.29547976650000002</v>
      </c>
      <c r="N628">
        <v>4.5649172264000004</v>
      </c>
      <c r="O628">
        <v>239</v>
      </c>
      <c r="V628">
        <v>0</v>
      </c>
      <c r="AC628">
        <v>0</v>
      </c>
      <c r="AD628">
        <v>23.204163185599999</v>
      </c>
      <c r="AE628">
        <v>21.630056602900002</v>
      </c>
      <c r="AF628">
        <v>21.7795373127</v>
      </c>
      <c r="AG628">
        <v>23.934754533700001</v>
      </c>
      <c r="AH628">
        <v>0.29547976650000002</v>
      </c>
      <c r="AI628">
        <v>4.5649172264000004</v>
      </c>
      <c r="AJ628">
        <v>239</v>
      </c>
    </row>
    <row r="629" spans="1:36" x14ac:dyDescent="0.25">
      <c r="A629" t="s">
        <v>272</v>
      </c>
      <c r="H629">
        <v>0</v>
      </c>
      <c r="O629">
        <v>0</v>
      </c>
      <c r="V629">
        <v>0</v>
      </c>
      <c r="AC629">
        <v>0</v>
      </c>
      <c r="AJ629">
        <v>0</v>
      </c>
    </row>
    <row r="630" spans="1:36" x14ac:dyDescent="0.25">
      <c r="A630" t="s">
        <v>180</v>
      </c>
      <c r="H630">
        <v>0</v>
      </c>
      <c r="I630">
        <v>37.875805405000001</v>
      </c>
      <c r="J630">
        <v>37.875805405000001</v>
      </c>
      <c r="K630">
        <v>37.875805405000001</v>
      </c>
      <c r="L630">
        <v>37.875805405000001</v>
      </c>
      <c r="M630">
        <v>0</v>
      </c>
      <c r="N630">
        <v>0</v>
      </c>
      <c r="O630">
        <v>67</v>
      </c>
      <c r="V630">
        <v>0</v>
      </c>
      <c r="AC630">
        <v>0</v>
      </c>
      <c r="AD630">
        <v>37.875805405000001</v>
      </c>
      <c r="AE630">
        <v>37.875805405000001</v>
      </c>
      <c r="AF630">
        <v>37.875805405000001</v>
      </c>
      <c r="AG630">
        <v>37.875805405000001</v>
      </c>
      <c r="AH630">
        <v>0</v>
      </c>
      <c r="AI630">
        <v>0</v>
      </c>
      <c r="AJ630">
        <v>67</v>
      </c>
    </row>
    <row r="631" spans="1:36" x14ac:dyDescent="0.25">
      <c r="A631" t="s">
        <v>181</v>
      </c>
      <c r="H631">
        <v>0</v>
      </c>
      <c r="I631">
        <v>28.875919953899999</v>
      </c>
      <c r="J631">
        <v>28.8095968704</v>
      </c>
      <c r="K631">
        <v>26.639031254700001</v>
      </c>
      <c r="L631">
        <v>26.639031254700001</v>
      </c>
      <c r="M631">
        <v>0.33494345009999998</v>
      </c>
      <c r="N631">
        <v>4.8296633803000004</v>
      </c>
      <c r="O631">
        <v>208</v>
      </c>
      <c r="V631">
        <v>0</v>
      </c>
      <c r="W631">
        <v>4.2941798483999998</v>
      </c>
      <c r="X631">
        <v>4.2941798483999998</v>
      </c>
      <c r="Y631">
        <v>4.2941798483999998</v>
      </c>
      <c r="Z631">
        <v>4.2941798483999998</v>
      </c>
      <c r="AA631">
        <v>0</v>
      </c>
      <c r="AB631">
        <v>0</v>
      </c>
      <c r="AC631">
        <v>29</v>
      </c>
      <c r="AD631">
        <v>25.834061699199999</v>
      </c>
      <c r="AE631">
        <v>22.680742614900002</v>
      </c>
      <c r="AF631">
        <v>26.639031254700001</v>
      </c>
      <c r="AG631">
        <v>24.363047420499999</v>
      </c>
      <c r="AH631">
        <v>0.60282053329999996</v>
      </c>
      <c r="AI631">
        <v>9.2857729976000005</v>
      </c>
      <c r="AJ631">
        <v>237</v>
      </c>
    </row>
    <row r="632" spans="1:36" x14ac:dyDescent="0.25">
      <c r="A632" t="s">
        <v>182</v>
      </c>
      <c r="B632">
        <v>47.3720642738</v>
      </c>
      <c r="C632">
        <v>48.7889428549</v>
      </c>
      <c r="D632">
        <v>42.503291012699997</v>
      </c>
      <c r="E632">
        <v>42.503291012699997</v>
      </c>
      <c r="F632">
        <v>0.84673164410000001</v>
      </c>
      <c r="G632">
        <v>14.617539858400001</v>
      </c>
      <c r="H632">
        <v>298</v>
      </c>
      <c r="O632">
        <v>0</v>
      </c>
      <c r="V632">
        <v>0</v>
      </c>
      <c r="AC632">
        <v>0</v>
      </c>
      <c r="AD632">
        <v>47.3720642738</v>
      </c>
      <c r="AE632">
        <v>48.7889428549</v>
      </c>
      <c r="AF632">
        <v>42.503291012699997</v>
      </c>
      <c r="AG632">
        <v>42.503291012699997</v>
      </c>
      <c r="AH632">
        <v>0.84673164410000001</v>
      </c>
      <c r="AI632">
        <v>14.617539858400001</v>
      </c>
      <c r="AJ632">
        <v>298</v>
      </c>
    </row>
    <row r="633" spans="1:36" x14ac:dyDescent="0.25">
      <c r="A633" t="s">
        <v>183</v>
      </c>
      <c r="H633">
        <v>0</v>
      </c>
      <c r="I633">
        <v>9.9874446633999998</v>
      </c>
      <c r="J633">
        <v>9.9874446633999998</v>
      </c>
      <c r="K633">
        <v>9.9874446633999998</v>
      </c>
      <c r="L633">
        <v>9.9874446633999998</v>
      </c>
      <c r="M633">
        <v>0</v>
      </c>
      <c r="N633">
        <v>0</v>
      </c>
      <c r="O633">
        <v>251</v>
      </c>
      <c r="V633">
        <v>0</v>
      </c>
      <c r="AC633">
        <v>0</v>
      </c>
      <c r="AD633">
        <v>9.9874446633999998</v>
      </c>
      <c r="AE633">
        <v>9.9874446633999998</v>
      </c>
      <c r="AF633">
        <v>9.9874446633999998</v>
      </c>
      <c r="AG633">
        <v>9.9874446633999998</v>
      </c>
      <c r="AH633">
        <v>0</v>
      </c>
      <c r="AI633">
        <v>0</v>
      </c>
      <c r="AJ633">
        <v>251</v>
      </c>
    </row>
    <row r="634" spans="1:36" x14ac:dyDescent="0.25">
      <c r="A634" t="s">
        <v>184</v>
      </c>
      <c r="B634">
        <v>40.282109315500001</v>
      </c>
      <c r="C634">
        <v>40.282109315500001</v>
      </c>
      <c r="D634">
        <v>40.282109315500001</v>
      </c>
      <c r="E634">
        <v>40.282109315500001</v>
      </c>
      <c r="F634">
        <v>0</v>
      </c>
      <c r="G634">
        <v>0</v>
      </c>
      <c r="H634">
        <v>87</v>
      </c>
      <c r="I634">
        <v>16.9490951481</v>
      </c>
      <c r="J634">
        <v>16.9490951481</v>
      </c>
      <c r="K634">
        <v>16.9490951481</v>
      </c>
      <c r="L634">
        <v>16.9490951481</v>
      </c>
      <c r="M634">
        <v>0</v>
      </c>
      <c r="N634">
        <v>0</v>
      </c>
      <c r="O634">
        <v>27</v>
      </c>
      <c r="V634">
        <v>0</v>
      </c>
      <c r="AC634">
        <v>0</v>
      </c>
      <c r="AD634">
        <v>34.721493817700001</v>
      </c>
      <c r="AE634">
        <v>28.615602231800001</v>
      </c>
      <c r="AF634">
        <v>40.282109315500001</v>
      </c>
      <c r="AG634">
        <v>28.615602231800001</v>
      </c>
      <c r="AH634">
        <v>0.93691431920000001</v>
      </c>
      <c r="AI634">
        <v>9.9851531744000006</v>
      </c>
      <c r="AJ634">
        <v>114</v>
      </c>
    </row>
    <row r="635" spans="1:36" x14ac:dyDescent="0.25">
      <c r="A635" t="s">
        <v>185</v>
      </c>
      <c r="H635">
        <v>0</v>
      </c>
      <c r="I635">
        <v>11.2281998107</v>
      </c>
      <c r="J635">
        <v>11.2281998107</v>
      </c>
      <c r="K635">
        <v>11.2281998107</v>
      </c>
      <c r="L635">
        <v>11.2281998107</v>
      </c>
      <c r="M635">
        <v>0</v>
      </c>
      <c r="N635">
        <v>0</v>
      </c>
      <c r="O635">
        <v>57</v>
      </c>
      <c r="V635">
        <v>0</v>
      </c>
      <c r="AC635">
        <v>0</v>
      </c>
      <c r="AD635">
        <v>11.2281998107</v>
      </c>
      <c r="AE635">
        <v>11.2281998107</v>
      </c>
      <c r="AF635">
        <v>11.2281998107</v>
      </c>
      <c r="AG635">
        <v>11.2281998107</v>
      </c>
      <c r="AH635">
        <v>0</v>
      </c>
      <c r="AI635">
        <v>0</v>
      </c>
      <c r="AJ635">
        <v>57</v>
      </c>
    </row>
    <row r="636" spans="1:36" x14ac:dyDescent="0.25">
      <c r="A636" t="s">
        <v>186</v>
      </c>
      <c r="B636">
        <v>61.330268480800001</v>
      </c>
      <c r="C636">
        <v>60.3215253049</v>
      </c>
      <c r="D636">
        <v>62.671265843400001</v>
      </c>
      <c r="E636">
        <v>62.671265843400001</v>
      </c>
      <c r="F636">
        <v>0.15720957999999999</v>
      </c>
      <c r="G636">
        <v>3.9304172497000001</v>
      </c>
      <c r="H636">
        <v>625</v>
      </c>
      <c r="O636">
        <v>0</v>
      </c>
      <c r="P636">
        <v>30.668775833800002</v>
      </c>
      <c r="Q636">
        <v>50.8391954513</v>
      </c>
      <c r="R636">
        <v>30.205755530000001</v>
      </c>
      <c r="S636">
        <v>50.8391954513</v>
      </c>
      <c r="T636">
        <v>0.47063188189999999</v>
      </c>
      <c r="U636">
        <v>4.3720143882000002</v>
      </c>
      <c r="V636">
        <v>86</v>
      </c>
      <c r="AC636">
        <v>0</v>
      </c>
      <c r="AD636">
        <v>57.6105703478</v>
      </c>
      <c r="AE636">
        <v>56.528593363500001</v>
      </c>
      <c r="AF636">
        <v>62.671265843400001</v>
      </c>
      <c r="AG636">
        <v>62.671265843400001</v>
      </c>
      <c r="AH636">
        <v>0.40420640299999999</v>
      </c>
      <c r="AI636">
        <v>10.780681745700001</v>
      </c>
      <c r="AJ636">
        <v>711</v>
      </c>
    </row>
    <row r="637" spans="1:36" x14ac:dyDescent="0.25">
      <c r="A637" t="s">
        <v>187</v>
      </c>
      <c r="B637">
        <v>33.593777052199997</v>
      </c>
      <c r="C637">
        <v>33.593777052199997</v>
      </c>
      <c r="D637">
        <v>33.593777052199997</v>
      </c>
      <c r="E637">
        <v>33.593777052199997</v>
      </c>
      <c r="F637">
        <v>0</v>
      </c>
      <c r="G637">
        <v>0</v>
      </c>
      <c r="H637">
        <v>89</v>
      </c>
      <c r="O637">
        <v>0</v>
      </c>
      <c r="V637">
        <v>0</v>
      </c>
      <c r="AC637">
        <v>0</v>
      </c>
      <c r="AD637">
        <v>33.593777052199997</v>
      </c>
      <c r="AE637">
        <v>33.593777052199997</v>
      </c>
      <c r="AF637">
        <v>33.593777052199997</v>
      </c>
      <c r="AG637">
        <v>33.593777052199997</v>
      </c>
      <c r="AH637">
        <v>0</v>
      </c>
      <c r="AI637">
        <v>0</v>
      </c>
      <c r="AJ637">
        <v>89</v>
      </c>
    </row>
    <row r="638" spans="1:36" x14ac:dyDescent="0.25">
      <c r="A638" t="s">
        <v>189</v>
      </c>
      <c r="H638">
        <v>0</v>
      </c>
      <c r="I638">
        <v>23.264923831499999</v>
      </c>
      <c r="J638">
        <v>23.264923831499999</v>
      </c>
      <c r="K638">
        <v>23.264923831499999</v>
      </c>
      <c r="L638">
        <v>23.264923831499999</v>
      </c>
      <c r="M638">
        <v>0</v>
      </c>
      <c r="N638">
        <v>0</v>
      </c>
      <c r="O638">
        <v>23</v>
      </c>
      <c r="V638">
        <v>0</v>
      </c>
      <c r="AC638">
        <v>0</v>
      </c>
      <c r="AD638">
        <v>23.264923831499999</v>
      </c>
      <c r="AE638">
        <v>23.264923831499999</v>
      </c>
      <c r="AF638">
        <v>23.264923831499999</v>
      </c>
      <c r="AG638">
        <v>23.264923831499999</v>
      </c>
      <c r="AH638">
        <v>0</v>
      </c>
      <c r="AI638">
        <v>0</v>
      </c>
      <c r="AJ638">
        <v>23</v>
      </c>
    </row>
    <row r="639" spans="1:36" x14ac:dyDescent="0.25">
      <c r="A639" t="s">
        <v>306</v>
      </c>
      <c r="H639">
        <v>0</v>
      </c>
      <c r="I639">
        <v>16.1447869428</v>
      </c>
      <c r="J639">
        <v>16.1447869428</v>
      </c>
      <c r="K639">
        <v>16.1447869428</v>
      </c>
      <c r="L639">
        <v>16.1447869428</v>
      </c>
      <c r="M639">
        <v>0</v>
      </c>
      <c r="N639">
        <v>0</v>
      </c>
      <c r="O639">
        <v>23</v>
      </c>
      <c r="V639">
        <v>0</v>
      </c>
      <c r="AC639">
        <v>0</v>
      </c>
      <c r="AD639">
        <v>16.1447869428</v>
      </c>
      <c r="AE639">
        <v>16.1447869428</v>
      </c>
      <c r="AF639">
        <v>16.1447869428</v>
      </c>
      <c r="AG639">
        <v>16.1447869428</v>
      </c>
      <c r="AH639">
        <v>0</v>
      </c>
      <c r="AI639">
        <v>0</v>
      </c>
      <c r="AJ639">
        <v>23</v>
      </c>
    </row>
    <row r="640" spans="1:36" x14ac:dyDescent="0.25">
      <c r="A640" t="s">
        <v>190</v>
      </c>
      <c r="B640">
        <v>57.048426058499999</v>
      </c>
      <c r="C640">
        <v>57.6378671051</v>
      </c>
      <c r="D640">
        <v>58.7360224715</v>
      </c>
      <c r="E640">
        <v>58.7360224715</v>
      </c>
      <c r="F640">
        <v>0.21649650109999999</v>
      </c>
      <c r="G640">
        <v>5.5751673392000001</v>
      </c>
      <c r="H640">
        <v>663</v>
      </c>
      <c r="O640">
        <v>0</v>
      </c>
      <c r="P640">
        <v>36.567014960599998</v>
      </c>
      <c r="Q640">
        <v>36.567014960599998</v>
      </c>
      <c r="R640">
        <v>36.567014960599998</v>
      </c>
      <c r="S640">
        <v>36.567014960599998</v>
      </c>
      <c r="T640">
        <v>0</v>
      </c>
      <c r="U640">
        <v>0</v>
      </c>
      <c r="V640">
        <v>157</v>
      </c>
      <c r="AC640">
        <v>0</v>
      </c>
      <c r="AD640">
        <v>53.1185855369</v>
      </c>
      <c r="AE640">
        <v>54.126058414299997</v>
      </c>
      <c r="AF640">
        <v>58.7360224715</v>
      </c>
      <c r="AG640">
        <v>55.5368238804</v>
      </c>
      <c r="AH640">
        <v>0.33160558870000001</v>
      </c>
      <c r="AI640">
        <v>9.4992474091000005</v>
      </c>
      <c r="AJ640">
        <v>821</v>
      </c>
    </row>
    <row r="641" spans="1:36" x14ac:dyDescent="0.25">
      <c r="A641" t="s">
        <v>199</v>
      </c>
      <c r="B641">
        <v>50.032729173100002</v>
      </c>
      <c r="C641">
        <v>50.032729173100002</v>
      </c>
      <c r="D641">
        <v>50.032729173100002</v>
      </c>
      <c r="E641">
        <v>50.032729173100002</v>
      </c>
      <c r="F641">
        <v>0</v>
      </c>
      <c r="G641">
        <v>0</v>
      </c>
      <c r="H641">
        <v>251</v>
      </c>
      <c r="O641">
        <v>0</v>
      </c>
      <c r="V641">
        <v>0</v>
      </c>
      <c r="AC641">
        <v>0</v>
      </c>
      <c r="AD641">
        <v>50.032729173100002</v>
      </c>
      <c r="AE641">
        <v>50.032729173100002</v>
      </c>
      <c r="AF641">
        <v>50.032729173100002</v>
      </c>
      <c r="AG641">
        <v>50.032729173100002</v>
      </c>
      <c r="AH641">
        <v>0</v>
      </c>
      <c r="AI641">
        <v>0</v>
      </c>
      <c r="AJ641">
        <v>251</v>
      </c>
    </row>
    <row r="642" spans="1:36" x14ac:dyDescent="0.25">
      <c r="A642" t="s">
        <v>191</v>
      </c>
      <c r="B642">
        <v>61.404103750399997</v>
      </c>
      <c r="C642">
        <v>61.404103750399997</v>
      </c>
      <c r="D642">
        <v>61.404103750399997</v>
      </c>
      <c r="E642">
        <v>61.404103750399997</v>
      </c>
      <c r="F642">
        <v>0</v>
      </c>
      <c r="G642">
        <v>0</v>
      </c>
      <c r="H642">
        <v>443</v>
      </c>
      <c r="O642">
        <v>0</v>
      </c>
      <c r="P642">
        <v>34.382805554199997</v>
      </c>
      <c r="Q642">
        <v>34.382805554199997</v>
      </c>
      <c r="R642">
        <v>34.382805554199997</v>
      </c>
      <c r="S642">
        <v>34.382805554199997</v>
      </c>
      <c r="T642">
        <v>0</v>
      </c>
      <c r="U642">
        <v>0</v>
      </c>
      <c r="V642">
        <v>84</v>
      </c>
      <c r="AC642">
        <v>0</v>
      </c>
      <c r="AD642">
        <v>57.089605242899999</v>
      </c>
      <c r="AE642">
        <v>47.893454652300001</v>
      </c>
      <c r="AF642">
        <v>61.404103750399997</v>
      </c>
      <c r="AG642">
        <v>47.893454652300001</v>
      </c>
      <c r="AH642">
        <v>0.43147518099999999</v>
      </c>
      <c r="AI642">
        <v>9.9073015599000005</v>
      </c>
      <c r="AJ642">
        <v>527</v>
      </c>
    </row>
    <row r="643" spans="1:36" x14ac:dyDescent="0.25">
      <c r="A643" t="s">
        <v>200</v>
      </c>
      <c r="H643">
        <v>0</v>
      </c>
      <c r="O643">
        <v>0</v>
      </c>
      <c r="V643">
        <v>0</v>
      </c>
      <c r="AC643">
        <v>0</v>
      </c>
      <c r="AJ643">
        <v>0</v>
      </c>
    </row>
    <row r="644" spans="1:36" x14ac:dyDescent="0.25">
      <c r="A644" t="s">
        <v>201</v>
      </c>
      <c r="H644">
        <v>0</v>
      </c>
      <c r="O644">
        <v>0</v>
      </c>
      <c r="V644">
        <v>0</v>
      </c>
      <c r="AC644">
        <v>0</v>
      </c>
      <c r="AJ644">
        <v>0</v>
      </c>
    </row>
    <row r="645" spans="1:36" x14ac:dyDescent="0.25">
      <c r="A645" t="s">
        <v>192</v>
      </c>
      <c r="H645">
        <v>0</v>
      </c>
      <c r="O645">
        <v>0</v>
      </c>
      <c r="V645">
        <v>0</v>
      </c>
      <c r="AC645">
        <v>0</v>
      </c>
      <c r="AJ645">
        <v>0</v>
      </c>
    </row>
    <row r="646" spans="1:36" x14ac:dyDescent="0.25">
      <c r="A646" t="s">
        <v>307</v>
      </c>
      <c r="H646">
        <v>0</v>
      </c>
      <c r="O646">
        <v>0</v>
      </c>
      <c r="V646">
        <v>0</v>
      </c>
      <c r="AC646">
        <v>0</v>
      </c>
      <c r="AJ646">
        <v>0</v>
      </c>
    </row>
    <row r="647" spans="1:36" x14ac:dyDescent="0.25">
      <c r="A647" t="s">
        <v>308</v>
      </c>
      <c r="H647">
        <v>0</v>
      </c>
      <c r="O647">
        <v>0</v>
      </c>
      <c r="V647">
        <v>0</v>
      </c>
      <c r="AC647">
        <v>0</v>
      </c>
      <c r="AJ647">
        <v>0</v>
      </c>
    </row>
    <row r="648" spans="1:36" x14ac:dyDescent="0.25">
      <c r="A648" t="s">
        <v>225</v>
      </c>
      <c r="B648">
        <v>55.593638404099998</v>
      </c>
      <c r="C648">
        <v>53.388897286400002</v>
      </c>
      <c r="D648">
        <v>58.7360224715</v>
      </c>
      <c r="E648">
        <v>52.337625289400002</v>
      </c>
      <c r="F648">
        <v>0.19182926619999999</v>
      </c>
      <c r="G648">
        <v>9.5058936231000004</v>
      </c>
      <c r="H648">
        <v>2456</v>
      </c>
      <c r="I648">
        <v>18.922165865899998</v>
      </c>
      <c r="J648">
        <v>18.625340319100001</v>
      </c>
      <c r="K648">
        <v>17.551759345000001</v>
      </c>
      <c r="L648">
        <v>17.250427246600001</v>
      </c>
      <c r="M648">
        <v>0.25587576839999998</v>
      </c>
      <c r="N648">
        <v>9.0020094304999994</v>
      </c>
      <c r="O648">
        <v>1238</v>
      </c>
      <c r="P648">
        <v>34.454150079999998</v>
      </c>
      <c r="Q648">
        <v>43.157052854299998</v>
      </c>
      <c r="R648">
        <v>34.382805554199997</v>
      </c>
      <c r="S648">
        <v>35.474910257399998</v>
      </c>
      <c r="T648">
        <v>0.1824868291</v>
      </c>
      <c r="U648">
        <v>3.3046409816</v>
      </c>
      <c r="V648">
        <v>328</v>
      </c>
      <c r="W648">
        <v>17.6139984663</v>
      </c>
      <c r="X648">
        <v>20.396513370800001</v>
      </c>
      <c r="Y648">
        <v>4.2941798483999998</v>
      </c>
      <c r="Z648">
        <v>20.396513370800001</v>
      </c>
      <c r="AA648">
        <v>2.2640742962</v>
      </c>
      <c r="AB648">
        <v>16.020885995800001</v>
      </c>
      <c r="AC648">
        <v>50</v>
      </c>
      <c r="AD648">
        <v>42.275357443399997</v>
      </c>
      <c r="AE648">
        <v>33.116562429699997</v>
      </c>
      <c r="AF648">
        <v>45.144561337299997</v>
      </c>
      <c r="AG648">
        <v>29.081199472800002</v>
      </c>
      <c r="AH648">
        <v>0.30078768970000003</v>
      </c>
      <c r="AI648">
        <v>19.1923090017</v>
      </c>
      <c r="AJ648">
        <v>4071</v>
      </c>
    </row>
    <row r="650" spans="1:36" x14ac:dyDescent="0.25">
      <c r="A650" t="s">
        <v>335</v>
      </c>
    </row>
    <row r="651" spans="1:36" x14ac:dyDescent="0.25">
      <c r="C651" t="s">
        <v>241</v>
      </c>
    </row>
    <row r="652" spans="1:36" x14ac:dyDescent="0.25">
      <c r="B652" t="s">
        <v>15</v>
      </c>
      <c r="I652" t="s">
        <v>16</v>
      </c>
      <c r="P652" t="s">
        <v>17</v>
      </c>
      <c r="W652" t="s">
        <v>174</v>
      </c>
      <c r="AD652" t="s">
        <v>225</v>
      </c>
    </row>
    <row r="653" spans="1:36" x14ac:dyDescent="0.25">
      <c r="A653" t="s">
        <v>257</v>
      </c>
      <c r="B653" t="s">
        <v>302</v>
      </c>
      <c r="C653" t="s">
        <v>267</v>
      </c>
      <c r="D653" t="s">
        <v>287</v>
      </c>
      <c r="E653" t="s">
        <v>303</v>
      </c>
      <c r="F653" t="s">
        <v>252</v>
      </c>
      <c r="G653" t="s">
        <v>253</v>
      </c>
      <c r="H653" t="s">
        <v>159</v>
      </c>
      <c r="I653" t="s">
        <v>302</v>
      </c>
      <c r="J653" t="s">
        <v>267</v>
      </c>
      <c r="K653" t="s">
        <v>287</v>
      </c>
      <c r="L653" t="s">
        <v>303</v>
      </c>
      <c r="M653" t="s">
        <v>252</v>
      </c>
      <c r="N653" t="s">
        <v>253</v>
      </c>
      <c r="O653" t="s">
        <v>159</v>
      </c>
      <c r="P653" t="s">
        <v>302</v>
      </c>
      <c r="Q653" t="s">
        <v>267</v>
      </c>
      <c r="R653" t="s">
        <v>287</v>
      </c>
      <c r="S653" t="s">
        <v>303</v>
      </c>
      <c r="T653" t="s">
        <v>252</v>
      </c>
      <c r="U653" t="s">
        <v>253</v>
      </c>
      <c r="V653" t="s">
        <v>159</v>
      </c>
      <c r="W653" t="s">
        <v>302</v>
      </c>
      <c r="X653" t="s">
        <v>267</v>
      </c>
      <c r="Y653" t="s">
        <v>287</v>
      </c>
      <c r="Z653" t="s">
        <v>303</v>
      </c>
      <c r="AA653" t="s">
        <v>252</v>
      </c>
      <c r="AB653" t="s">
        <v>253</v>
      </c>
      <c r="AC653" t="s">
        <v>159</v>
      </c>
      <c r="AD653" t="s">
        <v>302</v>
      </c>
      <c r="AE653" t="s">
        <v>267</v>
      </c>
      <c r="AF653" t="s">
        <v>287</v>
      </c>
      <c r="AG653" t="s">
        <v>303</v>
      </c>
      <c r="AH653" t="s">
        <v>252</v>
      </c>
      <c r="AI653" t="s">
        <v>253</v>
      </c>
      <c r="AJ653" t="s">
        <v>159</v>
      </c>
    </row>
    <row r="654" spans="1:36" x14ac:dyDescent="0.25">
      <c r="A654" t="s">
        <v>304</v>
      </c>
      <c r="H654">
        <v>0</v>
      </c>
      <c r="O654">
        <v>0</v>
      </c>
      <c r="V654">
        <v>0</v>
      </c>
      <c r="AC654">
        <v>0</v>
      </c>
      <c r="AJ654">
        <v>0</v>
      </c>
    </row>
    <row r="655" spans="1:36" x14ac:dyDescent="0.25">
      <c r="A655" t="s">
        <v>175</v>
      </c>
      <c r="H655">
        <v>0</v>
      </c>
      <c r="I655">
        <v>20.319779763900002</v>
      </c>
      <c r="J655">
        <v>20.319779763900002</v>
      </c>
      <c r="K655">
        <v>20.319779763900002</v>
      </c>
      <c r="L655">
        <v>20.319779763900002</v>
      </c>
      <c r="M655">
        <v>0</v>
      </c>
      <c r="N655">
        <v>0</v>
      </c>
      <c r="O655">
        <v>3</v>
      </c>
      <c r="V655">
        <v>0</v>
      </c>
      <c r="AC655">
        <v>0</v>
      </c>
      <c r="AD655">
        <v>20.319779763900002</v>
      </c>
      <c r="AE655">
        <v>20.319779763900002</v>
      </c>
      <c r="AF655">
        <v>20.319779763900002</v>
      </c>
      <c r="AG655">
        <v>20.319779763900002</v>
      </c>
      <c r="AH655">
        <v>0</v>
      </c>
      <c r="AI655">
        <v>0</v>
      </c>
      <c r="AJ655">
        <v>3</v>
      </c>
    </row>
    <row r="656" spans="1:36" x14ac:dyDescent="0.25">
      <c r="A656" t="s">
        <v>176</v>
      </c>
      <c r="H656">
        <v>0</v>
      </c>
      <c r="I656">
        <v>56.826915595400003</v>
      </c>
      <c r="J656">
        <v>63.224369157399998</v>
      </c>
      <c r="K656">
        <v>37.636408344899998</v>
      </c>
      <c r="L656">
        <v>63.224369157399998</v>
      </c>
      <c r="M656">
        <v>2.6363788634</v>
      </c>
      <c r="N656">
        <v>24.915192553499999</v>
      </c>
      <c r="O656">
        <v>89</v>
      </c>
      <c r="V656">
        <v>0</v>
      </c>
      <c r="AC656">
        <v>0</v>
      </c>
      <c r="AD656">
        <v>56.826915595400003</v>
      </c>
      <c r="AE656">
        <v>63.224369157399998</v>
      </c>
      <c r="AF656">
        <v>37.636408344899998</v>
      </c>
      <c r="AG656">
        <v>63.224369157399998</v>
      </c>
      <c r="AH656">
        <v>2.6363788634</v>
      </c>
      <c r="AI656">
        <v>24.915192553499999</v>
      </c>
      <c r="AJ656">
        <v>89</v>
      </c>
    </row>
    <row r="657" spans="1:36" x14ac:dyDescent="0.25">
      <c r="A657" t="s">
        <v>305</v>
      </c>
      <c r="H657">
        <v>0</v>
      </c>
      <c r="I657">
        <v>47.738739754599997</v>
      </c>
      <c r="J657">
        <v>47.738739754599997</v>
      </c>
      <c r="K657">
        <v>47.738739754599997</v>
      </c>
      <c r="L657">
        <v>47.738739754599997</v>
      </c>
      <c r="M657">
        <v>0</v>
      </c>
      <c r="N657">
        <v>0</v>
      </c>
      <c r="O657">
        <v>64</v>
      </c>
      <c r="V657">
        <v>0</v>
      </c>
      <c r="AC657">
        <v>0</v>
      </c>
      <c r="AD657">
        <v>47.738739754599997</v>
      </c>
      <c r="AE657">
        <v>47.738739754599997</v>
      </c>
      <c r="AF657">
        <v>47.738739754599997</v>
      </c>
      <c r="AG657">
        <v>47.738739754599997</v>
      </c>
      <c r="AH657">
        <v>0</v>
      </c>
      <c r="AI657">
        <v>0</v>
      </c>
      <c r="AJ657">
        <v>64</v>
      </c>
    </row>
    <row r="658" spans="1:36" x14ac:dyDescent="0.25">
      <c r="A658" t="s">
        <v>177</v>
      </c>
      <c r="H658">
        <v>0</v>
      </c>
      <c r="I658">
        <v>55.842696156199999</v>
      </c>
      <c r="J658">
        <v>53.219078031700001</v>
      </c>
      <c r="K658">
        <v>54.0084529417</v>
      </c>
      <c r="L658">
        <v>54.0084529417</v>
      </c>
      <c r="M658">
        <v>0.99886364409999995</v>
      </c>
      <c r="N658">
        <v>13.649121752399999</v>
      </c>
      <c r="O658">
        <v>187</v>
      </c>
      <c r="V658">
        <v>0</v>
      </c>
      <c r="AC658">
        <v>0</v>
      </c>
      <c r="AD658">
        <v>55.842696156199999</v>
      </c>
      <c r="AE658">
        <v>53.219078031700001</v>
      </c>
      <c r="AF658">
        <v>54.0084529417</v>
      </c>
      <c r="AG658">
        <v>54.0084529417</v>
      </c>
      <c r="AH658">
        <v>0.99886364409999995</v>
      </c>
      <c r="AI658">
        <v>13.649121752399999</v>
      </c>
      <c r="AJ658">
        <v>187</v>
      </c>
    </row>
    <row r="659" spans="1:36" x14ac:dyDescent="0.25">
      <c r="A659" t="s">
        <v>178</v>
      </c>
      <c r="H659">
        <v>0</v>
      </c>
      <c r="O659">
        <v>0</v>
      </c>
      <c r="V659">
        <v>0</v>
      </c>
      <c r="W659">
        <v>147.21509069210001</v>
      </c>
      <c r="X659">
        <v>147.21509069210001</v>
      </c>
      <c r="Y659">
        <v>147.21509069210001</v>
      </c>
      <c r="Z659">
        <v>147.21509069210001</v>
      </c>
      <c r="AA659">
        <v>0</v>
      </c>
      <c r="AB659">
        <v>0</v>
      </c>
      <c r="AC659">
        <v>21</v>
      </c>
      <c r="AD659">
        <v>147.21509069210001</v>
      </c>
      <c r="AE659">
        <v>147.21509069210001</v>
      </c>
      <c r="AF659">
        <v>147.21509069210001</v>
      </c>
      <c r="AG659">
        <v>147.21509069210001</v>
      </c>
      <c r="AH659">
        <v>0</v>
      </c>
      <c r="AI659">
        <v>0</v>
      </c>
      <c r="AJ659">
        <v>21</v>
      </c>
    </row>
    <row r="660" spans="1:36" x14ac:dyDescent="0.25">
      <c r="A660" t="s">
        <v>179</v>
      </c>
      <c r="H660">
        <v>0</v>
      </c>
      <c r="I660">
        <v>64.642095697000002</v>
      </c>
      <c r="J660">
        <v>71.834217314200004</v>
      </c>
      <c r="K660">
        <v>44.574449582100002</v>
      </c>
      <c r="L660">
        <v>66.327683546599999</v>
      </c>
      <c r="M660">
        <v>1.9868300347000001</v>
      </c>
      <c r="N660">
        <v>30.830121682200001</v>
      </c>
      <c r="O660">
        <v>241</v>
      </c>
      <c r="V660">
        <v>0</v>
      </c>
      <c r="AC660">
        <v>0</v>
      </c>
      <c r="AD660">
        <v>64.642095697000002</v>
      </c>
      <c r="AE660">
        <v>71.834217314200004</v>
      </c>
      <c r="AF660">
        <v>44.574449582100002</v>
      </c>
      <c r="AG660">
        <v>66.327683546599999</v>
      </c>
      <c r="AH660">
        <v>1.9868300347000001</v>
      </c>
      <c r="AI660">
        <v>30.830121682200001</v>
      </c>
      <c r="AJ660">
        <v>241</v>
      </c>
    </row>
    <row r="661" spans="1:36" x14ac:dyDescent="0.25">
      <c r="A661" t="s">
        <v>272</v>
      </c>
      <c r="H661">
        <v>0</v>
      </c>
      <c r="O661">
        <v>0</v>
      </c>
      <c r="V661">
        <v>0</v>
      </c>
      <c r="AC661">
        <v>0</v>
      </c>
      <c r="AJ661">
        <v>0</v>
      </c>
    </row>
    <row r="662" spans="1:36" x14ac:dyDescent="0.25">
      <c r="A662" t="s">
        <v>180</v>
      </c>
      <c r="H662">
        <v>0</v>
      </c>
      <c r="I662">
        <v>133.8012516499</v>
      </c>
      <c r="J662">
        <v>133.8012516499</v>
      </c>
      <c r="K662">
        <v>133.8012516499</v>
      </c>
      <c r="L662">
        <v>133.8012516499</v>
      </c>
      <c r="M662">
        <v>0</v>
      </c>
      <c r="N662">
        <v>0</v>
      </c>
      <c r="O662">
        <v>67</v>
      </c>
      <c r="V662">
        <v>0</v>
      </c>
      <c r="AC662">
        <v>0</v>
      </c>
      <c r="AD662">
        <v>133.8012516499</v>
      </c>
      <c r="AE662">
        <v>133.8012516499</v>
      </c>
      <c r="AF662">
        <v>133.8012516499</v>
      </c>
      <c r="AG662">
        <v>133.8012516499</v>
      </c>
      <c r="AH662">
        <v>0</v>
      </c>
      <c r="AI662">
        <v>0</v>
      </c>
      <c r="AJ662">
        <v>67</v>
      </c>
    </row>
    <row r="663" spans="1:36" x14ac:dyDescent="0.25">
      <c r="A663" t="s">
        <v>181</v>
      </c>
      <c r="H663">
        <v>0</v>
      </c>
      <c r="I663">
        <v>103.61453401910001</v>
      </c>
      <c r="J663">
        <v>104.6792674105</v>
      </c>
      <c r="K663">
        <v>95.438358996999995</v>
      </c>
      <c r="L663">
        <v>95.438358996999995</v>
      </c>
      <c r="M663">
        <v>1.1708178253999999</v>
      </c>
      <c r="N663">
        <v>16.882419928000001</v>
      </c>
      <c r="O663">
        <v>208</v>
      </c>
      <c r="V663">
        <v>0</v>
      </c>
      <c r="W663">
        <v>4.5188656235</v>
      </c>
      <c r="X663">
        <v>4.5188656235</v>
      </c>
      <c r="Y663">
        <v>4.5188656235</v>
      </c>
      <c r="Z663">
        <v>4.5188656235</v>
      </c>
      <c r="AA663">
        <v>0</v>
      </c>
      <c r="AB663">
        <v>0</v>
      </c>
      <c r="AC663">
        <v>27</v>
      </c>
      <c r="AD663">
        <v>92.186469435399999</v>
      </c>
      <c r="AE663">
        <v>79.639166963799994</v>
      </c>
      <c r="AF663">
        <v>95.438358996999995</v>
      </c>
      <c r="AG663">
        <v>89.631659245600005</v>
      </c>
      <c r="AH663">
        <v>2.3137401277</v>
      </c>
      <c r="AI663">
        <v>35.470533367900003</v>
      </c>
      <c r="AJ663">
        <v>235</v>
      </c>
    </row>
    <row r="664" spans="1:36" x14ac:dyDescent="0.25">
      <c r="A664" t="s">
        <v>182</v>
      </c>
      <c r="B664">
        <v>163.5997227364</v>
      </c>
      <c r="C664">
        <v>161.34452055150001</v>
      </c>
      <c r="D664">
        <v>156.38954937459999</v>
      </c>
      <c r="E664">
        <v>156.38954937459999</v>
      </c>
      <c r="F664">
        <v>1.8510435779000001</v>
      </c>
      <c r="G664">
        <v>31.981888023900002</v>
      </c>
      <c r="H664">
        <v>299</v>
      </c>
      <c r="O664">
        <v>0</v>
      </c>
      <c r="V664">
        <v>0</v>
      </c>
      <c r="AC664">
        <v>0</v>
      </c>
      <c r="AD664">
        <v>163.5997227364</v>
      </c>
      <c r="AE664">
        <v>161.34452055150001</v>
      </c>
      <c r="AF664">
        <v>156.38954937459999</v>
      </c>
      <c r="AG664">
        <v>156.38954937459999</v>
      </c>
      <c r="AH664">
        <v>1.8510435779000001</v>
      </c>
      <c r="AI664">
        <v>31.981888023900002</v>
      </c>
      <c r="AJ664">
        <v>299</v>
      </c>
    </row>
    <row r="665" spans="1:36" x14ac:dyDescent="0.25">
      <c r="A665" t="s">
        <v>183</v>
      </c>
      <c r="H665">
        <v>0</v>
      </c>
      <c r="I665">
        <v>37.9943141416</v>
      </c>
      <c r="J665">
        <v>37.9943141416</v>
      </c>
      <c r="K665">
        <v>37.9943141416</v>
      </c>
      <c r="L665">
        <v>37.9943141416</v>
      </c>
      <c r="M665">
        <v>0</v>
      </c>
      <c r="N665">
        <v>0</v>
      </c>
      <c r="O665">
        <v>253</v>
      </c>
      <c r="V665">
        <v>0</v>
      </c>
      <c r="AC665">
        <v>0</v>
      </c>
      <c r="AD665">
        <v>37.9943141416</v>
      </c>
      <c r="AE665">
        <v>37.9943141416</v>
      </c>
      <c r="AF665">
        <v>37.9943141416</v>
      </c>
      <c r="AG665">
        <v>37.9943141416</v>
      </c>
      <c r="AH665">
        <v>0</v>
      </c>
      <c r="AI665">
        <v>0</v>
      </c>
      <c r="AJ665">
        <v>253</v>
      </c>
    </row>
    <row r="666" spans="1:36" x14ac:dyDescent="0.25">
      <c r="A666" t="s">
        <v>184</v>
      </c>
      <c r="B666">
        <v>135.6196589768</v>
      </c>
      <c r="C666">
        <v>135.6196589768</v>
      </c>
      <c r="D666">
        <v>135.6196589768</v>
      </c>
      <c r="E666">
        <v>135.6196589768</v>
      </c>
      <c r="F666">
        <v>0</v>
      </c>
      <c r="G666">
        <v>0</v>
      </c>
      <c r="H666">
        <v>85</v>
      </c>
      <c r="I666">
        <v>63.465171852200001</v>
      </c>
      <c r="J666">
        <v>63.465171852200001</v>
      </c>
      <c r="K666">
        <v>63.465171852200001</v>
      </c>
      <c r="L666">
        <v>63.465171852200001</v>
      </c>
      <c r="M666">
        <v>0</v>
      </c>
      <c r="N666">
        <v>0</v>
      </c>
      <c r="O666">
        <v>27</v>
      </c>
      <c r="V666">
        <v>0</v>
      </c>
      <c r="AC666">
        <v>0</v>
      </c>
      <c r="AD666">
        <v>118.2293437602</v>
      </c>
      <c r="AE666">
        <v>99.542415414499999</v>
      </c>
      <c r="AF666">
        <v>135.6196589768</v>
      </c>
      <c r="AG666">
        <v>99.542415414499999</v>
      </c>
      <c r="AH666">
        <v>2.9250635429999998</v>
      </c>
      <c r="AI666">
        <v>30.998745277699999</v>
      </c>
      <c r="AJ666">
        <v>112</v>
      </c>
    </row>
    <row r="667" spans="1:36" x14ac:dyDescent="0.25">
      <c r="A667" t="s">
        <v>185</v>
      </c>
      <c r="H667">
        <v>0</v>
      </c>
      <c r="I667">
        <v>40.244899531900003</v>
      </c>
      <c r="J667">
        <v>40.244899531900003</v>
      </c>
      <c r="K667">
        <v>40.244899531900003</v>
      </c>
      <c r="L667">
        <v>40.244899531900003</v>
      </c>
      <c r="M667">
        <v>0</v>
      </c>
      <c r="N667">
        <v>0</v>
      </c>
      <c r="O667">
        <v>60</v>
      </c>
      <c r="V667">
        <v>0</v>
      </c>
      <c r="AC667">
        <v>0</v>
      </c>
      <c r="AD667">
        <v>40.244899531900003</v>
      </c>
      <c r="AE667">
        <v>40.244899531900003</v>
      </c>
      <c r="AF667">
        <v>40.244899531900003</v>
      </c>
      <c r="AG667">
        <v>40.244899531900003</v>
      </c>
      <c r="AH667">
        <v>0</v>
      </c>
      <c r="AI667">
        <v>0</v>
      </c>
      <c r="AJ667">
        <v>60</v>
      </c>
    </row>
    <row r="668" spans="1:36" x14ac:dyDescent="0.25">
      <c r="A668" t="s">
        <v>186</v>
      </c>
      <c r="B668">
        <v>210.13246011780001</v>
      </c>
      <c r="C668">
        <v>197.62106239799999</v>
      </c>
      <c r="D668">
        <v>217.47360005979999</v>
      </c>
      <c r="E668">
        <v>201.64065063000001</v>
      </c>
      <c r="F668">
        <v>0.621229111</v>
      </c>
      <c r="G668">
        <v>15.5314301726</v>
      </c>
      <c r="H668">
        <v>625</v>
      </c>
      <c r="O668">
        <v>0</v>
      </c>
      <c r="P668">
        <v>103.21492471809999</v>
      </c>
      <c r="Q668">
        <v>158.15533697609999</v>
      </c>
      <c r="R668">
        <v>101.9537448884</v>
      </c>
      <c r="S668">
        <v>158.15533697609999</v>
      </c>
      <c r="T668">
        <v>1.2819123301999999</v>
      </c>
      <c r="U668">
        <v>11.9085411926</v>
      </c>
      <c r="V668">
        <v>86</v>
      </c>
      <c r="AC668">
        <v>0</v>
      </c>
      <c r="AD668">
        <v>197.16176226600001</v>
      </c>
      <c r="AE668">
        <v>181.83477222920001</v>
      </c>
      <c r="AF668">
        <v>217.47360005979999</v>
      </c>
      <c r="AG668">
        <v>201.64065063000001</v>
      </c>
      <c r="AH668">
        <v>1.4273291144</v>
      </c>
      <c r="AI668">
        <v>38.068622398800002</v>
      </c>
      <c r="AJ668">
        <v>711</v>
      </c>
    </row>
    <row r="669" spans="1:36" x14ac:dyDescent="0.25">
      <c r="A669" t="s">
        <v>187</v>
      </c>
      <c r="B669">
        <v>140.10863378650001</v>
      </c>
      <c r="C669">
        <v>140.10863378650001</v>
      </c>
      <c r="D669">
        <v>140.10863378650001</v>
      </c>
      <c r="E669">
        <v>140.10863378650001</v>
      </c>
      <c r="F669">
        <v>0</v>
      </c>
      <c r="G669">
        <v>0</v>
      </c>
      <c r="H669">
        <v>89</v>
      </c>
      <c r="O669">
        <v>0</v>
      </c>
      <c r="V669">
        <v>0</v>
      </c>
      <c r="AC669">
        <v>0</v>
      </c>
      <c r="AD669">
        <v>140.10863378650001</v>
      </c>
      <c r="AE669">
        <v>140.10863378650001</v>
      </c>
      <c r="AF669">
        <v>140.10863378650001</v>
      </c>
      <c r="AG669">
        <v>140.10863378650001</v>
      </c>
      <c r="AH669">
        <v>0</v>
      </c>
      <c r="AI669">
        <v>0</v>
      </c>
      <c r="AJ669">
        <v>89</v>
      </c>
    </row>
    <row r="670" spans="1:36" x14ac:dyDescent="0.25">
      <c r="A670" t="s">
        <v>189</v>
      </c>
      <c r="H670">
        <v>0</v>
      </c>
      <c r="I670">
        <v>84.411020163499998</v>
      </c>
      <c r="J670">
        <v>84.411020163499998</v>
      </c>
      <c r="K670">
        <v>84.411020163499998</v>
      </c>
      <c r="L670">
        <v>84.411020163499998</v>
      </c>
      <c r="M670">
        <v>0</v>
      </c>
      <c r="N670">
        <v>0</v>
      </c>
      <c r="O670">
        <v>23</v>
      </c>
      <c r="V670">
        <v>0</v>
      </c>
      <c r="AC670">
        <v>0</v>
      </c>
      <c r="AD670">
        <v>84.411020163499998</v>
      </c>
      <c r="AE670">
        <v>84.411020163499998</v>
      </c>
      <c r="AF670">
        <v>84.411020163499998</v>
      </c>
      <c r="AG670">
        <v>84.411020163499998</v>
      </c>
      <c r="AH670">
        <v>0</v>
      </c>
      <c r="AI670">
        <v>0</v>
      </c>
      <c r="AJ670">
        <v>23</v>
      </c>
    </row>
    <row r="671" spans="1:36" x14ac:dyDescent="0.25">
      <c r="A671" t="s">
        <v>306</v>
      </c>
      <c r="H671">
        <v>0</v>
      </c>
      <c r="I671">
        <v>60.042234566099999</v>
      </c>
      <c r="J671">
        <v>60.042234566099999</v>
      </c>
      <c r="K671">
        <v>60.042234566099999</v>
      </c>
      <c r="L671">
        <v>60.042234566099999</v>
      </c>
      <c r="M671">
        <v>0</v>
      </c>
      <c r="N671">
        <v>0</v>
      </c>
      <c r="O671">
        <v>23</v>
      </c>
      <c r="V671">
        <v>0</v>
      </c>
      <c r="AC671">
        <v>0</v>
      </c>
      <c r="AD671">
        <v>60.042234566099999</v>
      </c>
      <c r="AE671">
        <v>60.042234566099999</v>
      </c>
      <c r="AF671">
        <v>60.042234566099999</v>
      </c>
      <c r="AG671">
        <v>60.042234566099999</v>
      </c>
      <c r="AH671">
        <v>0</v>
      </c>
      <c r="AI671">
        <v>0</v>
      </c>
      <c r="AJ671">
        <v>23</v>
      </c>
    </row>
    <row r="672" spans="1:36" x14ac:dyDescent="0.25">
      <c r="A672" t="s">
        <v>190</v>
      </c>
      <c r="B672">
        <v>201.8489372132</v>
      </c>
      <c r="C672">
        <v>202.36643031240001</v>
      </c>
      <c r="D672">
        <v>210.56691184639999</v>
      </c>
      <c r="E672">
        <v>210.56691184639999</v>
      </c>
      <c r="F672">
        <v>0.69170034010000003</v>
      </c>
      <c r="G672">
        <v>17.904306902199998</v>
      </c>
      <c r="H672">
        <v>670</v>
      </c>
      <c r="O672">
        <v>0</v>
      </c>
      <c r="P672">
        <v>138.86392116549999</v>
      </c>
      <c r="Q672">
        <v>138.86392116549999</v>
      </c>
      <c r="R672">
        <v>138.86392116549999</v>
      </c>
      <c r="S672">
        <v>138.86392116549999</v>
      </c>
      <c r="T672">
        <v>0</v>
      </c>
      <c r="U672">
        <v>0</v>
      </c>
      <c r="V672">
        <v>159</v>
      </c>
      <c r="AC672">
        <v>0</v>
      </c>
      <c r="AD672">
        <v>189.793132856</v>
      </c>
      <c r="AE672">
        <v>191.782678788</v>
      </c>
      <c r="AF672">
        <v>210.56691184639999</v>
      </c>
      <c r="AG672">
        <v>199.4043122978</v>
      </c>
      <c r="AH672">
        <v>1.0269464424000001</v>
      </c>
      <c r="AI672">
        <v>29.561227539000001</v>
      </c>
      <c r="AJ672">
        <v>829</v>
      </c>
    </row>
    <row r="673" spans="1:36" x14ac:dyDescent="0.25">
      <c r="A673" t="s">
        <v>199</v>
      </c>
      <c r="B673">
        <v>183.35133790969999</v>
      </c>
      <c r="C673">
        <v>183.35133790969999</v>
      </c>
      <c r="D673">
        <v>183.35133790969999</v>
      </c>
      <c r="E673">
        <v>183.35133790969999</v>
      </c>
      <c r="F673">
        <v>0</v>
      </c>
      <c r="G673">
        <v>0</v>
      </c>
      <c r="H673">
        <v>252</v>
      </c>
      <c r="O673">
        <v>0</v>
      </c>
      <c r="V673">
        <v>0</v>
      </c>
      <c r="AC673">
        <v>0</v>
      </c>
      <c r="AD673">
        <v>183.35133790969999</v>
      </c>
      <c r="AE673">
        <v>183.35133790969999</v>
      </c>
      <c r="AF673">
        <v>183.35133790969999</v>
      </c>
      <c r="AG673">
        <v>183.35133790969999</v>
      </c>
      <c r="AH673">
        <v>0</v>
      </c>
      <c r="AI673">
        <v>0</v>
      </c>
      <c r="AJ673">
        <v>252</v>
      </c>
    </row>
    <row r="674" spans="1:36" x14ac:dyDescent="0.25">
      <c r="A674" t="s">
        <v>191</v>
      </c>
      <c r="B674">
        <v>212.00161427259999</v>
      </c>
      <c r="C674">
        <v>212.00161427259999</v>
      </c>
      <c r="D674">
        <v>212.00161427259999</v>
      </c>
      <c r="E674">
        <v>212.00161427259999</v>
      </c>
      <c r="F674">
        <v>0</v>
      </c>
      <c r="G674">
        <v>0</v>
      </c>
      <c r="H674">
        <v>445</v>
      </c>
      <c r="O674">
        <v>0</v>
      </c>
      <c r="P674">
        <v>127.58001685150001</v>
      </c>
      <c r="Q674">
        <v>127.58001685150001</v>
      </c>
      <c r="R674">
        <v>127.58001685150001</v>
      </c>
      <c r="S674">
        <v>127.58001685150001</v>
      </c>
      <c r="T674">
        <v>0</v>
      </c>
      <c r="U674">
        <v>0</v>
      </c>
      <c r="V674">
        <v>85</v>
      </c>
      <c r="AC674">
        <v>0</v>
      </c>
      <c r="AD674">
        <v>198.43278626669999</v>
      </c>
      <c r="AE674">
        <v>169.79081556209999</v>
      </c>
      <c r="AF674">
        <v>212.00161427259999</v>
      </c>
      <c r="AG674">
        <v>169.79081556209999</v>
      </c>
      <c r="AH674">
        <v>1.3471492322</v>
      </c>
      <c r="AI674">
        <v>31.035525660000001</v>
      </c>
      <c r="AJ674">
        <v>531</v>
      </c>
    </row>
    <row r="675" spans="1:36" x14ac:dyDescent="0.25">
      <c r="A675" t="s">
        <v>200</v>
      </c>
      <c r="H675">
        <v>0</v>
      </c>
      <c r="O675">
        <v>0</v>
      </c>
      <c r="V675">
        <v>0</v>
      </c>
      <c r="AC675">
        <v>0</v>
      </c>
      <c r="AJ675">
        <v>0</v>
      </c>
    </row>
    <row r="676" spans="1:36" x14ac:dyDescent="0.25">
      <c r="A676" t="s">
        <v>201</v>
      </c>
      <c r="H676">
        <v>0</v>
      </c>
      <c r="O676">
        <v>0</v>
      </c>
      <c r="V676">
        <v>0</v>
      </c>
      <c r="AC676">
        <v>0</v>
      </c>
      <c r="AJ676">
        <v>0</v>
      </c>
    </row>
    <row r="677" spans="1:36" x14ac:dyDescent="0.25">
      <c r="A677" t="s">
        <v>192</v>
      </c>
      <c r="H677">
        <v>0</v>
      </c>
      <c r="O677">
        <v>0</v>
      </c>
      <c r="V677">
        <v>0</v>
      </c>
      <c r="AC677">
        <v>0</v>
      </c>
      <c r="AJ677">
        <v>0</v>
      </c>
    </row>
    <row r="678" spans="1:36" x14ac:dyDescent="0.25">
      <c r="A678" t="s">
        <v>307</v>
      </c>
      <c r="H678">
        <v>0</v>
      </c>
      <c r="O678">
        <v>0</v>
      </c>
      <c r="V678">
        <v>0</v>
      </c>
      <c r="AC678">
        <v>0</v>
      </c>
      <c r="AJ678">
        <v>0</v>
      </c>
    </row>
    <row r="679" spans="1:36" x14ac:dyDescent="0.25">
      <c r="A679" t="s">
        <v>308</v>
      </c>
      <c r="H679">
        <v>0</v>
      </c>
      <c r="O679">
        <v>0</v>
      </c>
      <c r="V679">
        <v>0</v>
      </c>
      <c r="AC679">
        <v>0</v>
      </c>
      <c r="AJ679">
        <v>0</v>
      </c>
    </row>
    <row r="680" spans="1:36" x14ac:dyDescent="0.25">
      <c r="A680" t="s">
        <v>225</v>
      </c>
      <c r="B680">
        <v>194.74763089859999</v>
      </c>
      <c r="C680">
        <v>183.98734302380001</v>
      </c>
      <c r="D680">
        <v>210.56691184639999</v>
      </c>
      <c r="E680">
        <v>188.2417127491</v>
      </c>
      <c r="F680">
        <v>0.55480591290000003</v>
      </c>
      <c r="G680">
        <v>27.544000521299999</v>
      </c>
      <c r="H680">
        <v>2465</v>
      </c>
      <c r="I680">
        <v>65.665162901900004</v>
      </c>
      <c r="J680">
        <v>67.360736881199998</v>
      </c>
      <c r="K680">
        <v>47.738739754599997</v>
      </c>
      <c r="L680">
        <v>58.671225104500003</v>
      </c>
      <c r="M680">
        <v>0.90972037979999998</v>
      </c>
      <c r="N680">
        <v>32.092992046500001</v>
      </c>
      <c r="O680">
        <v>1245</v>
      </c>
      <c r="P680">
        <v>126.6320929481</v>
      </c>
      <c r="Q680">
        <v>145.68865299230001</v>
      </c>
      <c r="R680">
        <v>127.58001685150001</v>
      </c>
      <c r="S680">
        <v>133.2219690085</v>
      </c>
      <c r="T680">
        <v>0.87498927169999996</v>
      </c>
      <c r="U680">
        <v>15.8999063876</v>
      </c>
      <c r="V680">
        <v>330</v>
      </c>
      <c r="W680">
        <v>66.325859515100007</v>
      </c>
      <c r="X680">
        <v>75.866978157800006</v>
      </c>
      <c r="Y680">
        <v>4.5188656235</v>
      </c>
      <c r="Z680">
        <v>75.866978157800006</v>
      </c>
      <c r="AA680">
        <v>10.334295791000001</v>
      </c>
      <c r="AB680">
        <v>71.458504649600002</v>
      </c>
      <c r="AC680">
        <v>48</v>
      </c>
      <c r="AD680">
        <v>148.4384555737</v>
      </c>
      <c r="AE680">
        <v>115.7263936053</v>
      </c>
      <c r="AF680">
        <v>160.3811979294</v>
      </c>
      <c r="AG680">
        <v>105.5263722018</v>
      </c>
      <c r="AH680">
        <v>1.0313113742</v>
      </c>
      <c r="AI680">
        <v>65.933713536100001</v>
      </c>
      <c r="AJ680">
        <v>4087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274</v>
      </c>
      <c r="E1" s="4"/>
      <c r="F1" t="s">
        <v>162</v>
      </c>
      <c r="I1" s="4"/>
      <c r="N1" s="4"/>
    </row>
    <row r="2" spans="1:14" x14ac:dyDescent="0.25">
      <c r="F2" t="s">
        <v>163</v>
      </c>
    </row>
    <row r="4" spans="1:14" x14ac:dyDescent="0.25">
      <c r="A4" s="5" t="s">
        <v>164</v>
      </c>
      <c r="B4" s="5" t="s">
        <v>165</v>
      </c>
      <c r="D4" s="5" t="s">
        <v>166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3.8891230700000001E-3</v>
      </c>
      <c r="D5">
        <f>C5/SUM($C$5:$C$22)</f>
        <v>5.3214265834686325E-3</v>
      </c>
      <c r="J5" t="s">
        <v>176</v>
      </c>
      <c r="K5">
        <v>1.5</v>
      </c>
      <c r="L5">
        <v>6.3547277299999998E-3</v>
      </c>
      <c r="M5">
        <v>6.3547277300635471E-3</v>
      </c>
      <c r="N5">
        <f>D5-M5</f>
        <v>-1.0333011465949145E-3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6.4603563100000001E-3</v>
      </c>
      <c r="D6">
        <f t="shared" ref="D6:D16" si="3">C6/SUM($C$5:$C$22)</f>
        <v>8.8396050183912854E-3</v>
      </c>
      <c r="J6" t="s">
        <v>271</v>
      </c>
      <c r="K6">
        <v>2.0499999999999998</v>
      </c>
      <c r="L6">
        <v>6.4625063700000001E-3</v>
      </c>
      <c r="M6">
        <v>6.4625063700646255E-3</v>
      </c>
      <c r="N6">
        <f>D6-M6</f>
        <v>2.37709864832666E-3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1.272544318E-2</v>
      </c>
      <c r="D7">
        <f t="shared" si="3"/>
        <v>1.7412025900345605E-2</v>
      </c>
      <c r="J7" t="s">
        <v>177</v>
      </c>
      <c r="K7">
        <v>3</v>
      </c>
      <c r="L7">
        <v>2.7359456479999999E-2</v>
      </c>
      <c r="M7">
        <v>2.7359456480273592E-2</v>
      </c>
      <c r="N7">
        <f>D7-M7</f>
        <v>-9.9474305799279877E-3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1.4117531000000001E-4</v>
      </c>
      <c r="D8">
        <f t="shared" si="3"/>
        <v>1.9316798004117289E-4</v>
      </c>
      <c r="J8" t="s">
        <v>178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1.584053731E-2</v>
      </c>
      <c r="D9">
        <f t="shared" si="3"/>
        <v>2.1674360728795528E-2</v>
      </c>
      <c r="J9" t="s">
        <v>179</v>
      </c>
      <c r="K9">
        <v>6</v>
      </c>
      <c r="L9">
        <v>3.2589211030000002E-2</v>
      </c>
      <c r="M9">
        <v>3.2589211030325894E-2</v>
      </c>
      <c r="N9">
        <f>D8-M9</f>
        <v>-3.239604305028472E-2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19</v>
      </c>
      <c r="H10">
        <v>0.76800000000000002</v>
      </c>
      <c r="I10">
        <v>1.4957542673945069E-2</v>
      </c>
      <c r="J10" t="s">
        <v>272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1.304476391E-2</v>
      </c>
      <c r="D11">
        <f t="shared" si="3"/>
        <v>1.7848947486700701E-2</v>
      </c>
      <c r="G11" t="s">
        <v>20</v>
      </c>
      <c r="H11">
        <v>1</v>
      </c>
      <c r="I11">
        <v>1.8141842128065161E-2</v>
      </c>
      <c r="J11" t="s">
        <v>180</v>
      </c>
      <c r="K11">
        <v>10</v>
      </c>
      <c r="L11">
        <v>2.136300683E-2</v>
      </c>
      <c r="M11">
        <v>2.1363006830213631E-2</v>
      </c>
      <c r="N11">
        <f t="shared" ref="N11:N17" si="4">D9-M11</f>
        <v>3.1135389858189672E-4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2.6451049149999999E-2</v>
      </c>
      <c r="D12">
        <f t="shared" si="3"/>
        <v>3.6192558984111903E-2</v>
      </c>
      <c r="G12" t="s">
        <v>21</v>
      </c>
      <c r="H12">
        <v>1.5</v>
      </c>
      <c r="I12">
        <v>2.5192790919331087E-2</v>
      </c>
      <c r="J12" t="s">
        <v>181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0.1144364779</v>
      </c>
      <c r="D13">
        <f t="shared" si="3"/>
        <v>0.15658165212436453</v>
      </c>
      <c r="G13" t="s">
        <v>23</v>
      </c>
      <c r="H13">
        <v>3</v>
      </c>
      <c r="I13">
        <v>3.8514860064119236E-2</v>
      </c>
      <c r="J13" t="s">
        <v>182</v>
      </c>
      <c r="K13">
        <v>15</v>
      </c>
      <c r="L13">
        <v>0.1624311712</v>
      </c>
      <c r="M13">
        <v>0.16243117120162431</v>
      </c>
      <c r="N13">
        <f t="shared" si="4"/>
        <v>-0.1445822237149236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2.404423441E-2</v>
      </c>
      <c r="D14">
        <f t="shared" si="3"/>
        <v>3.2899351824452604E-2</v>
      </c>
      <c r="G14" t="s">
        <v>25</v>
      </c>
      <c r="H14">
        <v>5</v>
      </c>
      <c r="I14">
        <v>4.2533142708604116E-2</v>
      </c>
      <c r="J14" t="s">
        <v>183</v>
      </c>
      <c r="K14">
        <v>18</v>
      </c>
      <c r="L14">
        <v>1.9221470309999999E-2</v>
      </c>
      <c r="M14">
        <v>1.9221470310192213E-2</v>
      </c>
      <c r="N14">
        <f t="shared" si="4"/>
        <v>1.697108867391969E-2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2.595541899E-2</v>
      </c>
      <c r="D15">
        <f t="shared" si="3"/>
        <v>3.5514395947992605E-2</v>
      </c>
      <c r="G15" t="s">
        <v>26</v>
      </c>
      <c r="H15">
        <v>6</v>
      </c>
      <c r="I15">
        <v>5.2605926696126862E-2</v>
      </c>
      <c r="J15" t="s">
        <v>184</v>
      </c>
      <c r="K15">
        <v>20</v>
      </c>
      <c r="L15">
        <v>7.5128508950000006E-2</v>
      </c>
      <c r="M15">
        <v>7.5128508950751294E-2</v>
      </c>
      <c r="N15">
        <f t="shared" si="4"/>
        <v>8.1453143173613241E-2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0.22260355996</v>
      </c>
      <c r="D16">
        <f t="shared" si="3"/>
        <v>0.3045849874701696</v>
      </c>
      <c r="G16" t="s">
        <v>30</v>
      </c>
      <c r="H16">
        <v>10</v>
      </c>
      <c r="I16">
        <v>7.3130577939519978E-2</v>
      </c>
      <c r="J16" t="s">
        <v>186</v>
      </c>
      <c r="K16">
        <v>25</v>
      </c>
      <c r="L16">
        <v>0.18785038894</v>
      </c>
      <c r="M16">
        <v>0.1878503889418785</v>
      </c>
      <c r="N16">
        <f t="shared" si="4"/>
        <v>-0.15495103711742589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2.1291893110000001E-2</v>
      </c>
      <c r="D17">
        <f>C17/SUM($C$5:$C$22)</f>
        <v>2.9133366049001533E-2</v>
      </c>
      <c r="G17" t="s">
        <v>31</v>
      </c>
      <c r="H17">
        <v>12</v>
      </c>
      <c r="I17">
        <v>6.0978251451347373E-2</v>
      </c>
      <c r="J17" t="s">
        <v>187</v>
      </c>
      <c r="K17">
        <v>30</v>
      </c>
      <c r="L17">
        <v>5.8921041469999998E-2</v>
      </c>
      <c r="M17">
        <v>5.8921041470589207E-2</v>
      </c>
      <c r="N17">
        <f t="shared" si="4"/>
        <v>-2.3406645522596602E-2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0.24395815961</v>
      </c>
      <c r="D18">
        <f>C18/SUM($C$5:$C$22)</f>
        <v>0.33380415390216428</v>
      </c>
      <c r="G18" t="s">
        <v>32</v>
      </c>
      <c r="H18">
        <v>15</v>
      </c>
      <c r="I18">
        <v>7.1505935360887285E-2</v>
      </c>
      <c r="J18" t="s">
        <v>188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34</v>
      </c>
      <c r="H19">
        <v>18</v>
      </c>
      <c r="I19">
        <v>5.4739623949397805E-2</v>
      </c>
      <c r="J19" t="s">
        <v>190</v>
      </c>
      <c r="K19">
        <v>50</v>
      </c>
      <c r="L19">
        <v>0.17938100704000001</v>
      </c>
      <c r="M19">
        <v>0.17938100704179383</v>
      </c>
      <c r="N19">
        <f>D16-M19</f>
        <v>0.12520398042837577</v>
      </c>
    </row>
    <row r="20" spans="1:14" x14ac:dyDescent="0.25">
      <c r="A20" s="7"/>
      <c r="B20" s="8"/>
      <c r="C20" s="11"/>
      <c r="G20" t="s">
        <v>35</v>
      </c>
      <c r="H20">
        <v>20</v>
      </c>
      <c r="I20">
        <v>8.9680270340525101E-2</v>
      </c>
      <c r="J20" t="s">
        <v>199</v>
      </c>
      <c r="K20">
        <v>60</v>
      </c>
      <c r="L20">
        <v>8.1717409889999995E-2</v>
      </c>
      <c r="M20">
        <v>8.1717409890817175E-2</v>
      </c>
      <c r="N20">
        <f>D17-M20</f>
        <v>-5.2584043841815642E-2</v>
      </c>
    </row>
    <row r="21" spans="1:14" x14ac:dyDescent="0.25">
      <c r="A21" s="7"/>
      <c r="B21" s="8"/>
      <c r="C21" s="11"/>
      <c r="G21" t="s">
        <v>36</v>
      </c>
      <c r="H21">
        <v>22</v>
      </c>
      <c r="I21">
        <v>6.6902781388094634E-2</v>
      </c>
      <c r="J21" t="s">
        <v>191</v>
      </c>
      <c r="K21">
        <v>75</v>
      </c>
      <c r="L21">
        <v>1.1776525140000001E-2</v>
      </c>
      <c r="M21">
        <v>1.1776525140117766E-2</v>
      </c>
      <c r="N21">
        <f>D18-M21</f>
        <v>0.32202762876204649</v>
      </c>
    </row>
    <row r="22" spans="1:14" x14ac:dyDescent="0.25">
      <c r="A22" s="7"/>
      <c r="B22" s="8"/>
      <c r="C22" s="11"/>
      <c r="G22" t="s">
        <v>37</v>
      </c>
      <c r="H22">
        <v>24</v>
      </c>
      <c r="I22">
        <v>2.1997660514686771E-2</v>
      </c>
      <c r="J22" t="s">
        <v>200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38</v>
      </c>
      <c r="H23">
        <v>25</v>
      </c>
      <c r="I23">
        <v>8.6398492331687032E-2</v>
      </c>
      <c r="J23" t="s">
        <v>273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40</v>
      </c>
      <c r="H24">
        <v>30</v>
      </c>
      <c r="I24">
        <v>7.0942725933627951E-2</v>
      </c>
    </row>
    <row r="25" spans="1:14" x14ac:dyDescent="0.25">
      <c r="B25" s="9"/>
      <c r="G25" t="s">
        <v>41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3.8891230700000001E-3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6.4603563100000001E-3</v>
      </c>
    </row>
    <row r="28" spans="1:14" x14ac:dyDescent="0.25">
      <c r="A28" s="13" t="str">
        <f t="shared" si="5"/>
        <v>3 Mbps</v>
      </c>
      <c r="C28" s="14">
        <f t="shared" si="6"/>
        <v>1.272544318E-2</v>
      </c>
    </row>
    <row r="29" spans="1:14" x14ac:dyDescent="0.25">
      <c r="A29" s="13" t="str">
        <f t="shared" si="5"/>
        <v>5 Mbps</v>
      </c>
      <c r="C29" s="14">
        <f t="shared" si="6"/>
        <v>1.4117531000000001E-4</v>
      </c>
    </row>
    <row r="30" spans="1:14" x14ac:dyDescent="0.25">
      <c r="A30" s="13" t="str">
        <f t="shared" si="5"/>
        <v>6 Mbps</v>
      </c>
      <c r="C30" s="14">
        <f t="shared" si="6"/>
        <v>1.584053731E-2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1.304476391E-2</v>
      </c>
    </row>
    <row r="33" spans="1:8" x14ac:dyDescent="0.25">
      <c r="A33" s="13" t="str">
        <f t="shared" si="5"/>
        <v>12 Mbps</v>
      </c>
      <c r="C33" s="14">
        <f t="shared" si="6"/>
        <v>2.6451049149999999E-2</v>
      </c>
    </row>
    <row r="34" spans="1:8" x14ac:dyDescent="0.25">
      <c r="A34" s="13" t="str">
        <f t="shared" si="5"/>
        <v>15 Mbps</v>
      </c>
      <c r="C34" s="14">
        <f t="shared" si="6"/>
        <v>0.1144364779</v>
      </c>
    </row>
    <row r="35" spans="1:8" x14ac:dyDescent="0.25">
      <c r="A35" s="13" t="str">
        <f t="shared" si="5"/>
        <v>18 Mbps</v>
      </c>
      <c r="C35" s="14">
        <f t="shared" si="6"/>
        <v>2.404423441E-2</v>
      </c>
    </row>
    <row r="36" spans="1:8" x14ac:dyDescent="0.25">
      <c r="A36" s="13" t="str">
        <f t="shared" si="5"/>
        <v>20 Mbps</v>
      </c>
      <c r="C36" s="14">
        <f t="shared" si="6"/>
        <v>2.595541899E-2</v>
      </c>
    </row>
    <row r="37" spans="1:8" x14ac:dyDescent="0.25">
      <c r="A37" s="13" t="str">
        <f t="shared" si="5"/>
        <v>25 Mbps</v>
      </c>
      <c r="C37" s="14">
        <f t="shared" si="6"/>
        <v>0.22260355996</v>
      </c>
    </row>
    <row r="38" spans="1:8" x14ac:dyDescent="0.25">
      <c r="A38" s="13" t="str">
        <f t="shared" si="5"/>
        <v>30 Mbps</v>
      </c>
      <c r="C38" s="14">
        <f t="shared" si="6"/>
        <v>2.1291893110000001E-2</v>
      </c>
    </row>
    <row r="39" spans="1:8" x14ac:dyDescent="0.25">
      <c r="A39" s="13" t="str">
        <f t="shared" si="5"/>
        <v>50 Mbps</v>
      </c>
      <c r="C39" s="14">
        <f t="shared" si="6"/>
        <v>0.24395815961</v>
      </c>
    </row>
    <row r="40" spans="1:8" x14ac:dyDescent="0.25">
      <c r="A40" s="13" t="str">
        <f t="shared" si="5"/>
        <v>60 Mbps</v>
      </c>
      <c r="C40" s="14">
        <f t="shared" si="6"/>
        <v>0.10627110269999999</v>
      </c>
    </row>
    <row r="41" spans="1:8" x14ac:dyDescent="0.25">
      <c r="A41" s="13" t="str">
        <f t="shared" si="5"/>
        <v>75 Mbps</v>
      </c>
      <c r="C41" s="14">
        <f t="shared" si="6"/>
        <v>0.1628867051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170</v>
      </c>
      <c r="B45" s="16"/>
      <c r="C45" s="16"/>
      <c r="D45" s="16"/>
    </row>
    <row r="46" spans="1:8" x14ac:dyDescent="0.25">
      <c r="A46" s="16"/>
      <c r="B46" s="16"/>
      <c r="C46" s="16" t="s">
        <v>171</v>
      </c>
      <c r="D46" s="16" t="s">
        <v>172</v>
      </c>
    </row>
    <row r="47" spans="1:8" x14ac:dyDescent="0.25">
      <c r="A47" s="16" t="s">
        <v>173</v>
      </c>
      <c r="B47" s="16">
        <v>1.5</v>
      </c>
      <c r="C47" s="16">
        <v>37</v>
      </c>
      <c r="D47" s="18">
        <v>3.8891230700000001E-3</v>
      </c>
      <c r="E47">
        <f>C47*B47</f>
        <v>55.5</v>
      </c>
      <c r="H47">
        <f>100*E47/E$69</f>
        <v>8.9459855897096985E-2</v>
      </c>
    </row>
    <row r="48" spans="1:8" x14ac:dyDescent="0.25">
      <c r="A48" s="16"/>
      <c r="B48" s="16">
        <v>2.0499999999999998</v>
      </c>
      <c r="C48" s="16">
        <v>32</v>
      </c>
      <c r="D48" s="18">
        <v>6.4603563100000001E-3</v>
      </c>
      <c r="E48">
        <f>C48*B48</f>
        <v>65.599999999999994</v>
      </c>
      <c r="H48">
        <f>100*E48/E$69</f>
        <v>0.10573993778107318</v>
      </c>
    </row>
    <row r="49" spans="1:8" x14ac:dyDescent="0.25">
      <c r="A49" s="16"/>
      <c r="B49" s="16">
        <v>3</v>
      </c>
      <c r="C49" s="16">
        <v>131</v>
      </c>
      <c r="D49" s="18">
        <v>1.272544318E-2</v>
      </c>
      <c r="E49">
        <f>C49*B49</f>
        <v>393</v>
      </c>
      <c r="H49">
        <f>100*E49/E$69</f>
        <v>0.63347249310917331</v>
      </c>
    </row>
    <row r="50" spans="1:8" x14ac:dyDescent="0.25">
      <c r="A50" s="16"/>
      <c r="B50" s="16">
        <v>5</v>
      </c>
      <c r="C50" s="16">
        <v>25</v>
      </c>
      <c r="D50" s="18">
        <v>1.4117531000000001E-4</v>
      </c>
      <c r="E50">
        <f t="shared" ref="E50:E67" si="7">C50*B50</f>
        <v>125</v>
      </c>
      <c r="H50">
        <f t="shared" ref="H50:H67" si="8">100*C50/C$69</f>
        <v>1.3661202185792349</v>
      </c>
    </row>
    <row r="51" spans="1:8" x14ac:dyDescent="0.25">
      <c r="A51" s="16"/>
      <c r="B51" s="16">
        <v>6</v>
      </c>
      <c r="C51" s="16">
        <v>69</v>
      </c>
      <c r="D51" s="18">
        <v>1.584053731E-2</v>
      </c>
      <c r="E51">
        <f t="shared" si="7"/>
        <v>414</v>
      </c>
      <c r="H51">
        <f t="shared" si="8"/>
        <v>3.7704918032786887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2.0765027322404372</v>
      </c>
    </row>
    <row r="53" spans="1:8" x14ac:dyDescent="0.25">
      <c r="A53" s="16"/>
      <c r="B53" s="16">
        <v>10</v>
      </c>
      <c r="C53" s="16">
        <v>47</v>
      </c>
      <c r="D53" s="18">
        <v>1.304476391E-2</v>
      </c>
      <c r="E53">
        <f t="shared" si="7"/>
        <v>470</v>
      </c>
      <c r="H53">
        <f t="shared" si="8"/>
        <v>2.5683060109289619</v>
      </c>
    </row>
    <row r="54" spans="1:8" x14ac:dyDescent="0.25">
      <c r="A54" s="16"/>
      <c r="B54" s="16">
        <v>12</v>
      </c>
      <c r="C54" s="16">
        <v>88</v>
      </c>
      <c r="D54" s="18">
        <v>2.6451049149999999E-2</v>
      </c>
      <c r="E54">
        <f t="shared" si="7"/>
        <v>1056</v>
      </c>
      <c r="H54">
        <f t="shared" si="8"/>
        <v>4.8087431693989071</v>
      </c>
    </row>
    <row r="55" spans="1:8" x14ac:dyDescent="0.25">
      <c r="A55" s="16"/>
      <c r="B55" s="16">
        <v>15</v>
      </c>
      <c r="C55" s="16">
        <v>245</v>
      </c>
      <c r="D55" s="18">
        <v>0.1144364779</v>
      </c>
      <c r="E55">
        <f t="shared" si="7"/>
        <v>3675</v>
      </c>
      <c r="H55">
        <f t="shared" si="8"/>
        <v>13.387978142076502</v>
      </c>
    </row>
    <row r="56" spans="1:8" x14ac:dyDescent="0.25">
      <c r="A56" s="16"/>
      <c r="B56" s="16">
        <v>18</v>
      </c>
      <c r="C56" s="16">
        <v>55</v>
      </c>
      <c r="D56" s="18">
        <v>2.404423441E-2</v>
      </c>
      <c r="E56">
        <f t="shared" si="7"/>
        <v>990</v>
      </c>
      <c r="H56">
        <f t="shared" si="8"/>
        <v>3.0054644808743167</v>
      </c>
    </row>
    <row r="57" spans="1:8" x14ac:dyDescent="0.25">
      <c r="A57" s="16"/>
      <c r="B57" s="16">
        <v>20</v>
      </c>
      <c r="C57" s="16">
        <v>67</v>
      </c>
      <c r="D57" s="18">
        <v>2.595541899E-2</v>
      </c>
      <c r="E57">
        <f t="shared" si="7"/>
        <v>1340</v>
      </c>
      <c r="H57">
        <f t="shared" si="8"/>
        <v>3.6612021857923498</v>
      </c>
    </row>
    <row r="58" spans="1:8" x14ac:dyDescent="0.25">
      <c r="A58" s="16"/>
      <c r="B58" s="16">
        <v>25</v>
      </c>
      <c r="C58" s="16">
        <v>221</v>
      </c>
      <c r="D58" s="18">
        <v>0.22260355996</v>
      </c>
      <c r="E58">
        <f t="shared" si="7"/>
        <v>5525</v>
      </c>
      <c r="H58">
        <f t="shared" si="8"/>
        <v>12.076502732240437</v>
      </c>
    </row>
    <row r="59" spans="1:8" x14ac:dyDescent="0.25">
      <c r="A59" s="16"/>
      <c r="B59" s="16">
        <v>30</v>
      </c>
      <c r="C59" s="16">
        <v>65</v>
      </c>
      <c r="D59" s="18">
        <v>2.1291893110000001E-2</v>
      </c>
      <c r="E59">
        <f t="shared" si="7"/>
        <v>1950</v>
      </c>
      <c r="H59">
        <f t="shared" si="8"/>
        <v>3.5519125683060109</v>
      </c>
    </row>
    <row r="60" spans="1:8" x14ac:dyDescent="0.25">
      <c r="A60" s="16"/>
      <c r="B60" s="16">
        <v>50</v>
      </c>
      <c r="C60" s="16">
        <v>338</v>
      </c>
      <c r="D60" s="18">
        <v>0.24395815961</v>
      </c>
      <c r="E60">
        <f t="shared" si="7"/>
        <v>16900</v>
      </c>
      <c r="H60">
        <f t="shared" si="8"/>
        <v>18.469945355191257</v>
      </c>
    </row>
    <row r="61" spans="1:8" x14ac:dyDescent="0.25">
      <c r="A61" s="16"/>
      <c r="B61" s="16">
        <v>60</v>
      </c>
      <c r="C61" s="16">
        <v>276</v>
      </c>
      <c r="D61" s="18">
        <v>0.10627110269999999</v>
      </c>
      <c r="E61">
        <f t="shared" si="7"/>
        <v>16560</v>
      </c>
      <c r="H61">
        <f t="shared" si="8"/>
        <v>15.081967213114755</v>
      </c>
    </row>
    <row r="62" spans="1:8" x14ac:dyDescent="0.25">
      <c r="A62" s="16"/>
      <c r="B62" s="16">
        <v>75</v>
      </c>
      <c r="C62" s="16">
        <v>165</v>
      </c>
      <c r="D62" s="18">
        <v>0.1628867051</v>
      </c>
      <c r="E62">
        <f t="shared" si="7"/>
        <v>12375</v>
      </c>
      <c r="H62">
        <f t="shared" si="8"/>
        <v>9.0163934426229506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1830</v>
      </c>
      <c r="D69" s="16"/>
      <c r="E69" s="16">
        <f>SUM(E49:E67)</f>
        <v>62039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224</v>
      </c>
    </row>
    <row r="2" spans="1:14" x14ac:dyDescent="0.25">
      <c r="E2" s="4">
        <v>1</v>
      </c>
      <c r="F2" t="s">
        <v>162</v>
      </c>
      <c r="I2" s="4"/>
      <c r="N2" s="4"/>
    </row>
    <row r="3" spans="1:14" x14ac:dyDescent="0.25">
      <c r="E3">
        <v>2.5999999999999999E-2</v>
      </c>
      <c r="F3" t="s">
        <v>163</v>
      </c>
    </row>
    <row r="5" spans="1:14" x14ac:dyDescent="0.25">
      <c r="A5" s="5" t="s">
        <v>164</v>
      </c>
      <c r="B5" s="5" t="s">
        <v>165</v>
      </c>
      <c r="C5" s="5" t="s">
        <v>166</v>
      </c>
      <c r="E5" s="6" t="s">
        <v>194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5.3214265834686325E-3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8.8396050183912854E-3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1.7412025900345605E-2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1.9316798004117289E-4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2.1674360728795528E-2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1.7848947486700701E-2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3.6192558984111903E-2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0.15658165212436453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3.2899351824452604E-2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3.5514395947992605E-2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0.3045849874701696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2.9133366049001533E-2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0.33380415390216428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3.85546875" customWidth="1"/>
    <col min="2" max="2" width="1.28515625" customWidth="1"/>
    <col min="3" max="3" width="5.42578125" customWidth="1"/>
    <col min="4" max="5" width="6.85546875" customWidth="1"/>
    <col min="6" max="10" width="7.85546875" customWidth="1"/>
    <col min="11" max="20" width="8.85546875" customWidth="1"/>
    <col min="21" max="22" width="9.85546875" customWidth="1"/>
  </cols>
  <sheetData>
    <row r="1" spans="1:22" ht="15.75" x14ac:dyDescent="0.25">
      <c r="C1" s="3" t="s">
        <v>264</v>
      </c>
    </row>
    <row r="2" spans="1:22" x14ac:dyDescent="0.25">
      <c r="A2" t="s">
        <v>168</v>
      </c>
    </row>
    <row r="3" spans="1:22" x14ac:dyDescent="0.25">
      <c r="C3" t="s">
        <v>167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15</v>
      </c>
      <c r="B4" t="s">
        <v>14</v>
      </c>
      <c r="C4">
        <v>1528</v>
      </c>
      <c r="D4">
        <v>0</v>
      </c>
      <c r="E4">
        <v>0</v>
      </c>
      <c r="F4">
        <v>24.427299999999999</v>
      </c>
      <c r="G4">
        <v>34.2575</v>
      </c>
      <c r="H4">
        <v>55.618299999999998</v>
      </c>
      <c r="I4">
        <v>76.161100000000005</v>
      </c>
      <c r="J4">
        <v>91.466700000000003</v>
      </c>
      <c r="K4">
        <v>123.98139999999999</v>
      </c>
      <c r="L4">
        <v>154.7458</v>
      </c>
      <c r="M4">
        <v>191.3365</v>
      </c>
      <c r="N4">
        <v>243.9255</v>
      </c>
      <c r="O4">
        <v>301.11799999999999</v>
      </c>
      <c r="P4">
        <v>406.38909999999998</v>
      </c>
      <c r="Q4">
        <v>465.53</v>
      </c>
      <c r="R4">
        <v>565.01379999999995</v>
      </c>
      <c r="S4">
        <v>795.69129999999996</v>
      </c>
      <c r="T4">
        <v>947.66729999999995</v>
      </c>
      <c r="U4">
        <v>1297.6956</v>
      </c>
      <c r="V4">
        <v>3865.6313</v>
      </c>
    </row>
    <row r="5" spans="1:22" x14ac:dyDescent="0.25">
      <c r="A5" t="s">
        <v>16</v>
      </c>
      <c r="B5" t="s">
        <v>14</v>
      </c>
      <c r="C5">
        <v>439</v>
      </c>
      <c r="D5" s="4">
        <v>0</v>
      </c>
      <c r="E5" s="4">
        <v>3.0350999999999999</v>
      </c>
      <c r="F5" s="4">
        <v>8.9547000000000008</v>
      </c>
      <c r="G5" s="4">
        <v>12.478300000000001</v>
      </c>
      <c r="H5" s="4">
        <v>15.122299999999999</v>
      </c>
      <c r="I5" s="4">
        <v>19.029</v>
      </c>
      <c r="J5" s="4">
        <v>23.752099999999999</v>
      </c>
      <c r="K5" s="4">
        <v>32.634099999999997</v>
      </c>
      <c r="L5" s="4">
        <v>39.2836</v>
      </c>
      <c r="M5" s="4">
        <v>58.081299999999999</v>
      </c>
      <c r="N5" s="4">
        <v>87.388400000000004</v>
      </c>
      <c r="O5" s="4">
        <v>137.23500000000001</v>
      </c>
      <c r="P5" s="4">
        <v>182.691</v>
      </c>
      <c r="Q5" s="4">
        <v>244.93039999999999</v>
      </c>
      <c r="R5" s="4">
        <v>337.55790000000002</v>
      </c>
      <c r="S5" s="4">
        <v>432.21469999999999</v>
      </c>
      <c r="T5" s="4">
        <v>505.03570000000002</v>
      </c>
      <c r="U5" s="4">
        <v>893.20630000000006</v>
      </c>
      <c r="V5" s="4">
        <v>2529.1833999999999</v>
      </c>
    </row>
    <row r="6" spans="1:22" x14ac:dyDescent="0.25">
      <c r="A6" t="s">
        <v>17</v>
      </c>
      <c r="B6" t="s">
        <v>14</v>
      </c>
      <c r="C6">
        <v>139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174</v>
      </c>
      <c r="B7" t="s">
        <v>14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138</v>
      </c>
    </row>
    <row r="2" spans="1:28" x14ac:dyDescent="0.25">
      <c r="A2" t="s">
        <v>139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</row>
    <row r="3" spans="1:28" x14ac:dyDescent="0.25">
      <c r="A3" t="s">
        <v>1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2</v>
      </c>
      <c r="P4">
        <v>1.2896000000000001</v>
      </c>
      <c r="X4">
        <v>0.9768</v>
      </c>
      <c r="AA4">
        <v>1.1253</v>
      </c>
    </row>
    <row r="5" spans="1:28" x14ac:dyDescent="0.25">
      <c r="A5" t="s">
        <v>3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4</v>
      </c>
      <c r="P6">
        <v>1.3046</v>
      </c>
      <c r="V6">
        <v>1.1047</v>
      </c>
      <c r="X6">
        <v>1.0478000000000001</v>
      </c>
    </row>
    <row r="7" spans="1:28" x14ac:dyDescent="0.25">
      <c r="A7" t="s">
        <v>5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6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7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8</v>
      </c>
      <c r="N10">
        <v>0.95760000000000001</v>
      </c>
      <c r="S10">
        <v>0.92090000000000005</v>
      </c>
    </row>
    <row r="11" spans="1:28" x14ac:dyDescent="0.25">
      <c r="A11" t="s">
        <v>9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10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11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140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141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12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46</v>
      </c>
      <c r="B18">
        <v>1.0249999999999999</v>
      </c>
    </row>
    <row r="19" spans="1:2" x14ac:dyDescent="0.25">
      <c r="A19" t="s">
        <v>142</v>
      </c>
      <c r="B19">
        <v>0.81740000000000002</v>
      </c>
    </row>
    <row r="20" spans="1:2" x14ac:dyDescent="0.25">
      <c r="A20" t="s">
        <v>50</v>
      </c>
      <c r="B20">
        <v>0.83640000000000003</v>
      </c>
    </row>
    <row r="21" spans="1:2" x14ac:dyDescent="0.25">
      <c r="A21" t="s">
        <v>51</v>
      </c>
      <c r="B21">
        <v>0.89229999999999998</v>
      </c>
    </row>
    <row r="22" spans="1:2" x14ac:dyDescent="0.25">
      <c r="A22" t="s">
        <v>53</v>
      </c>
      <c r="B22">
        <v>0.80920000000000003</v>
      </c>
    </row>
    <row r="23" spans="1:2" x14ac:dyDescent="0.25">
      <c r="A23" t="s">
        <v>143</v>
      </c>
      <c r="B23">
        <v>0.98719999999999997</v>
      </c>
    </row>
    <row r="24" spans="1:2" x14ac:dyDescent="0.25">
      <c r="A24" t="s">
        <v>54</v>
      </c>
      <c r="B24">
        <v>0.75919999999999999</v>
      </c>
    </row>
    <row r="25" spans="1:2" x14ac:dyDescent="0.25">
      <c r="A25" t="s">
        <v>60</v>
      </c>
      <c r="B25">
        <v>0.83499999999999996</v>
      </c>
    </row>
    <row r="26" spans="1:2" x14ac:dyDescent="0.25">
      <c r="A26" t="s">
        <v>61</v>
      </c>
      <c r="B26">
        <v>0.88890000000000002</v>
      </c>
    </row>
    <row r="27" spans="1:2" x14ac:dyDescent="0.25">
      <c r="A27" t="s">
        <v>63</v>
      </c>
      <c r="B27">
        <v>1.054</v>
      </c>
    </row>
    <row r="28" spans="1:2" x14ac:dyDescent="0.25">
      <c r="A28" t="s">
        <v>64</v>
      </c>
      <c r="B28">
        <v>0.75429999999999997</v>
      </c>
    </row>
    <row r="29" spans="1:2" x14ac:dyDescent="0.25">
      <c r="A29" t="s">
        <v>65</v>
      </c>
      <c r="B29">
        <v>0.8931</v>
      </c>
    </row>
    <row r="30" spans="1:2" x14ac:dyDescent="0.25">
      <c r="A30" t="s">
        <v>144</v>
      </c>
      <c r="B30">
        <v>0.78180000000000005</v>
      </c>
    </row>
    <row r="31" spans="1:2" x14ac:dyDescent="0.25">
      <c r="A31" t="s">
        <v>66</v>
      </c>
      <c r="B31">
        <v>0.89139999999999997</v>
      </c>
    </row>
    <row r="32" spans="1:2" x14ac:dyDescent="0.25">
      <c r="A32" t="s">
        <v>74</v>
      </c>
      <c r="B32">
        <v>0.86629999999999996</v>
      </c>
    </row>
    <row r="33" spans="1:2" x14ac:dyDescent="0.25">
      <c r="A33" t="s">
        <v>75</v>
      </c>
      <c r="B33">
        <v>0.49509999999999998</v>
      </c>
    </row>
    <row r="34" spans="1:2" x14ac:dyDescent="0.25">
      <c r="A34" t="s">
        <v>76</v>
      </c>
      <c r="B34">
        <v>0.87450000000000006</v>
      </c>
    </row>
    <row r="35" spans="1:2" x14ac:dyDescent="0.25">
      <c r="A35" t="s">
        <v>77</v>
      </c>
      <c r="B35">
        <v>0.49080000000000001</v>
      </c>
    </row>
    <row r="36" spans="1:2" x14ac:dyDescent="0.25">
      <c r="A36" t="s">
        <v>78</v>
      </c>
      <c r="B36">
        <v>0.81040000000000001</v>
      </c>
    </row>
    <row r="37" spans="1:2" x14ac:dyDescent="0.25">
      <c r="A37" t="s">
        <v>145</v>
      </c>
      <c r="B37">
        <v>0.74690000000000001</v>
      </c>
    </row>
    <row r="38" spans="1:2" x14ac:dyDescent="0.25">
      <c r="A38" t="s">
        <v>80</v>
      </c>
      <c r="B38">
        <v>2.1501999999999999</v>
      </c>
    </row>
    <row r="39" spans="1:2" x14ac:dyDescent="0.25">
      <c r="A39" t="s">
        <v>81</v>
      </c>
      <c r="B39">
        <v>0.92789999999999995</v>
      </c>
    </row>
    <row r="40" spans="1:2" x14ac:dyDescent="0.25">
      <c r="A40" t="s">
        <v>82</v>
      </c>
      <c r="B40">
        <v>0.33750000000000002</v>
      </c>
    </row>
    <row r="41" spans="1:2" x14ac:dyDescent="0.25">
      <c r="A41" t="s">
        <v>83</v>
      </c>
      <c r="B41">
        <v>0.95760000000000001</v>
      </c>
    </row>
    <row r="42" spans="1:2" x14ac:dyDescent="0.25">
      <c r="A42" t="s">
        <v>84</v>
      </c>
      <c r="B42">
        <v>1.7988999999999999</v>
      </c>
    </row>
    <row r="43" spans="1:2" x14ac:dyDescent="0.25">
      <c r="A43" t="s">
        <v>85</v>
      </c>
      <c r="B43">
        <v>0.91490000000000005</v>
      </c>
    </row>
    <row r="44" spans="1:2" x14ac:dyDescent="0.25">
      <c r="A44" t="s">
        <v>86</v>
      </c>
      <c r="B44">
        <v>1.9931000000000001</v>
      </c>
    </row>
    <row r="45" spans="1:2" x14ac:dyDescent="0.25">
      <c r="A45" t="s">
        <v>87</v>
      </c>
      <c r="B45">
        <v>1.1822999999999999</v>
      </c>
    </row>
    <row r="46" spans="1:2" x14ac:dyDescent="0.25">
      <c r="A46" t="s">
        <v>88</v>
      </c>
      <c r="B46">
        <v>1.6569</v>
      </c>
    </row>
    <row r="47" spans="1:2" x14ac:dyDescent="0.25">
      <c r="A47" t="s">
        <v>89</v>
      </c>
      <c r="B47">
        <v>0.85089999999999999</v>
      </c>
    </row>
    <row r="48" spans="1:2" x14ac:dyDescent="0.25">
      <c r="A48" t="s">
        <v>90</v>
      </c>
      <c r="B48">
        <v>0.78839999999999999</v>
      </c>
    </row>
    <row r="49" spans="1:2" x14ac:dyDescent="0.25">
      <c r="A49" t="s">
        <v>91</v>
      </c>
      <c r="B49">
        <v>1.2896000000000001</v>
      </c>
    </row>
    <row r="50" spans="1:2" x14ac:dyDescent="0.25">
      <c r="A50" t="s">
        <v>92</v>
      </c>
      <c r="B50">
        <v>1.3046</v>
      </c>
    </row>
    <row r="51" spans="1:2" x14ac:dyDescent="0.25">
      <c r="A51" t="s">
        <v>93</v>
      </c>
      <c r="B51">
        <v>1.5077</v>
      </c>
    </row>
    <row r="52" spans="1:2" x14ac:dyDescent="0.25">
      <c r="A52" t="s">
        <v>94</v>
      </c>
      <c r="B52">
        <v>1.1967000000000001</v>
      </c>
    </row>
    <row r="53" spans="1:2" x14ac:dyDescent="0.25">
      <c r="A53" t="s">
        <v>95</v>
      </c>
      <c r="B53">
        <v>1.0003</v>
      </c>
    </row>
    <row r="54" spans="1:2" x14ac:dyDescent="0.25">
      <c r="A54" t="s">
        <v>96</v>
      </c>
      <c r="B54">
        <v>1.4291</v>
      </c>
    </row>
    <row r="55" spans="1:2" x14ac:dyDescent="0.25">
      <c r="A55" t="s">
        <v>97</v>
      </c>
      <c r="B55">
        <v>1.3406</v>
      </c>
    </row>
    <row r="56" spans="1:2" x14ac:dyDescent="0.25">
      <c r="A56" t="s">
        <v>156</v>
      </c>
      <c r="B56">
        <v>1.2972999999999999</v>
      </c>
    </row>
    <row r="57" spans="1:2" x14ac:dyDescent="0.25">
      <c r="A57" t="s">
        <v>98</v>
      </c>
      <c r="B57">
        <v>0.92569999999999997</v>
      </c>
    </row>
    <row r="58" spans="1:2" x14ac:dyDescent="0.25">
      <c r="A58" t="s">
        <v>99</v>
      </c>
      <c r="B58">
        <v>1.0860000000000001</v>
      </c>
    </row>
    <row r="59" spans="1:2" x14ac:dyDescent="0.25">
      <c r="A59" t="s">
        <v>100</v>
      </c>
      <c r="B59">
        <v>0.94540000000000002</v>
      </c>
    </row>
    <row r="60" spans="1:2" x14ac:dyDescent="0.25">
      <c r="A60" t="s">
        <v>101</v>
      </c>
      <c r="B60">
        <v>0.92090000000000005</v>
      </c>
    </row>
    <row r="61" spans="1:2" x14ac:dyDescent="0.25">
      <c r="A61" t="s">
        <v>102</v>
      </c>
      <c r="B61">
        <v>1.2710999999999999</v>
      </c>
    </row>
    <row r="62" spans="1:2" x14ac:dyDescent="0.25">
      <c r="A62" t="s">
        <v>103</v>
      </c>
      <c r="B62">
        <v>0.86429999999999996</v>
      </c>
    </row>
    <row r="63" spans="1:2" x14ac:dyDescent="0.25">
      <c r="A63" t="s">
        <v>104</v>
      </c>
      <c r="B63">
        <v>1.1597999999999999</v>
      </c>
    </row>
    <row r="64" spans="1:2" x14ac:dyDescent="0.25">
      <c r="A64" t="s">
        <v>155</v>
      </c>
      <c r="B64">
        <v>1.1964999999999999</v>
      </c>
    </row>
    <row r="65" spans="1:2" x14ac:dyDescent="0.25">
      <c r="A65" t="s">
        <v>105</v>
      </c>
      <c r="B65">
        <v>0.99660000000000004</v>
      </c>
    </row>
    <row r="66" spans="1:2" x14ac:dyDescent="0.25">
      <c r="A66" t="s">
        <v>106</v>
      </c>
      <c r="B66">
        <v>0.90490000000000004</v>
      </c>
    </row>
    <row r="67" spans="1:2" x14ac:dyDescent="0.25">
      <c r="A67" t="s">
        <v>107</v>
      </c>
      <c r="B67">
        <v>1.1047</v>
      </c>
    </row>
    <row r="68" spans="1:2" x14ac:dyDescent="0.25">
      <c r="A68" t="s">
        <v>108</v>
      </c>
      <c r="B68">
        <v>1.2567999999999999</v>
      </c>
    </row>
    <row r="69" spans="1:2" x14ac:dyDescent="0.25">
      <c r="A69" t="s">
        <v>109</v>
      </c>
      <c r="B69">
        <v>1.0868</v>
      </c>
    </row>
    <row r="70" spans="1:2" x14ac:dyDescent="0.25">
      <c r="A70" t="s">
        <v>110</v>
      </c>
      <c r="B70">
        <v>0.96660000000000001</v>
      </c>
    </row>
    <row r="71" spans="1:2" x14ac:dyDescent="0.25">
      <c r="A71" t="s">
        <v>154</v>
      </c>
      <c r="B71">
        <v>1.1791</v>
      </c>
    </row>
    <row r="72" spans="1:2" x14ac:dyDescent="0.25">
      <c r="A72" t="s">
        <v>111</v>
      </c>
      <c r="B72">
        <v>0.9768</v>
      </c>
    </row>
    <row r="73" spans="1:2" x14ac:dyDescent="0.25">
      <c r="A73" t="s">
        <v>112</v>
      </c>
      <c r="B73">
        <v>1.0478000000000001</v>
      </c>
    </row>
    <row r="74" spans="1:2" x14ac:dyDescent="0.25">
      <c r="A74" t="s">
        <v>113</v>
      </c>
      <c r="B74">
        <v>1.0013000000000001</v>
      </c>
    </row>
    <row r="75" spans="1:2" x14ac:dyDescent="0.25">
      <c r="A75" t="s">
        <v>153</v>
      </c>
      <c r="B75">
        <v>1.1963999999999999</v>
      </c>
    </row>
    <row r="76" spans="1:2" x14ac:dyDescent="0.25">
      <c r="A76" t="s">
        <v>115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146</v>
      </c>
    </row>
    <row r="2" spans="1:22" x14ac:dyDescent="0.25">
      <c r="A2" s="1" t="s">
        <v>147</v>
      </c>
      <c r="B2" t="s">
        <v>116</v>
      </c>
      <c r="C2" t="s">
        <v>117</v>
      </c>
      <c r="D2" t="s">
        <v>118</v>
      </c>
      <c r="E2" t="s">
        <v>18</v>
      </c>
      <c r="F2" t="s">
        <v>119</v>
      </c>
      <c r="G2" t="s">
        <v>19</v>
      </c>
      <c r="H2" t="s">
        <v>120</v>
      </c>
      <c r="I2" t="s">
        <v>20</v>
      </c>
      <c r="J2" t="s">
        <v>21</v>
      </c>
      <c r="K2" t="s">
        <v>22</v>
      </c>
      <c r="L2" t="s">
        <v>121</v>
      </c>
      <c r="M2" t="s">
        <v>23</v>
      </c>
      <c r="N2" t="s">
        <v>24</v>
      </c>
      <c r="O2" t="s">
        <v>25</v>
      </c>
      <c r="P2" t="s">
        <v>26</v>
      </c>
      <c r="Q2" t="s">
        <v>28</v>
      </c>
      <c r="R2" t="s">
        <v>30</v>
      </c>
      <c r="S2" t="s">
        <v>32</v>
      </c>
      <c r="T2" t="s">
        <v>35</v>
      </c>
      <c r="U2" t="s">
        <v>38</v>
      </c>
      <c r="V2" t="s">
        <v>41</v>
      </c>
    </row>
    <row r="3" spans="1:22" x14ac:dyDescent="0.25">
      <c r="A3" t="s">
        <v>1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3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5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6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7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8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9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10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11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141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12</v>
      </c>
      <c r="G16">
        <v>0.78449999999999998</v>
      </c>
    </row>
    <row r="18" spans="1:2" x14ac:dyDescent="0.25">
      <c r="A18" t="s">
        <v>122</v>
      </c>
      <c r="B18">
        <v>1.2793000000000001</v>
      </c>
    </row>
    <row r="19" spans="1:2" x14ac:dyDescent="0.25">
      <c r="A19" t="s">
        <v>123</v>
      </c>
      <c r="B19">
        <v>0.91469999999999996</v>
      </c>
    </row>
    <row r="20" spans="1:2" x14ac:dyDescent="0.25">
      <c r="A20" t="s">
        <v>124</v>
      </c>
      <c r="B20">
        <v>1.2730999999999999</v>
      </c>
    </row>
    <row r="21" spans="1:2" x14ac:dyDescent="0.25">
      <c r="A21" t="s">
        <v>148</v>
      </c>
      <c r="B21">
        <v>1.2337</v>
      </c>
    </row>
    <row r="22" spans="1:2" x14ac:dyDescent="0.25">
      <c r="A22" t="s">
        <v>125</v>
      </c>
      <c r="B22">
        <v>0.88390000000000002</v>
      </c>
    </row>
    <row r="23" spans="1:2" x14ac:dyDescent="0.25">
      <c r="A23" t="s">
        <v>126</v>
      </c>
      <c r="B23">
        <v>0.97040000000000004</v>
      </c>
    </row>
    <row r="24" spans="1:2" x14ac:dyDescent="0.25">
      <c r="A24" t="s">
        <v>127</v>
      </c>
      <c r="B24">
        <v>1.5121</v>
      </c>
    </row>
    <row r="25" spans="1:2" x14ac:dyDescent="0.25">
      <c r="A25" t="s">
        <v>128</v>
      </c>
      <c r="B25">
        <v>1.8759999999999999</v>
      </c>
    </row>
    <row r="26" spans="1:2" x14ac:dyDescent="0.25">
      <c r="A26" t="s">
        <v>129</v>
      </c>
      <c r="B26">
        <v>0.98670000000000002</v>
      </c>
    </row>
    <row r="27" spans="1:2" x14ac:dyDescent="0.25">
      <c r="A27" t="s">
        <v>130</v>
      </c>
      <c r="B27">
        <v>1.0591999999999999</v>
      </c>
    </row>
    <row r="28" spans="1:2" x14ac:dyDescent="0.25">
      <c r="A28" t="s">
        <v>131</v>
      </c>
      <c r="B28">
        <v>0.81769999999999998</v>
      </c>
    </row>
    <row r="29" spans="1:2" x14ac:dyDescent="0.25">
      <c r="A29" t="s">
        <v>132</v>
      </c>
      <c r="B29">
        <v>0.95679999999999998</v>
      </c>
    </row>
    <row r="30" spans="1:2" x14ac:dyDescent="0.25">
      <c r="A30" t="s">
        <v>133</v>
      </c>
      <c r="B30">
        <v>1.0859000000000001</v>
      </c>
    </row>
    <row r="31" spans="1:2" x14ac:dyDescent="0.25">
      <c r="A31" t="s">
        <v>134</v>
      </c>
      <c r="B31">
        <v>0.76949999999999996</v>
      </c>
    </row>
    <row r="32" spans="1:2" x14ac:dyDescent="0.25">
      <c r="A32" t="s">
        <v>149</v>
      </c>
      <c r="B32">
        <v>0.85270000000000001</v>
      </c>
    </row>
    <row r="33" spans="1:2" x14ac:dyDescent="0.25">
      <c r="A33" t="s">
        <v>135</v>
      </c>
      <c r="B33">
        <v>0.78449999999999998</v>
      </c>
    </row>
    <row r="34" spans="1:2" x14ac:dyDescent="0.25">
      <c r="A34" t="s">
        <v>136</v>
      </c>
      <c r="B34">
        <v>0.88600000000000001</v>
      </c>
    </row>
    <row r="35" spans="1:2" x14ac:dyDescent="0.25">
      <c r="A35" t="s">
        <v>137</v>
      </c>
      <c r="B35">
        <v>0.89759999999999995</v>
      </c>
    </row>
    <row r="36" spans="1:2" x14ac:dyDescent="0.25">
      <c r="A36" t="s">
        <v>45</v>
      </c>
      <c r="B36">
        <v>1.0175000000000001</v>
      </c>
    </row>
    <row r="37" spans="1:2" x14ac:dyDescent="0.25">
      <c r="A37" t="s">
        <v>46</v>
      </c>
      <c r="B37">
        <v>0.40150000000000002</v>
      </c>
    </row>
    <row r="38" spans="1:2" x14ac:dyDescent="0.25">
      <c r="A38" t="s">
        <v>47</v>
      </c>
      <c r="B38">
        <v>1.0570999999999999</v>
      </c>
    </row>
    <row r="39" spans="1:2" x14ac:dyDescent="0.25">
      <c r="A39" t="s">
        <v>48</v>
      </c>
      <c r="B39">
        <v>1.2149000000000001</v>
      </c>
    </row>
    <row r="40" spans="1:2" x14ac:dyDescent="0.25">
      <c r="A40" t="s">
        <v>49</v>
      </c>
      <c r="B40">
        <v>1.0379</v>
      </c>
    </row>
    <row r="41" spans="1:2" x14ac:dyDescent="0.25">
      <c r="A41" t="s">
        <v>50</v>
      </c>
      <c r="B41">
        <v>0.95520000000000005</v>
      </c>
    </row>
    <row r="42" spans="1:2" x14ac:dyDescent="0.25">
      <c r="A42" t="s">
        <v>52</v>
      </c>
      <c r="B42">
        <v>0.92730000000000001</v>
      </c>
    </row>
    <row r="43" spans="1:2" x14ac:dyDescent="0.25">
      <c r="A43" t="s">
        <v>55</v>
      </c>
      <c r="B43">
        <v>1.0288999999999999</v>
      </c>
    </row>
    <row r="44" spans="1:2" x14ac:dyDescent="0.25">
      <c r="A44" t="s">
        <v>56</v>
      </c>
      <c r="B44">
        <v>1.9079999999999999</v>
      </c>
    </row>
    <row r="45" spans="1:2" x14ac:dyDescent="0.25">
      <c r="A45" t="s">
        <v>57</v>
      </c>
      <c r="B45">
        <v>1.5063</v>
      </c>
    </row>
    <row r="46" spans="1:2" x14ac:dyDescent="0.25">
      <c r="A46" t="s">
        <v>58</v>
      </c>
      <c r="B46">
        <v>1.1500999999999999</v>
      </c>
    </row>
    <row r="47" spans="1:2" x14ac:dyDescent="0.25">
      <c r="A47" t="s">
        <v>59</v>
      </c>
      <c r="B47">
        <v>0.91900000000000004</v>
      </c>
    </row>
    <row r="48" spans="1:2" x14ac:dyDescent="0.25">
      <c r="A48" t="s">
        <v>60</v>
      </c>
      <c r="B48">
        <v>1.4051</v>
      </c>
    </row>
    <row r="49" spans="1:2" x14ac:dyDescent="0.25">
      <c r="A49" t="s">
        <v>62</v>
      </c>
      <c r="B49">
        <v>1.0506</v>
      </c>
    </row>
    <row r="50" spans="1:2" x14ac:dyDescent="0.25">
      <c r="A50" t="s">
        <v>63</v>
      </c>
      <c r="B50">
        <v>1.2954000000000001</v>
      </c>
    </row>
    <row r="51" spans="1:2" x14ac:dyDescent="0.25">
      <c r="A51" t="s">
        <v>67</v>
      </c>
      <c r="B51">
        <v>1.0385</v>
      </c>
    </row>
    <row r="52" spans="1:2" x14ac:dyDescent="0.25">
      <c r="A52" t="s">
        <v>68</v>
      </c>
      <c r="B52">
        <v>1.4085000000000001</v>
      </c>
    </row>
    <row r="53" spans="1:2" x14ac:dyDescent="0.25">
      <c r="A53" t="s">
        <v>69</v>
      </c>
      <c r="B53">
        <v>1.2262999999999999</v>
      </c>
    </row>
    <row r="54" spans="1:2" x14ac:dyDescent="0.25">
      <c r="A54" t="s">
        <v>70</v>
      </c>
      <c r="B54">
        <v>1.0476000000000001</v>
      </c>
    </row>
    <row r="55" spans="1:2" x14ac:dyDescent="0.25">
      <c r="A55" t="s">
        <v>71</v>
      </c>
      <c r="B55">
        <v>1.0908</v>
      </c>
    </row>
    <row r="56" spans="1:2" x14ac:dyDescent="0.25">
      <c r="A56" t="s">
        <v>72</v>
      </c>
      <c r="B56">
        <v>1.0767</v>
      </c>
    </row>
    <row r="57" spans="1:2" x14ac:dyDescent="0.25">
      <c r="A57" t="s">
        <v>73</v>
      </c>
      <c r="B57">
        <v>0.9839</v>
      </c>
    </row>
    <row r="58" spans="1:2" x14ac:dyDescent="0.25">
      <c r="A58" t="s">
        <v>152</v>
      </c>
      <c r="B58">
        <v>1.0737000000000001</v>
      </c>
    </row>
    <row r="59" spans="1:2" x14ac:dyDescent="0.25">
      <c r="A59" t="s">
        <v>79</v>
      </c>
      <c r="B59">
        <v>1.0113000000000001</v>
      </c>
    </row>
    <row r="60" spans="1:2" x14ac:dyDescent="0.25">
      <c r="A60" t="s">
        <v>114</v>
      </c>
      <c r="B60">
        <v>1.0588</v>
      </c>
    </row>
    <row r="61" spans="1:2" x14ac:dyDescent="0.25">
      <c r="A61" t="s">
        <v>150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AC172"/>
  <sheetViews>
    <sheetView topLeftCell="F145" workbookViewId="0">
      <selection activeCell="AE169" sqref="AE169"/>
    </sheetView>
  </sheetViews>
  <sheetFormatPr defaultRowHeight="15" x14ac:dyDescent="0.25"/>
  <cols>
    <col min="2" max="2" width="19.140625" bestFit="1" customWidth="1"/>
    <col min="3" max="3" width="9.140625" customWidth="1"/>
    <col min="4" max="4" width="10" bestFit="1" customWidth="1"/>
    <col min="5" max="5" width="10.140625" bestFit="1" customWidth="1"/>
    <col min="6" max="6" width="11.140625" bestFit="1" customWidth="1"/>
    <col min="8" max="8" width="12.28515625" customWidth="1"/>
    <col min="9" max="21" width="9.28515625" customWidth="1"/>
    <col min="22" max="22" width="11.28515625" bestFit="1" customWidth="1"/>
  </cols>
  <sheetData>
    <row r="1" spans="9:16" ht="15.75" customHeight="1" x14ac:dyDescent="0.25">
      <c r="I1" t="s">
        <v>265</v>
      </c>
    </row>
    <row r="2" spans="9:16" ht="15.75" customHeight="1" x14ac:dyDescent="0.25">
      <c r="I2" t="s">
        <v>202</v>
      </c>
      <c r="K2" t="s">
        <v>203</v>
      </c>
      <c r="N2" s="20"/>
    </row>
    <row r="3" spans="9:16" ht="15.75" customHeight="1" x14ac:dyDescent="0.25">
      <c r="I3" t="s">
        <v>195</v>
      </c>
      <c r="K3" s="21" t="s">
        <v>207</v>
      </c>
      <c r="L3" s="21"/>
      <c r="M3" s="21"/>
      <c r="N3" s="21"/>
    </row>
    <row r="4" spans="9:16" ht="15.75" customHeight="1" x14ac:dyDescent="0.25">
      <c r="K4" s="21"/>
      <c r="L4" s="21"/>
      <c r="M4" s="21"/>
      <c r="N4" s="21"/>
    </row>
    <row r="5" spans="9:16" ht="15.75" customHeight="1" x14ac:dyDescent="0.25">
      <c r="J5" s="67" t="s">
        <v>246</v>
      </c>
      <c r="K5">
        <v>24</v>
      </c>
      <c r="L5">
        <v>0</v>
      </c>
      <c r="N5">
        <v>3</v>
      </c>
      <c r="O5">
        <v>0</v>
      </c>
    </row>
    <row r="6" spans="9:16" ht="15.75" customHeight="1" x14ac:dyDescent="0.25">
      <c r="J6" s="67" t="s">
        <v>247</v>
      </c>
      <c r="K6">
        <v>24</v>
      </c>
      <c r="L6">
        <v>0</v>
      </c>
      <c r="N6">
        <v>3</v>
      </c>
      <c r="O6">
        <v>0</v>
      </c>
    </row>
    <row r="7" spans="9:16" ht="15.75" customHeight="1" x14ac:dyDescent="0.25">
      <c r="J7" s="67" t="s">
        <v>248</v>
      </c>
      <c r="K7">
        <v>24</v>
      </c>
      <c r="L7">
        <v>0</v>
      </c>
      <c r="N7">
        <v>3</v>
      </c>
      <c r="O7">
        <v>0</v>
      </c>
    </row>
    <row r="8" spans="9:16" ht="15.75" customHeight="1" x14ac:dyDescent="0.25">
      <c r="J8" s="67" t="s">
        <v>249</v>
      </c>
      <c r="K8">
        <v>24</v>
      </c>
      <c r="L8">
        <v>0</v>
      </c>
      <c r="N8">
        <v>3</v>
      </c>
      <c r="O8">
        <v>0</v>
      </c>
    </row>
    <row r="9" spans="9:16" ht="15.75" customHeight="1" x14ac:dyDescent="0.25">
      <c r="J9" s="12" t="s">
        <v>250</v>
      </c>
      <c r="K9">
        <v>6</v>
      </c>
      <c r="L9">
        <v>0</v>
      </c>
      <c r="N9">
        <v>0.51200000000000001</v>
      </c>
      <c r="O9">
        <v>0</v>
      </c>
    </row>
    <row r="10" spans="9:16" ht="15.75" customHeight="1" x14ac:dyDescent="0.25">
      <c r="I10" t="s">
        <v>208</v>
      </c>
      <c r="J10" s="12" t="s">
        <v>270</v>
      </c>
      <c r="K10">
        <v>6</v>
      </c>
      <c r="N10">
        <f>H76</f>
        <v>0.76800000000000002</v>
      </c>
      <c r="O10">
        <v>0</v>
      </c>
    </row>
    <row r="11" spans="9:16" ht="15.75" customHeight="1" x14ac:dyDescent="0.25"/>
    <row r="12" spans="9:16" ht="15.75" customHeight="1" x14ac:dyDescent="0.25">
      <c r="J12" s="67" t="s">
        <v>246</v>
      </c>
      <c r="K12">
        <v>0</v>
      </c>
      <c r="L12">
        <v>0</v>
      </c>
      <c r="N12">
        <v>0</v>
      </c>
      <c r="O12">
        <v>0</v>
      </c>
    </row>
    <row r="13" spans="9:16" ht="15.75" customHeight="1" x14ac:dyDescent="0.25">
      <c r="J13" s="67" t="s">
        <v>247</v>
      </c>
      <c r="K13">
        <v>0</v>
      </c>
      <c r="L13">
        <v>0</v>
      </c>
      <c r="N13">
        <v>0</v>
      </c>
      <c r="O13">
        <v>0</v>
      </c>
    </row>
    <row r="14" spans="9:16" ht="15.75" customHeight="1" x14ac:dyDescent="0.25">
      <c r="J14" s="67" t="s">
        <v>248</v>
      </c>
      <c r="K14">
        <v>0</v>
      </c>
      <c r="L14">
        <v>0</v>
      </c>
      <c r="N14">
        <v>0</v>
      </c>
      <c r="O14">
        <v>0</v>
      </c>
    </row>
    <row r="15" spans="9:16" ht="15.75" customHeight="1" x14ac:dyDescent="0.25">
      <c r="J15" s="67" t="s">
        <v>249</v>
      </c>
      <c r="K15">
        <v>0</v>
      </c>
      <c r="L15">
        <v>0</v>
      </c>
      <c r="N15">
        <v>0</v>
      </c>
      <c r="O15">
        <v>0</v>
      </c>
    </row>
    <row r="16" spans="9:16" ht="15.75" customHeight="1" x14ac:dyDescent="0.25">
      <c r="J16" s="12" t="s">
        <v>250</v>
      </c>
      <c r="K16">
        <v>24</v>
      </c>
      <c r="N16">
        <v>3</v>
      </c>
      <c r="O16">
        <v>0</v>
      </c>
    </row>
    <row r="17" spans="9:29" ht="15.75" customHeight="1" x14ac:dyDescent="0.25">
      <c r="I17" t="s">
        <v>244</v>
      </c>
      <c r="J17" s="12" t="s">
        <v>270</v>
      </c>
      <c r="K17">
        <v>45</v>
      </c>
      <c r="N17">
        <f>H77</f>
        <v>6</v>
      </c>
      <c r="O17">
        <v>0</v>
      </c>
    </row>
    <row r="18" spans="9:29" ht="15.75" customHeight="1" x14ac:dyDescent="0.25"/>
    <row r="19" spans="9:29" ht="15.75" customHeight="1" x14ac:dyDescent="0.25">
      <c r="J19" s="67" t="s">
        <v>246</v>
      </c>
      <c r="K19">
        <v>10</v>
      </c>
      <c r="L19">
        <v>0</v>
      </c>
      <c r="N19">
        <v>0.89600000000000002</v>
      </c>
      <c r="O19">
        <v>0</v>
      </c>
    </row>
    <row r="20" spans="9:29" ht="15.75" customHeight="1" x14ac:dyDescent="0.25">
      <c r="J20" s="67" t="s">
        <v>247</v>
      </c>
      <c r="K20">
        <v>10</v>
      </c>
      <c r="L20">
        <v>0</v>
      </c>
      <c r="N20">
        <v>0.89600000000000002</v>
      </c>
      <c r="O20">
        <v>0</v>
      </c>
    </row>
    <row r="21" spans="9:29" ht="15.75" customHeight="1" x14ac:dyDescent="0.25">
      <c r="J21" s="67" t="s">
        <v>248</v>
      </c>
      <c r="K21">
        <v>10</v>
      </c>
      <c r="L21">
        <v>0</v>
      </c>
      <c r="N21">
        <v>0.89600000000000002</v>
      </c>
      <c r="O21">
        <v>0</v>
      </c>
    </row>
    <row r="22" spans="9:29" ht="15.75" customHeight="1" x14ac:dyDescent="0.25">
      <c r="J22" s="67" t="s">
        <v>249</v>
      </c>
      <c r="K22">
        <v>10</v>
      </c>
      <c r="L22">
        <v>0</v>
      </c>
      <c r="N22">
        <v>0.76800000000000002</v>
      </c>
      <c r="O22">
        <v>0</v>
      </c>
    </row>
    <row r="23" spans="9:29" ht="15.75" customHeight="1" x14ac:dyDescent="0.25">
      <c r="J23" s="12" t="s">
        <v>250</v>
      </c>
      <c r="K23">
        <v>40</v>
      </c>
      <c r="L23">
        <v>0</v>
      </c>
      <c r="N23">
        <v>5</v>
      </c>
      <c r="O23">
        <v>0</v>
      </c>
    </row>
    <row r="24" spans="9:29" ht="15.75" customHeight="1" x14ac:dyDescent="0.25">
      <c r="I24" t="s">
        <v>210</v>
      </c>
      <c r="J24" s="12" t="s">
        <v>270</v>
      </c>
      <c r="K24">
        <f>H58</f>
        <v>40</v>
      </c>
      <c r="N24">
        <f>H78</f>
        <v>5</v>
      </c>
      <c r="O24">
        <v>0</v>
      </c>
    </row>
    <row r="25" spans="9:29" ht="15.75" customHeight="1" x14ac:dyDescent="0.25">
      <c r="AC25" t="s">
        <v>245</v>
      </c>
    </row>
    <row r="26" spans="9:29" ht="15.75" customHeight="1" x14ac:dyDescent="0.25">
      <c r="J26" s="67" t="s">
        <v>246</v>
      </c>
      <c r="K26">
        <v>0</v>
      </c>
      <c r="L26">
        <v>0</v>
      </c>
      <c r="N26">
        <v>0</v>
      </c>
      <c r="O26">
        <v>0</v>
      </c>
    </row>
    <row r="27" spans="9:29" ht="15.75" customHeight="1" x14ac:dyDescent="0.25">
      <c r="J27" s="67" t="s">
        <v>247</v>
      </c>
      <c r="K27">
        <v>0</v>
      </c>
      <c r="L27">
        <v>0</v>
      </c>
      <c r="N27">
        <v>0</v>
      </c>
      <c r="O27">
        <v>0</v>
      </c>
    </row>
    <row r="28" spans="9:29" ht="15.75" customHeight="1" x14ac:dyDescent="0.25">
      <c r="J28" s="67" t="s">
        <v>248</v>
      </c>
      <c r="K28">
        <v>0</v>
      </c>
      <c r="L28">
        <v>0</v>
      </c>
      <c r="N28">
        <v>0</v>
      </c>
      <c r="O28">
        <v>0</v>
      </c>
    </row>
    <row r="29" spans="9:29" ht="15.75" customHeight="1" x14ac:dyDescent="0.25">
      <c r="J29" s="67" t="s">
        <v>249</v>
      </c>
      <c r="K29">
        <v>0</v>
      </c>
      <c r="L29">
        <v>0</v>
      </c>
      <c r="N29">
        <v>0</v>
      </c>
      <c r="O29">
        <v>0</v>
      </c>
    </row>
    <row r="30" spans="9:29" ht="15.75" customHeight="1" x14ac:dyDescent="0.25">
      <c r="J30" s="12" t="s">
        <v>250</v>
      </c>
      <c r="K30">
        <v>6</v>
      </c>
      <c r="L30">
        <v>0</v>
      </c>
      <c r="N30">
        <v>0.77</v>
      </c>
      <c r="O30">
        <v>0</v>
      </c>
    </row>
    <row r="31" spans="9:29" ht="15.75" customHeight="1" x14ac:dyDescent="0.25">
      <c r="I31" t="s">
        <v>214</v>
      </c>
      <c r="J31" s="12" t="s">
        <v>270</v>
      </c>
      <c r="K31">
        <f>H59</f>
        <v>6</v>
      </c>
      <c r="N31">
        <f>H79</f>
        <v>0.76800000000000002</v>
      </c>
      <c r="O31">
        <v>0</v>
      </c>
    </row>
    <row r="32" spans="9:29" ht="15.75" customHeight="1" x14ac:dyDescent="0.25"/>
    <row r="33" spans="9:15" ht="15.75" customHeight="1" x14ac:dyDescent="0.25">
      <c r="J33" s="67" t="s">
        <v>246</v>
      </c>
      <c r="K33">
        <v>7</v>
      </c>
      <c r="L33">
        <v>0</v>
      </c>
      <c r="N33">
        <v>0.76800000000000002</v>
      </c>
      <c r="O33">
        <v>0</v>
      </c>
    </row>
    <row r="34" spans="9:15" ht="15.75" customHeight="1" x14ac:dyDescent="0.25">
      <c r="J34" s="67" t="s">
        <v>247</v>
      </c>
      <c r="K34">
        <v>7</v>
      </c>
      <c r="L34">
        <v>0</v>
      </c>
      <c r="N34">
        <v>0.76800000000000002</v>
      </c>
      <c r="O34">
        <v>0</v>
      </c>
    </row>
    <row r="35" spans="9:15" ht="15.75" customHeight="1" x14ac:dyDescent="0.25">
      <c r="J35" s="67" t="s">
        <v>248</v>
      </c>
      <c r="K35">
        <v>3</v>
      </c>
      <c r="L35">
        <v>0</v>
      </c>
      <c r="N35">
        <v>0.76800000000000002</v>
      </c>
      <c r="O35">
        <v>0</v>
      </c>
    </row>
    <row r="36" spans="9:15" ht="15.75" customHeight="1" x14ac:dyDescent="0.25">
      <c r="J36" s="67" t="s">
        <v>249</v>
      </c>
      <c r="K36">
        <v>3</v>
      </c>
      <c r="L36">
        <v>0</v>
      </c>
      <c r="N36">
        <v>0.76800000000000002</v>
      </c>
      <c r="O36">
        <v>0</v>
      </c>
    </row>
    <row r="37" spans="9:15" ht="15.75" customHeight="1" x14ac:dyDescent="0.25">
      <c r="J37" s="12" t="s">
        <v>250</v>
      </c>
      <c r="K37">
        <v>1.5</v>
      </c>
      <c r="L37">
        <v>0</v>
      </c>
      <c r="N37">
        <v>0.38400000000000001</v>
      </c>
      <c r="O37">
        <v>0</v>
      </c>
    </row>
    <row r="38" spans="9:15" ht="15.75" customHeight="1" x14ac:dyDescent="0.25">
      <c r="I38" t="s">
        <v>218</v>
      </c>
      <c r="J38" s="12" t="s">
        <v>270</v>
      </c>
      <c r="K38">
        <v>1.5</v>
      </c>
      <c r="L38">
        <v>0</v>
      </c>
      <c r="N38">
        <v>0.38400000000000001</v>
      </c>
      <c r="O38">
        <v>0</v>
      </c>
    </row>
    <row r="39" spans="9:15" ht="15.75" customHeight="1" x14ac:dyDescent="0.25"/>
    <row r="40" spans="9:15" ht="15.75" customHeight="1" x14ac:dyDescent="0.25">
      <c r="J40" s="67" t="s">
        <v>246</v>
      </c>
      <c r="K40">
        <v>12</v>
      </c>
      <c r="L40">
        <v>0</v>
      </c>
      <c r="N40">
        <v>0.76800000000000002</v>
      </c>
      <c r="O40">
        <v>0</v>
      </c>
    </row>
    <row r="41" spans="9:15" ht="15.75" customHeight="1" x14ac:dyDescent="0.25">
      <c r="J41" s="67" t="s">
        <v>247</v>
      </c>
      <c r="K41">
        <v>12</v>
      </c>
      <c r="L41">
        <v>0</v>
      </c>
      <c r="N41">
        <v>0.76800000000000002</v>
      </c>
      <c r="O41">
        <v>0</v>
      </c>
    </row>
    <row r="42" spans="9:15" ht="15.75" customHeight="1" x14ac:dyDescent="0.25">
      <c r="J42" s="67" t="s">
        <v>248</v>
      </c>
      <c r="K42">
        <v>12</v>
      </c>
      <c r="L42">
        <v>0</v>
      </c>
      <c r="N42">
        <v>0.76800000000000002</v>
      </c>
      <c r="O42">
        <v>0</v>
      </c>
    </row>
    <row r="43" spans="9:15" ht="15.75" customHeight="1" x14ac:dyDescent="0.25">
      <c r="J43" s="67" t="s">
        <v>249</v>
      </c>
      <c r="K43">
        <v>12</v>
      </c>
      <c r="L43">
        <v>0</v>
      </c>
      <c r="N43">
        <v>0.76800000000000002</v>
      </c>
      <c r="O43">
        <v>0</v>
      </c>
    </row>
    <row r="44" spans="9:15" ht="15.75" customHeight="1" x14ac:dyDescent="0.25">
      <c r="J44" s="12" t="s">
        <v>250</v>
      </c>
      <c r="K44">
        <v>12</v>
      </c>
      <c r="L44">
        <v>0</v>
      </c>
      <c r="N44">
        <v>0.38400000000000001</v>
      </c>
      <c r="O44">
        <v>0</v>
      </c>
    </row>
    <row r="45" spans="9:15" ht="15.75" customHeight="1" x14ac:dyDescent="0.25">
      <c r="I45" t="s">
        <v>221</v>
      </c>
      <c r="J45" s="12" t="s">
        <v>270</v>
      </c>
      <c r="K45">
        <f>H61</f>
        <v>12</v>
      </c>
      <c r="N45">
        <f>H81</f>
        <v>0.76800000000000002</v>
      </c>
      <c r="O45">
        <v>0</v>
      </c>
    </row>
    <row r="46" spans="9:15" ht="16.5" customHeight="1" x14ac:dyDescent="0.25"/>
    <row r="47" spans="9:15" ht="16.5" customHeight="1" x14ac:dyDescent="0.25"/>
    <row r="53" spans="2:15" x14ac:dyDescent="0.25">
      <c r="B53" t="s">
        <v>265</v>
      </c>
    </row>
    <row r="54" spans="2:15" x14ac:dyDescent="0.25">
      <c r="B54" t="s">
        <v>202</v>
      </c>
      <c r="C54" t="s">
        <v>203</v>
      </c>
      <c r="D54" t="s">
        <v>204</v>
      </c>
      <c r="E54" t="s">
        <v>205</v>
      </c>
      <c r="F54" s="20">
        <v>153102255</v>
      </c>
      <c r="G54" t="s">
        <v>206</v>
      </c>
      <c r="H54" t="s">
        <v>266</v>
      </c>
    </row>
    <row r="55" spans="2:15" x14ac:dyDescent="0.25">
      <c r="B55" t="s">
        <v>195</v>
      </c>
      <c r="C55" s="67" t="s">
        <v>246</v>
      </c>
      <c r="D55" s="67" t="s">
        <v>247</v>
      </c>
      <c r="E55" s="67" t="s">
        <v>248</v>
      </c>
      <c r="F55" s="67" t="s">
        <v>249</v>
      </c>
      <c r="G55" s="12" t="s">
        <v>255</v>
      </c>
      <c r="H55" s="12" t="s">
        <v>270</v>
      </c>
      <c r="I55" s="70" t="s">
        <v>246</v>
      </c>
      <c r="J55" s="67" t="s">
        <v>247</v>
      </c>
      <c r="K55" s="67" t="s">
        <v>248</v>
      </c>
      <c r="L55" s="67" t="s">
        <v>249</v>
      </c>
      <c r="M55" s="12" t="s">
        <v>255</v>
      </c>
      <c r="N55" s="12" t="s">
        <v>270</v>
      </c>
    </row>
    <row r="56" spans="2:15" x14ac:dyDescent="0.25">
      <c r="B56" t="s">
        <v>208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 s="62">
        <f>1084*($M56/SUM($M56:$M57))</f>
        <v>235.77718832891247</v>
      </c>
      <c r="J56" s="62">
        <f>836*($M56/SUM($M56:$M57))</f>
        <v>181.83554376657824</v>
      </c>
      <c r="K56" s="62">
        <f>699*($M56/SUM($M56:$M57))</f>
        <v>152.0371352785146</v>
      </c>
      <c r="L56" s="62">
        <f>546*($M56/SUM($M56:$M57))</f>
        <v>118.75862068965517</v>
      </c>
      <c r="M56">
        <v>82</v>
      </c>
      <c r="N56">
        <v>185</v>
      </c>
      <c r="O56">
        <f t="shared" ref="O56:O71" si="0">C56*I56</f>
        <v>1414.663129973475</v>
      </c>
    </row>
    <row r="57" spans="2:15" x14ac:dyDescent="0.25">
      <c r="B57" t="s">
        <v>227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45</v>
      </c>
      <c r="I57" s="62">
        <f>1084*($M57/SUM($M56:$M57))</f>
        <v>848.22281167108747</v>
      </c>
      <c r="J57" s="62">
        <f>836*($M57/SUM($M56:$M57))</f>
        <v>654.16445623342167</v>
      </c>
      <c r="K57" s="62">
        <f>699*($M57/SUM($M56:$M57))</f>
        <v>546.9628647214854</v>
      </c>
      <c r="L57" s="62">
        <f>546*($M57/SUM($M56:$M57))</f>
        <v>427.24137931034483</v>
      </c>
      <c r="M57">
        <v>295</v>
      </c>
      <c r="N57">
        <v>468</v>
      </c>
      <c r="O57">
        <f t="shared" si="0"/>
        <v>20357.347480106098</v>
      </c>
    </row>
    <row r="58" spans="2:15" x14ac:dyDescent="0.25">
      <c r="B58" t="s">
        <v>210</v>
      </c>
      <c r="C58">
        <v>10</v>
      </c>
      <c r="D58">
        <v>10</v>
      </c>
      <c r="E58">
        <v>10</v>
      </c>
      <c r="F58">
        <v>10</v>
      </c>
      <c r="G58">
        <v>40</v>
      </c>
      <c r="H58">
        <v>40</v>
      </c>
      <c r="I58">
        <v>255</v>
      </c>
      <c r="J58">
        <v>225</v>
      </c>
      <c r="K58">
        <v>203</v>
      </c>
      <c r="L58">
        <v>181</v>
      </c>
      <c r="M58">
        <v>435</v>
      </c>
      <c r="N58">
        <v>349</v>
      </c>
      <c r="O58">
        <f t="shared" si="0"/>
        <v>2550</v>
      </c>
    </row>
    <row r="59" spans="2:15" x14ac:dyDescent="0.25">
      <c r="B59" t="s">
        <v>214</v>
      </c>
      <c r="G59">
        <v>6</v>
      </c>
      <c r="H59">
        <v>6</v>
      </c>
      <c r="I59" s="69">
        <v>32</v>
      </c>
      <c r="L59">
        <v>237</v>
      </c>
      <c r="M59">
        <v>189</v>
      </c>
      <c r="N59">
        <v>116</v>
      </c>
      <c r="O59">
        <f t="shared" si="0"/>
        <v>0</v>
      </c>
    </row>
    <row r="60" spans="2:15" x14ac:dyDescent="0.25">
      <c r="B60" t="s">
        <v>218</v>
      </c>
      <c r="C60">
        <v>7</v>
      </c>
      <c r="D60">
        <v>7</v>
      </c>
      <c r="E60">
        <v>3</v>
      </c>
      <c r="F60">
        <v>3</v>
      </c>
      <c r="G60">
        <v>1.1000000000000001</v>
      </c>
      <c r="H60">
        <v>2.0499999999999998</v>
      </c>
      <c r="I60" s="69">
        <v>353</v>
      </c>
      <c r="J60" s="69">
        <v>270</v>
      </c>
      <c r="K60" s="69">
        <v>189</v>
      </c>
      <c r="L60" s="69">
        <v>126</v>
      </c>
      <c r="M60">
        <v>118</v>
      </c>
      <c r="N60">
        <v>59</v>
      </c>
      <c r="O60">
        <f t="shared" si="0"/>
        <v>2471</v>
      </c>
    </row>
    <row r="61" spans="2:15" x14ac:dyDescent="0.25">
      <c r="B61" t="s">
        <v>221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 s="69">
        <v>250</v>
      </c>
      <c r="J61" s="69">
        <v>300</v>
      </c>
      <c r="K61" s="69">
        <v>261</v>
      </c>
      <c r="L61" s="69">
        <v>240</v>
      </c>
      <c r="M61">
        <v>220</v>
      </c>
      <c r="N61">
        <v>177</v>
      </c>
      <c r="O61">
        <f t="shared" si="0"/>
        <v>3000</v>
      </c>
    </row>
    <row r="62" spans="2:15" x14ac:dyDescent="0.25">
      <c r="B62" t="s">
        <v>209</v>
      </c>
      <c r="C62">
        <v>30</v>
      </c>
      <c r="D62">
        <v>50</v>
      </c>
      <c r="E62">
        <v>50</v>
      </c>
      <c r="F62">
        <v>15</v>
      </c>
      <c r="G62">
        <v>101</v>
      </c>
      <c r="H62">
        <v>101</v>
      </c>
      <c r="I62" s="69">
        <v>156</v>
      </c>
      <c r="J62" s="69">
        <v>239</v>
      </c>
      <c r="K62" s="69">
        <v>208</v>
      </c>
      <c r="L62" s="69">
        <v>103</v>
      </c>
      <c r="M62">
        <v>332</v>
      </c>
      <c r="N62">
        <v>277</v>
      </c>
      <c r="O62">
        <f t="shared" si="0"/>
        <v>4680</v>
      </c>
    </row>
    <row r="63" spans="2:15" x14ac:dyDescent="0.25">
      <c r="B63" t="s">
        <v>211</v>
      </c>
      <c r="C63">
        <v>25</v>
      </c>
      <c r="D63">
        <v>30</v>
      </c>
      <c r="E63">
        <v>30</v>
      </c>
      <c r="F63">
        <v>30</v>
      </c>
      <c r="G63">
        <v>100</v>
      </c>
      <c r="H63">
        <v>100</v>
      </c>
      <c r="I63" s="69">
        <v>610</v>
      </c>
      <c r="J63" s="69">
        <v>577</v>
      </c>
      <c r="K63" s="69">
        <v>549</v>
      </c>
      <c r="L63" s="69">
        <v>523</v>
      </c>
      <c r="M63">
        <v>525</v>
      </c>
      <c r="N63">
        <v>431</v>
      </c>
      <c r="O63">
        <f t="shared" si="0"/>
        <v>15250</v>
      </c>
    </row>
    <row r="64" spans="2:15" x14ac:dyDescent="0.25">
      <c r="B64" t="s">
        <v>212</v>
      </c>
      <c r="C64">
        <v>22</v>
      </c>
      <c r="D64">
        <v>25</v>
      </c>
      <c r="E64">
        <v>50</v>
      </c>
      <c r="F64">
        <v>50</v>
      </c>
      <c r="G64">
        <v>105</v>
      </c>
      <c r="H64">
        <v>150</v>
      </c>
      <c r="I64" s="69">
        <v>1078</v>
      </c>
      <c r="J64" s="69">
        <v>979</v>
      </c>
      <c r="K64" s="69">
        <v>952</v>
      </c>
      <c r="L64" s="69">
        <v>955</v>
      </c>
      <c r="M64">
        <v>794</v>
      </c>
      <c r="N64">
        <v>685</v>
      </c>
      <c r="O64">
        <f t="shared" si="0"/>
        <v>23716</v>
      </c>
    </row>
    <row r="65" spans="2:15" x14ac:dyDescent="0.25">
      <c r="B65" t="s">
        <v>213</v>
      </c>
      <c r="C65">
        <v>25</v>
      </c>
      <c r="D65">
        <v>25</v>
      </c>
      <c r="E65">
        <v>25</v>
      </c>
      <c r="F65">
        <v>50</v>
      </c>
      <c r="G65">
        <v>100</v>
      </c>
      <c r="H65">
        <v>100</v>
      </c>
      <c r="I65" s="69">
        <v>500</v>
      </c>
      <c r="J65" s="69">
        <v>632</v>
      </c>
      <c r="K65" s="69">
        <v>610</v>
      </c>
      <c r="L65" s="69">
        <v>379</v>
      </c>
      <c r="M65" s="17">
        <v>446</v>
      </c>
      <c r="N65" s="17">
        <v>289</v>
      </c>
      <c r="O65">
        <f t="shared" si="0"/>
        <v>12500</v>
      </c>
    </row>
    <row r="66" spans="2:15" x14ac:dyDescent="0.25">
      <c r="B66" t="s">
        <v>217</v>
      </c>
      <c r="C66">
        <v>12</v>
      </c>
      <c r="D66">
        <v>20</v>
      </c>
      <c r="E66">
        <v>15</v>
      </c>
      <c r="F66">
        <v>15</v>
      </c>
      <c r="G66">
        <v>50</v>
      </c>
      <c r="H66">
        <v>100</v>
      </c>
      <c r="I66" s="69">
        <v>88</v>
      </c>
      <c r="J66" s="69">
        <v>251</v>
      </c>
      <c r="K66" s="69">
        <v>196</v>
      </c>
      <c r="L66" s="69">
        <v>150</v>
      </c>
      <c r="M66" s="17">
        <v>133</v>
      </c>
      <c r="N66" s="17">
        <v>213</v>
      </c>
      <c r="O66">
        <f t="shared" si="0"/>
        <v>1056</v>
      </c>
    </row>
    <row r="67" spans="2:15" x14ac:dyDescent="0.25">
      <c r="B67" t="s">
        <v>223</v>
      </c>
      <c r="C67">
        <v>15</v>
      </c>
      <c r="D67">
        <v>30</v>
      </c>
      <c r="E67">
        <v>50</v>
      </c>
      <c r="F67">
        <v>50</v>
      </c>
      <c r="G67">
        <v>100</v>
      </c>
      <c r="H67">
        <v>300</v>
      </c>
      <c r="I67" s="69">
        <v>1125</v>
      </c>
      <c r="J67" s="69">
        <v>1039</v>
      </c>
      <c r="K67" s="69">
        <v>985</v>
      </c>
      <c r="L67" s="69">
        <v>742</v>
      </c>
      <c r="M67" s="17">
        <v>720</v>
      </c>
      <c r="N67" s="17">
        <v>553</v>
      </c>
      <c r="O67">
        <f t="shared" si="0"/>
        <v>16875</v>
      </c>
    </row>
    <row r="68" spans="2:15" x14ac:dyDescent="0.25">
      <c r="B68" t="s">
        <v>215</v>
      </c>
      <c r="D68">
        <v>25</v>
      </c>
      <c r="E68">
        <v>25</v>
      </c>
      <c r="F68">
        <v>25</v>
      </c>
      <c r="G68">
        <v>25</v>
      </c>
      <c r="H68">
        <v>30</v>
      </c>
      <c r="I68" s="69"/>
      <c r="J68" s="69">
        <v>428</v>
      </c>
      <c r="K68" s="69">
        <v>360</v>
      </c>
      <c r="L68" s="69">
        <v>124</v>
      </c>
      <c r="M68" s="17">
        <v>81</v>
      </c>
      <c r="N68" s="17">
        <v>83</v>
      </c>
      <c r="O68">
        <f t="shared" si="0"/>
        <v>0</v>
      </c>
    </row>
    <row r="69" spans="2:15" x14ac:dyDescent="0.25">
      <c r="B69" t="s">
        <v>219</v>
      </c>
      <c r="C69">
        <v>35</v>
      </c>
      <c r="D69">
        <v>35</v>
      </c>
      <c r="E69">
        <v>75</v>
      </c>
      <c r="F69">
        <v>75</v>
      </c>
      <c r="G69">
        <v>75</v>
      </c>
      <c r="H69">
        <v>75</v>
      </c>
      <c r="I69" s="69">
        <v>497</v>
      </c>
      <c r="J69" s="69">
        <v>675</v>
      </c>
      <c r="K69" s="69">
        <v>603</v>
      </c>
      <c r="L69" s="69">
        <v>516</v>
      </c>
      <c r="M69" s="17">
        <v>457</v>
      </c>
      <c r="N69" s="17">
        <v>362</v>
      </c>
      <c r="O69">
        <f t="shared" si="0"/>
        <v>17395</v>
      </c>
    </row>
    <row r="70" spans="2:15" x14ac:dyDescent="0.25">
      <c r="B70" t="s">
        <v>216</v>
      </c>
      <c r="G70">
        <v>10</v>
      </c>
      <c r="H70">
        <v>10</v>
      </c>
      <c r="I70" s="69"/>
      <c r="J70" s="17"/>
      <c r="K70" s="17"/>
      <c r="L70" s="17"/>
      <c r="M70" s="17">
        <v>105</v>
      </c>
      <c r="N70" s="17">
        <v>97</v>
      </c>
      <c r="O70">
        <f t="shared" si="0"/>
        <v>0</v>
      </c>
    </row>
    <row r="71" spans="2:15" x14ac:dyDescent="0.25">
      <c r="B71" t="s">
        <v>220</v>
      </c>
      <c r="E71">
        <v>12</v>
      </c>
      <c r="F71">
        <v>12</v>
      </c>
      <c r="G71">
        <v>12</v>
      </c>
      <c r="H71">
        <v>12</v>
      </c>
      <c r="I71" s="69"/>
      <c r="J71" s="17"/>
      <c r="K71" s="17">
        <v>87</v>
      </c>
      <c r="L71" s="17">
        <v>65</v>
      </c>
      <c r="M71" s="17">
        <v>64</v>
      </c>
      <c r="N71" s="17">
        <v>52</v>
      </c>
      <c r="O71">
        <f t="shared" si="0"/>
        <v>0</v>
      </c>
    </row>
    <row r="72" spans="2:15" x14ac:dyDescent="0.25">
      <c r="B72" t="s">
        <v>260</v>
      </c>
      <c r="C72">
        <f t="shared" ref="C72:H72" si="1">SUMPRODUCT(C56:C71,I56:I71)/SUM(I56:I71)</f>
        <v>20.116955973802185</v>
      </c>
      <c r="D72">
        <f t="shared" si="1"/>
        <v>25.512472517780434</v>
      </c>
      <c r="E72">
        <f t="shared" si="1"/>
        <v>36.758273731783589</v>
      </c>
      <c r="F72">
        <f t="shared" si="1"/>
        <v>37.22106503531537</v>
      </c>
      <c r="G72">
        <f t="shared" si="1"/>
        <v>71.98674939951961</v>
      </c>
      <c r="H72">
        <f t="shared" si="1"/>
        <v>104.69334622383985</v>
      </c>
      <c r="I72" s="69"/>
      <c r="J72" s="17"/>
      <c r="K72" s="17"/>
      <c r="L72" s="17"/>
      <c r="M72" s="17"/>
      <c r="N72" s="17"/>
    </row>
    <row r="73" spans="2:15" x14ac:dyDescent="0.25">
      <c r="I73" s="10"/>
      <c r="J73" s="17"/>
      <c r="K73" s="17"/>
      <c r="L73" s="17"/>
      <c r="M73" s="17"/>
      <c r="N73" s="17"/>
    </row>
    <row r="74" spans="2:15" x14ac:dyDescent="0.25">
      <c r="B74" t="s">
        <v>222</v>
      </c>
      <c r="C74" t="s">
        <v>203</v>
      </c>
      <c r="D74" t="s">
        <v>204</v>
      </c>
      <c r="E74" t="s">
        <v>205</v>
      </c>
      <c r="F74" s="20">
        <v>153102255</v>
      </c>
      <c r="G74" t="s">
        <v>206</v>
      </c>
      <c r="I74" s="10"/>
      <c r="J74" s="17"/>
      <c r="K74" s="17"/>
      <c r="L74" s="17"/>
      <c r="M74" s="17"/>
      <c r="N74" s="17"/>
    </row>
    <row r="75" spans="2:15" x14ac:dyDescent="0.25">
      <c r="B75" t="s">
        <v>195</v>
      </c>
      <c r="C75" s="67" t="s">
        <v>246</v>
      </c>
      <c r="D75" s="67" t="s">
        <v>247</v>
      </c>
      <c r="E75" s="67" t="s">
        <v>248</v>
      </c>
      <c r="F75" s="67" t="s">
        <v>249</v>
      </c>
      <c r="G75" s="12" t="s">
        <v>255</v>
      </c>
      <c r="H75" s="12" t="s">
        <v>270</v>
      </c>
      <c r="I75" s="12" t="str">
        <f>C75</f>
        <v>Mar 2011</v>
      </c>
      <c r="J75" s="12" t="str">
        <f>D75</f>
        <v>Apr 2012</v>
      </c>
      <c r="K75" s="12" t="str">
        <f>E75</f>
        <v>Sep 2012</v>
      </c>
      <c r="L75" s="12" t="str">
        <f>F75</f>
        <v>Sep 2013</v>
      </c>
      <c r="M75" s="12" t="str">
        <f>G75</f>
        <v>Sep 2014</v>
      </c>
      <c r="N75" s="12" t="s">
        <v>270</v>
      </c>
    </row>
    <row r="76" spans="2:15" x14ac:dyDescent="0.25">
      <c r="B76" t="s">
        <v>208</v>
      </c>
      <c r="C76">
        <v>0.51200000000000001</v>
      </c>
      <c r="D76">
        <v>0.51200000000000001</v>
      </c>
      <c r="E76">
        <v>0.51200000000000001</v>
      </c>
      <c r="F76">
        <v>0.51200000000000001</v>
      </c>
      <c r="G76">
        <v>0.51200000000000001</v>
      </c>
      <c r="H76">
        <v>0.76800000000000002</v>
      </c>
      <c r="I76">
        <f t="shared" ref="I76:L77" si="2">I56</f>
        <v>235.77718832891247</v>
      </c>
      <c r="J76">
        <f t="shared" si="2"/>
        <v>181.83554376657824</v>
      </c>
      <c r="K76">
        <f t="shared" si="2"/>
        <v>152.0371352785146</v>
      </c>
      <c r="L76">
        <f t="shared" si="2"/>
        <v>118.75862068965517</v>
      </c>
      <c r="M76" s="17">
        <v>97</v>
      </c>
      <c r="N76">
        <v>172</v>
      </c>
    </row>
    <row r="77" spans="2:15" x14ac:dyDescent="0.25">
      <c r="B77" t="s">
        <v>227</v>
      </c>
      <c r="C77">
        <v>3</v>
      </c>
      <c r="D77">
        <v>3</v>
      </c>
      <c r="E77">
        <v>3</v>
      </c>
      <c r="F77">
        <v>3</v>
      </c>
      <c r="G77">
        <v>3</v>
      </c>
      <c r="H77">
        <v>6</v>
      </c>
      <c r="I77">
        <f t="shared" si="2"/>
        <v>848.22281167108747</v>
      </c>
      <c r="J77">
        <f t="shared" si="2"/>
        <v>654.16445623342167</v>
      </c>
      <c r="K77">
        <f t="shared" si="2"/>
        <v>546.9628647214854</v>
      </c>
      <c r="L77">
        <f t="shared" si="2"/>
        <v>427.24137931034483</v>
      </c>
      <c r="M77" s="17">
        <v>286</v>
      </c>
      <c r="N77">
        <v>468</v>
      </c>
    </row>
    <row r="78" spans="2:15" x14ac:dyDescent="0.25">
      <c r="B78" t="s">
        <v>210</v>
      </c>
      <c r="C78">
        <v>0.89600000000000002</v>
      </c>
      <c r="D78">
        <v>0.89600000000000002</v>
      </c>
      <c r="E78">
        <v>0.89600000000000002</v>
      </c>
      <c r="F78">
        <v>0.76800000000000002</v>
      </c>
      <c r="G78">
        <v>5</v>
      </c>
      <c r="H78">
        <v>5</v>
      </c>
      <c r="I78">
        <v>299</v>
      </c>
      <c r="J78" s="17">
        <v>294</v>
      </c>
      <c r="K78" s="17">
        <v>268</v>
      </c>
      <c r="L78" s="17">
        <v>213</v>
      </c>
      <c r="M78" s="17">
        <v>478</v>
      </c>
      <c r="N78" s="17">
        <v>283</v>
      </c>
    </row>
    <row r="79" spans="2:15" x14ac:dyDescent="0.25">
      <c r="B79" t="s">
        <v>214</v>
      </c>
      <c r="G79">
        <v>0.77</v>
      </c>
      <c r="H79">
        <v>0.76800000000000002</v>
      </c>
      <c r="J79" s="17"/>
      <c r="K79" s="17"/>
      <c r="L79" s="17"/>
      <c r="M79" s="17">
        <v>176</v>
      </c>
      <c r="N79" s="17">
        <v>135</v>
      </c>
    </row>
    <row r="80" spans="2:15" x14ac:dyDescent="0.25">
      <c r="B80" t="s">
        <v>218</v>
      </c>
      <c r="C80">
        <v>0.76800000000000002</v>
      </c>
      <c r="D80">
        <v>0.76800000000000002</v>
      </c>
      <c r="E80">
        <v>0.76800000000000002</v>
      </c>
      <c r="F80">
        <v>0.76800000000000002</v>
      </c>
      <c r="G80">
        <v>0.57999999999999996</v>
      </c>
      <c r="H80">
        <v>0.76800000000000002</v>
      </c>
      <c r="I80">
        <v>361</v>
      </c>
      <c r="J80" s="17">
        <v>272</v>
      </c>
      <c r="K80" s="17">
        <v>241</v>
      </c>
      <c r="L80" s="17">
        <v>174</v>
      </c>
      <c r="M80" s="17">
        <v>118</v>
      </c>
      <c r="N80" s="17">
        <v>59</v>
      </c>
    </row>
    <row r="81" spans="2:14" x14ac:dyDescent="0.25">
      <c r="B81" t="s">
        <v>221</v>
      </c>
      <c r="C81">
        <v>0.76800000000000002</v>
      </c>
      <c r="D81">
        <v>0.76800000000000002</v>
      </c>
      <c r="E81">
        <v>0.76800000000000002</v>
      </c>
      <c r="F81">
        <v>0.76800000000000002</v>
      </c>
      <c r="G81">
        <v>0.38400000000000001</v>
      </c>
      <c r="H81">
        <v>0.76800000000000002</v>
      </c>
      <c r="I81">
        <v>247</v>
      </c>
      <c r="J81" s="17">
        <v>276</v>
      </c>
      <c r="K81" s="17">
        <v>257</v>
      </c>
      <c r="L81" s="17">
        <v>236</v>
      </c>
      <c r="M81" s="17">
        <v>245</v>
      </c>
      <c r="N81" s="17">
        <v>171</v>
      </c>
    </row>
    <row r="82" spans="2:14" x14ac:dyDescent="0.25">
      <c r="B82" t="s">
        <v>209</v>
      </c>
      <c r="C82">
        <v>5</v>
      </c>
      <c r="D82">
        <v>8</v>
      </c>
      <c r="E82">
        <v>8</v>
      </c>
      <c r="F82">
        <v>5</v>
      </c>
      <c r="G82">
        <v>35</v>
      </c>
      <c r="H82">
        <v>35</v>
      </c>
      <c r="I82">
        <v>156</v>
      </c>
      <c r="J82" s="17">
        <v>240</v>
      </c>
      <c r="K82" s="17">
        <v>208</v>
      </c>
      <c r="L82" s="17">
        <v>105</v>
      </c>
      <c r="M82" s="17">
        <v>326</v>
      </c>
      <c r="N82" s="17">
        <v>277</v>
      </c>
    </row>
    <row r="83" spans="2:14" x14ac:dyDescent="0.25">
      <c r="B83" t="s">
        <v>211</v>
      </c>
      <c r="C83">
        <v>3</v>
      </c>
      <c r="D83">
        <v>4</v>
      </c>
      <c r="E83">
        <v>4</v>
      </c>
      <c r="F83">
        <v>4</v>
      </c>
      <c r="G83">
        <v>4</v>
      </c>
      <c r="H83">
        <v>4</v>
      </c>
      <c r="I83">
        <v>609</v>
      </c>
      <c r="J83" s="17">
        <v>577</v>
      </c>
      <c r="K83" s="17">
        <v>566</v>
      </c>
      <c r="L83" s="17">
        <v>530</v>
      </c>
      <c r="M83" s="17">
        <v>500</v>
      </c>
      <c r="N83" s="17">
        <v>416</v>
      </c>
    </row>
    <row r="84" spans="2:14" x14ac:dyDescent="0.25">
      <c r="B84" t="s">
        <v>212</v>
      </c>
      <c r="C84">
        <v>5</v>
      </c>
      <c r="D84">
        <v>4</v>
      </c>
      <c r="E84">
        <v>10</v>
      </c>
      <c r="F84">
        <v>10</v>
      </c>
      <c r="G84">
        <v>20</v>
      </c>
      <c r="H84">
        <v>10</v>
      </c>
      <c r="I84">
        <v>1081</v>
      </c>
      <c r="J84">
        <v>995</v>
      </c>
      <c r="K84">
        <v>976</v>
      </c>
      <c r="L84">
        <v>956</v>
      </c>
      <c r="M84">
        <v>771</v>
      </c>
      <c r="N84" s="17">
        <v>663</v>
      </c>
    </row>
    <row r="85" spans="2:14" x14ac:dyDescent="0.25">
      <c r="B85" t="s">
        <v>213</v>
      </c>
      <c r="C85">
        <v>4</v>
      </c>
      <c r="D85">
        <v>5</v>
      </c>
      <c r="E85">
        <v>5</v>
      </c>
      <c r="F85">
        <v>10</v>
      </c>
      <c r="G85">
        <v>10</v>
      </c>
      <c r="H85">
        <v>10</v>
      </c>
      <c r="I85">
        <v>505</v>
      </c>
      <c r="J85">
        <v>650</v>
      </c>
      <c r="K85">
        <v>641</v>
      </c>
      <c r="L85">
        <v>396</v>
      </c>
      <c r="M85">
        <v>441</v>
      </c>
      <c r="N85" s="17">
        <v>288</v>
      </c>
    </row>
    <row r="86" spans="2:14" x14ac:dyDescent="0.25">
      <c r="B86" t="s">
        <v>217</v>
      </c>
      <c r="C86">
        <v>1</v>
      </c>
      <c r="D86">
        <v>2</v>
      </c>
      <c r="E86">
        <v>1</v>
      </c>
      <c r="F86">
        <v>1</v>
      </c>
      <c r="G86">
        <v>10</v>
      </c>
      <c r="H86">
        <v>10</v>
      </c>
      <c r="I86">
        <v>95</v>
      </c>
      <c r="J86">
        <v>252</v>
      </c>
      <c r="K86">
        <v>194</v>
      </c>
      <c r="L86">
        <v>148</v>
      </c>
      <c r="M86">
        <v>158</v>
      </c>
      <c r="N86" s="17">
        <v>213</v>
      </c>
    </row>
    <row r="87" spans="2:14" x14ac:dyDescent="0.25">
      <c r="B87" t="s">
        <v>223</v>
      </c>
      <c r="C87">
        <v>5</v>
      </c>
      <c r="D87">
        <v>5</v>
      </c>
      <c r="E87">
        <v>5</v>
      </c>
      <c r="F87">
        <v>5</v>
      </c>
      <c r="G87">
        <v>5</v>
      </c>
      <c r="H87">
        <v>20</v>
      </c>
      <c r="I87">
        <v>1158</v>
      </c>
      <c r="J87">
        <v>1104</v>
      </c>
      <c r="K87">
        <v>997</v>
      </c>
      <c r="L87">
        <v>765</v>
      </c>
      <c r="M87">
        <v>753</v>
      </c>
      <c r="N87" s="17">
        <v>553</v>
      </c>
    </row>
    <row r="88" spans="2:14" x14ac:dyDescent="0.25">
      <c r="B88" t="s">
        <v>215</v>
      </c>
      <c r="D88">
        <v>25</v>
      </c>
      <c r="E88">
        <v>25</v>
      </c>
      <c r="F88">
        <v>25</v>
      </c>
      <c r="G88">
        <v>25</v>
      </c>
      <c r="H88">
        <v>10</v>
      </c>
      <c r="J88">
        <v>492</v>
      </c>
      <c r="K88">
        <v>416</v>
      </c>
      <c r="L88">
        <v>117</v>
      </c>
      <c r="M88">
        <v>111</v>
      </c>
      <c r="N88" s="17">
        <v>34</v>
      </c>
    </row>
    <row r="89" spans="2:14" x14ac:dyDescent="0.25">
      <c r="B89" t="s">
        <v>219</v>
      </c>
      <c r="C89">
        <v>35</v>
      </c>
      <c r="D89">
        <v>35</v>
      </c>
      <c r="E89">
        <v>35</v>
      </c>
      <c r="F89">
        <v>35</v>
      </c>
      <c r="G89">
        <v>75</v>
      </c>
      <c r="H89">
        <v>75</v>
      </c>
      <c r="I89">
        <v>500</v>
      </c>
      <c r="J89">
        <v>672</v>
      </c>
      <c r="K89">
        <v>598</v>
      </c>
      <c r="L89">
        <v>532</v>
      </c>
      <c r="M89">
        <v>435</v>
      </c>
      <c r="N89" s="17">
        <v>356</v>
      </c>
    </row>
    <row r="90" spans="2:14" x14ac:dyDescent="0.25">
      <c r="B90" t="s">
        <v>216</v>
      </c>
      <c r="G90">
        <v>1</v>
      </c>
      <c r="H90">
        <v>1</v>
      </c>
      <c r="M90">
        <v>104</v>
      </c>
      <c r="N90" s="17">
        <v>97</v>
      </c>
    </row>
    <row r="91" spans="2:14" x14ac:dyDescent="0.25">
      <c r="B91" t="s">
        <v>220</v>
      </c>
      <c r="E91">
        <v>3</v>
      </c>
      <c r="F91">
        <v>3</v>
      </c>
      <c r="G91">
        <v>3</v>
      </c>
      <c r="H91">
        <v>3</v>
      </c>
      <c r="K91">
        <v>87</v>
      </c>
      <c r="L91">
        <v>66</v>
      </c>
      <c r="M91">
        <v>53</v>
      </c>
      <c r="N91" s="17">
        <v>52</v>
      </c>
    </row>
    <row r="92" spans="2:14" x14ac:dyDescent="0.25">
      <c r="B92" t="s">
        <v>261</v>
      </c>
      <c r="C92">
        <f t="shared" ref="C92:H92" si="3">SUMPRODUCT(C76:C91,I76:I91)/SUM(I76:I91)</f>
        <v>6.0405634709495759</v>
      </c>
      <c r="D92">
        <f t="shared" si="3"/>
        <v>8.4146968719382507</v>
      </c>
      <c r="E92">
        <f t="shared" si="3"/>
        <v>9.1093564748580107</v>
      </c>
      <c r="F92">
        <f t="shared" si="3"/>
        <v>9.135031887902203</v>
      </c>
      <c r="G92">
        <f t="shared" si="3"/>
        <v>15.408492478226444</v>
      </c>
      <c r="H92">
        <f t="shared" si="3"/>
        <v>15.574089214066555</v>
      </c>
    </row>
    <row r="99" spans="8:13" x14ac:dyDescent="0.25">
      <c r="H99" s="10"/>
      <c r="M99" s="17"/>
    </row>
    <row r="100" spans="8:13" x14ac:dyDescent="0.25">
      <c r="H100" s="10"/>
      <c r="M100" s="17"/>
    </row>
    <row r="101" spans="8:13" x14ac:dyDescent="0.25">
      <c r="H101" s="10"/>
      <c r="M101" s="17"/>
    </row>
    <row r="102" spans="8:13" x14ac:dyDescent="0.25">
      <c r="H102" s="10"/>
      <c r="M102" s="17"/>
    </row>
    <row r="103" spans="8:13" x14ac:dyDescent="0.25">
      <c r="H103" s="10"/>
      <c r="M103" s="17"/>
    </row>
    <row r="104" spans="8:13" x14ac:dyDescent="0.25">
      <c r="H104" s="10"/>
      <c r="M104" s="17"/>
    </row>
    <row r="105" spans="8:13" x14ac:dyDescent="0.25">
      <c r="H105" s="10"/>
      <c r="J105" s="17"/>
      <c r="K105" s="17"/>
      <c r="L105" s="17"/>
      <c r="M105" s="17"/>
    </row>
    <row r="106" spans="8:13" x14ac:dyDescent="0.25">
      <c r="H106" s="10"/>
      <c r="J106" s="17"/>
      <c r="K106" s="17"/>
      <c r="L106" s="17"/>
      <c r="M106" s="17"/>
    </row>
    <row r="107" spans="8:13" x14ac:dyDescent="0.25">
      <c r="H107" s="10"/>
      <c r="I107" s="17"/>
      <c r="J107" s="17"/>
      <c r="K107" s="17"/>
      <c r="L107" s="17"/>
      <c r="M107" s="17"/>
    </row>
    <row r="108" spans="8:13" x14ac:dyDescent="0.25">
      <c r="H108" s="10"/>
      <c r="I108" s="17"/>
      <c r="J108" s="17"/>
      <c r="K108" s="17"/>
      <c r="L108" s="17"/>
      <c r="M108" s="17"/>
    </row>
    <row r="109" spans="8:13" x14ac:dyDescent="0.25">
      <c r="H109" s="10"/>
      <c r="I109" s="17"/>
      <c r="J109" s="17"/>
      <c r="K109" s="17"/>
      <c r="L109" s="17"/>
      <c r="M109" s="17"/>
    </row>
    <row r="110" spans="8:13" x14ac:dyDescent="0.25">
      <c r="H110" s="10"/>
      <c r="I110" s="17"/>
      <c r="J110" s="17"/>
      <c r="K110" s="17"/>
      <c r="L110" s="17"/>
      <c r="M110" s="17"/>
    </row>
    <row r="111" spans="8:13" x14ac:dyDescent="0.25">
      <c r="H111" s="10"/>
      <c r="I111" s="17"/>
      <c r="J111" s="17"/>
      <c r="K111" s="17"/>
      <c r="L111" s="17"/>
      <c r="M111" s="17"/>
    </row>
    <row r="112" spans="8:13" x14ac:dyDescent="0.25">
      <c r="H112" s="10"/>
      <c r="I112" s="17"/>
      <c r="J112" s="17"/>
      <c r="K112" s="17"/>
      <c r="L112" s="17"/>
      <c r="M112" s="17"/>
    </row>
    <row r="113" spans="8:13" x14ac:dyDescent="0.25">
      <c r="H113" s="10"/>
      <c r="I113" s="17"/>
      <c r="J113" s="17"/>
      <c r="K113" s="17"/>
      <c r="L113" s="17"/>
      <c r="M113" s="17"/>
    </row>
    <row r="114" spans="8:13" x14ac:dyDescent="0.25">
      <c r="I114" s="17"/>
      <c r="J114" s="17"/>
      <c r="K114" s="17"/>
      <c r="L114" s="17"/>
    </row>
    <row r="115" spans="8:13" x14ac:dyDescent="0.25">
      <c r="I115" s="17"/>
      <c r="J115" s="17"/>
      <c r="K115" s="17"/>
      <c r="L115" s="17"/>
    </row>
    <row r="116" spans="8:13" x14ac:dyDescent="0.25">
      <c r="I116" s="17"/>
      <c r="J116" s="17"/>
      <c r="K116" s="17"/>
      <c r="L116" s="17"/>
    </row>
    <row r="117" spans="8:13" x14ac:dyDescent="0.25">
      <c r="I117" s="17"/>
      <c r="J117" s="17"/>
      <c r="K117" s="17"/>
      <c r="L117" s="17"/>
    </row>
    <row r="118" spans="8:13" x14ac:dyDescent="0.25">
      <c r="I118" s="17"/>
      <c r="J118" s="17"/>
      <c r="K118" s="17"/>
      <c r="L118" s="17"/>
    </row>
    <row r="119" spans="8:13" x14ac:dyDescent="0.25">
      <c r="I119" s="17"/>
      <c r="J119" s="17"/>
      <c r="K119" s="17"/>
      <c r="L119" s="17"/>
    </row>
    <row r="120" spans="8:13" x14ac:dyDescent="0.25">
      <c r="I120" s="17"/>
    </row>
    <row r="121" spans="8:13" x14ac:dyDescent="0.25">
      <c r="I121" s="17"/>
    </row>
    <row r="143" spans="1:2" x14ac:dyDescent="0.25">
      <c r="A143" t="s">
        <v>16</v>
      </c>
      <c r="B143" t="s">
        <v>1</v>
      </c>
    </row>
    <row r="144" spans="1:2" x14ac:dyDescent="0.25">
      <c r="B144" t="s">
        <v>227</v>
      </c>
    </row>
    <row r="145" spans="1:2" x14ac:dyDescent="0.25">
      <c r="B145" t="s">
        <v>3</v>
      </c>
    </row>
    <row r="146" spans="1:2" x14ac:dyDescent="0.25">
      <c r="B146" t="s">
        <v>214</v>
      </c>
    </row>
    <row r="147" spans="1:2" x14ac:dyDescent="0.25">
      <c r="B147" t="s">
        <v>218</v>
      </c>
    </row>
    <row r="148" spans="1:2" x14ac:dyDescent="0.25">
      <c r="B148" t="s">
        <v>12</v>
      </c>
    </row>
    <row r="149" spans="1:2" x14ac:dyDescent="0.25">
      <c r="A149" t="s">
        <v>15</v>
      </c>
      <c r="B149" t="s">
        <v>322</v>
      </c>
    </row>
    <row r="150" spans="1:2" x14ac:dyDescent="0.25">
      <c r="B150" t="s">
        <v>4</v>
      </c>
    </row>
    <row r="151" spans="1:2" x14ac:dyDescent="0.25">
      <c r="B151" t="s">
        <v>5</v>
      </c>
    </row>
    <row r="152" spans="1:2" x14ac:dyDescent="0.25">
      <c r="B152" t="s">
        <v>6</v>
      </c>
    </row>
    <row r="153" spans="1:2" x14ac:dyDescent="0.25">
      <c r="B153" t="s">
        <v>9</v>
      </c>
    </row>
    <row r="154" spans="1:2" x14ac:dyDescent="0.25">
      <c r="B154" t="s">
        <v>169</v>
      </c>
    </row>
    <row r="155" spans="1:2" x14ac:dyDescent="0.25">
      <c r="A155" t="s">
        <v>17</v>
      </c>
      <c r="B155" t="s">
        <v>215</v>
      </c>
    </row>
    <row r="156" spans="1:2" x14ac:dyDescent="0.25">
      <c r="B156" t="s">
        <v>219</v>
      </c>
    </row>
    <row r="157" spans="1:2" x14ac:dyDescent="0.25">
      <c r="A157" t="s">
        <v>235</v>
      </c>
      <c r="B157" t="s">
        <v>198</v>
      </c>
    </row>
    <row r="158" spans="1:2" x14ac:dyDescent="0.25">
      <c r="B158" t="s">
        <v>259</v>
      </c>
    </row>
    <row r="159" spans="1:2" x14ac:dyDescent="0.25">
      <c r="A159" t="s">
        <v>242</v>
      </c>
      <c r="B159" t="s">
        <v>262</v>
      </c>
    </row>
    <row r="165" spans="3:24" x14ac:dyDescent="0.25">
      <c r="E165">
        <v>1</v>
      </c>
      <c r="F165">
        <v>2</v>
      </c>
      <c r="G165">
        <v>3</v>
      </c>
      <c r="H165">
        <v>4</v>
      </c>
    </row>
    <row r="166" spans="3:24" x14ac:dyDescent="0.25">
      <c r="D166" s="68">
        <v>40603</v>
      </c>
      <c r="E166" s="68">
        <v>41000</v>
      </c>
      <c r="F166" s="68">
        <v>41153</v>
      </c>
      <c r="G166" s="68">
        <v>41518</v>
      </c>
      <c r="H166" s="68">
        <v>41883</v>
      </c>
      <c r="I166" s="68">
        <v>42248</v>
      </c>
      <c r="U166" s="68">
        <v>40603</v>
      </c>
      <c r="V166">
        <v>198</v>
      </c>
      <c r="W166">
        <v>217</v>
      </c>
      <c r="X166">
        <v>241</v>
      </c>
    </row>
    <row r="167" spans="3:24" x14ac:dyDescent="0.25">
      <c r="C167" t="s">
        <v>299</v>
      </c>
      <c r="D167">
        <v>198</v>
      </c>
      <c r="I167">
        <v>0</v>
      </c>
      <c r="U167" s="68">
        <v>41000</v>
      </c>
      <c r="V167">
        <v>142</v>
      </c>
      <c r="W167">
        <v>180</v>
      </c>
      <c r="X167">
        <v>227</v>
      </c>
    </row>
    <row r="168" spans="3:24" x14ac:dyDescent="0.25">
      <c r="C168" t="s">
        <v>300</v>
      </c>
      <c r="D168">
        <v>217</v>
      </c>
      <c r="I168">
        <v>59</v>
      </c>
      <c r="U168" s="68">
        <v>41153</v>
      </c>
      <c r="V168">
        <v>85</v>
      </c>
      <c r="W168">
        <v>142</v>
      </c>
      <c r="X168">
        <v>213</v>
      </c>
    </row>
    <row r="169" spans="3:24" x14ac:dyDescent="0.25">
      <c r="C169" t="s">
        <v>301</v>
      </c>
      <c r="D169">
        <v>241</v>
      </c>
      <c r="I169">
        <v>176</v>
      </c>
      <c r="U169" s="68">
        <v>41518</v>
      </c>
      <c r="V169">
        <v>0</v>
      </c>
      <c r="W169">
        <v>112</v>
      </c>
      <c r="X169">
        <v>192</v>
      </c>
    </row>
    <row r="170" spans="3:24" x14ac:dyDescent="0.25">
      <c r="E170">
        <f t="shared" ref="E170:H172" si="4">$D167-E$165*($D167-$I167)/5</f>
        <v>158.4</v>
      </c>
      <c r="F170">
        <f t="shared" si="4"/>
        <v>118.8</v>
      </c>
      <c r="G170">
        <f t="shared" si="4"/>
        <v>79.2</v>
      </c>
      <c r="H170">
        <f t="shared" si="4"/>
        <v>39.599999999999994</v>
      </c>
      <c r="U170" s="68">
        <v>41883</v>
      </c>
      <c r="V170">
        <v>0</v>
      </c>
      <c r="W170">
        <v>59</v>
      </c>
      <c r="X170">
        <v>176</v>
      </c>
    </row>
    <row r="171" spans="3:24" x14ac:dyDescent="0.25">
      <c r="E171">
        <f t="shared" si="4"/>
        <v>185.4</v>
      </c>
      <c r="F171">
        <f t="shared" si="4"/>
        <v>153.80000000000001</v>
      </c>
      <c r="G171">
        <f t="shared" si="4"/>
        <v>122.2</v>
      </c>
      <c r="H171">
        <f t="shared" si="4"/>
        <v>90.6</v>
      </c>
    </row>
    <row r="172" spans="3:24" x14ac:dyDescent="0.25">
      <c r="E172">
        <f t="shared" si="4"/>
        <v>228</v>
      </c>
      <c r="F172">
        <f t="shared" si="4"/>
        <v>215</v>
      </c>
      <c r="G172">
        <f t="shared" si="4"/>
        <v>202</v>
      </c>
      <c r="H172">
        <f t="shared" si="4"/>
        <v>189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AE154"/>
  <sheetViews>
    <sheetView tabSelected="1" topLeftCell="A24" workbookViewId="0">
      <selection activeCell="T24" sqref="T24"/>
    </sheetView>
  </sheetViews>
  <sheetFormatPr defaultRowHeight="15" x14ac:dyDescent="0.25"/>
  <cols>
    <col min="2" max="2" width="18.42578125" customWidth="1"/>
    <col min="3" max="5" width="8.28515625" customWidth="1"/>
    <col min="8" max="11" width="10.5703125" customWidth="1"/>
    <col min="14" max="14" width="10.140625" customWidth="1"/>
    <col min="20" max="20" width="10.85546875" customWidth="1"/>
  </cols>
  <sheetData>
    <row r="1" spans="1:31" ht="15.75" thickBot="1" x14ac:dyDescent="0.3">
      <c r="Z1" t="s">
        <v>246</v>
      </c>
      <c r="AA1" t="s">
        <v>247</v>
      </c>
      <c r="AB1" t="s">
        <v>248</v>
      </c>
      <c r="AC1" t="s">
        <v>249</v>
      </c>
      <c r="AD1" t="s">
        <v>255</v>
      </c>
      <c r="AE1" t="s">
        <v>270</v>
      </c>
    </row>
    <row r="2" spans="1:31" x14ac:dyDescent="0.25">
      <c r="B2" s="107" t="s">
        <v>290</v>
      </c>
      <c r="C2" s="108"/>
      <c r="D2" s="108"/>
      <c r="E2" s="108"/>
      <c r="F2" s="108"/>
      <c r="G2" s="108"/>
      <c r="H2" s="108"/>
      <c r="I2" s="109" t="s">
        <v>234</v>
      </c>
      <c r="J2" s="110"/>
      <c r="K2" s="110"/>
      <c r="L2" s="110"/>
      <c r="M2" s="110"/>
      <c r="N2" s="111"/>
      <c r="W2" t="s">
        <v>16</v>
      </c>
      <c r="X2" t="s">
        <v>228</v>
      </c>
      <c r="Y2" t="s">
        <v>246</v>
      </c>
    </row>
    <row r="3" spans="1:31" ht="15.75" thickBot="1" x14ac:dyDescent="0.3">
      <c r="B3" s="41"/>
      <c r="C3" s="92" t="s">
        <v>246</v>
      </c>
      <c r="D3" s="92" t="s">
        <v>247</v>
      </c>
      <c r="E3" s="92" t="s">
        <v>248</v>
      </c>
      <c r="F3" s="92" t="s">
        <v>249</v>
      </c>
      <c r="G3" s="92" t="s">
        <v>255</v>
      </c>
      <c r="H3" s="93" t="s">
        <v>270</v>
      </c>
      <c r="I3" s="94" t="s">
        <v>246</v>
      </c>
      <c r="J3" s="92" t="s">
        <v>247</v>
      </c>
      <c r="K3" s="92" t="s">
        <v>248</v>
      </c>
      <c r="L3" s="92" t="s">
        <v>249</v>
      </c>
      <c r="M3" s="92" t="s">
        <v>255</v>
      </c>
      <c r="N3" s="95" t="str">
        <f>H3</f>
        <v>Sep 2015</v>
      </c>
      <c r="T3" t="s">
        <v>247</v>
      </c>
    </row>
    <row r="4" spans="1:31" x14ac:dyDescent="0.25">
      <c r="A4" s="113" t="s">
        <v>16</v>
      </c>
      <c r="B4" s="91" t="s">
        <v>228</v>
      </c>
      <c r="C4" s="43"/>
      <c r="D4" s="43"/>
      <c r="E4" s="43"/>
      <c r="F4" s="43"/>
      <c r="G4" s="43">
        <f t="shared" ref="G4:G19" si="0">VLOOKUP($B4,HD2014UI,4,FALSE)</f>
        <v>0.45274999999999999</v>
      </c>
      <c r="H4" s="43">
        <f t="shared" ref="H4:H19" si="1">VLOOKUP($B4,HD2015UI,4,FALSE)</f>
        <v>0.38466</v>
      </c>
      <c r="I4" s="72">
        <f>'Chart 28'!I76</f>
        <v>235.77718832891247</v>
      </c>
      <c r="J4" s="47">
        <f>'Chart 28'!J76</f>
        <v>181.83554376657824</v>
      </c>
      <c r="K4" s="47">
        <f>'Chart 28'!K76</f>
        <v>152.0371352785146</v>
      </c>
      <c r="L4" s="47">
        <f>'Chart 28'!L76</f>
        <v>118.75862068965517</v>
      </c>
      <c r="M4" s="47">
        <f>'Chart 28'!M76</f>
        <v>97</v>
      </c>
      <c r="N4" s="96">
        <f t="shared" ref="N4:N19" si="2">VLOOKUP($B4,HD2015DI,6,FALSE)</f>
        <v>142</v>
      </c>
      <c r="T4" t="s">
        <v>248</v>
      </c>
    </row>
    <row r="5" spans="1:31" x14ac:dyDescent="0.25">
      <c r="A5" s="114"/>
      <c r="B5" s="56" t="s">
        <v>311</v>
      </c>
      <c r="C5" s="50"/>
      <c r="D5" s="50"/>
      <c r="E5" s="50"/>
      <c r="F5" s="50"/>
      <c r="G5" s="43">
        <f t="shared" si="0"/>
        <v>2.18268</v>
      </c>
      <c r="H5" s="43">
        <f t="shared" si="1"/>
        <v>2.01233</v>
      </c>
      <c r="I5" s="27">
        <f>'Chart 28'!I77</f>
        <v>848.22281167108747</v>
      </c>
      <c r="J5" s="28">
        <f>'Chart 28'!J77</f>
        <v>654.16445623342167</v>
      </c>
      <c r="K5" s="28">
        <f>'Chart 28'!K77</f>
        <v>546.9628647214854</v>
      </c>
      <c r="L5" s="28">
        <f>'Chart 28'!L77</f>
        <v>427.24137931034483</v>
      </c>
      <c r="M5" s="28">
        <f>'Chart 28'!M77</f>
        <v>286</v>
      </c>
      <c r="N5" s="74">
        <f t="shared" si="2"/>
        <v>629</v>
      </c>
      <c r="T5" t="s">
        <v>249</v>
      </c>
    </row>
    <row r="6" spans="1:31" x14ac:dyDescent="0.25">
      <c r="A6" s="114"/>
      <c r="B6" s="56" t="s">
        <v>3</v>
      </c>
      <c r="C6" s="43">
        <f>VLOOKUP($B6,HD2011UI,4,FALSE)</f>
        <v>0.59236</v>
      </c>
      <c r="D6" s="43">
        <f>VLOOKUP($B6,HD2012AUI,4,FALSE)</f>
        <v>0.61385999999999996</v>
      </c>
      <c r="E6" s="43">
        <f>VLOOKUP($B6,HD2012BUI,4,FALSE)</f>
        <v>0.61648999999999998</v>
      </c>
      <c r="F6" s="43">
        <f t="shared" ref="F6:F19" si="3">VLOOKUP($B6,HD2013UI,4,FALSE)</f>
        <v>0.58592</v>
      </c>
      <c r="G6" s="43">
        <f t="shared" si="0"/>
        <v>1.5311600000000001</v>
      </c>
      <c r="H6" s="43">
        <f t="shared" si="1"/>
        <v>1.0329999999999999</v>
      </c>
      <c r="I6" s="27">
        <f>'Chart 28'!I78</f>
        <v>299</v>
      </c>
      <c r="J6" s="28">
        <f>'Chart 28'!J78</f>
        <v>294</v>
      </c>
      <c r="K6" s="28">
        <f>'Chart 28'!K78</f>
        <v>268</v>
      </c>
      <c r="L6" s="28">
        <f>'Chart 28'!L78</f>
        <v>213</v>
      </c>
      <c r="M6" s="28">
        <f>'Chart 28'!M78</f>
        <v>478</v>
      </c>
      <c r="N6" s="74">
        <f t="shared" si="2"/>
        <v>245</v>
      </c>
      <c r="T6" t="s">
        <v>255</v>
      </c>
      <c r="U6">
        <v>1.0154099999999999</v>
      </c>
    </row>
    <row r="7" spans="1:31" x14ac:dyDescent="0.25">
      <c r="A7" s="114"/>
      <c r="B7" s="56" t="s">
        <v>196</v>
      </c>
      <c r="C7" s="44"/>
      <c r="D7" s="44"/>
      <c r="E7" s="44"/>
      <c r="F7" s="31">
        <f t="shared" si="3"/>
        <v>0.52105999999999997</v>
      </c>
      <c r="G7" s="31">
        <f t="shared" si="0"/>
        <v>0.54447999999999996</v>
      </c>
      <c r="H7" s="77">
        <f t="shared" si="1"/>
        <v>0.58338000000000001</v>
      </c>
      <c r="I7" s="27">
        <f>'Chart 28'!I79</f>
        <v>0</v>
      </c>
      <c r="J7" s="28">
        <f>'Chart 28'!J79</f>
        <v>0</v>
      </c>
      <c r="K7" s="28">
        <f>'Chart 28'!K79</f>
        <v>0</v>
      </c>
      <c r="L7" s="28">
        <f>'Chart 28'!L79</f>
        <v>0</v>
      </c>
      <c r="M7" s="28">
        <f>'Chart 28'!M79</f>
        <v>176</v>
      </c>
      <c r="N7" s="74">
        <f t="shared" si="2"/>
        <v>35</v>
      </c>
      <c r="T7" t="s">
        <v>270</v>
      </c>
      <c r="U7">
        <v>0.84599000000000002</v>
      </c>
    </row>
    <row r="8" spans="1:31" x14ac:dyDescent="0.25">
      <c r="A8" s="114"/>
      <c r="B8" s="56" t="s">
        <v>243</v>
      </c>
      <c r="C8" s="44">
        <f>VLOOKUP($B8,HD2011UI,4,FALSE)</f>
        <v>0.59477999999999998</v>
      </c>
      <c r="D8" s="44">
        <f t="shared" ref="D8:D15" si="4">VLOOKUP($B8,HD2012AUI,4,FALSE)</f>
        <v>0.69633</v>
      </c>
      <c r="E8" s="44">
        <f t="shared" ref="E8:E15" si="5">VLOOKUP($B8,HD2012BUI,4,FALSE)</f>
        <v>0.62966</v>
      </c>
      <c r="F8" s="31">
        <f t="shared" si="3"/>
        <v>0.60033000000000003</v>
      </c>
      <c r="G8" s="31">
        <f t="shared" si="0"/>
        <v>0.60889000000000004</v>
      </c>
      <c r="H8" s="77">
        <f t="shared" si="1"/>
        <v>0.63361000000000001</v>
      </c>
      <c r="I8" s="27">
        <f>'Chart 28'!I80</f>
        <v>361</v>
      </c>
      <c r="J8" s="28">
        <f>'Chart 28'!J80</f>
        <v>272</v>
      </c>
      <c r="K8" s="28">
        <f>'Chart 28'!K80</f>
        <v>241</v>
      </c>
      <c r="L8" s="28">
        <f>'Chart 28'!L80</f>
        <v>174</v>
      </c>
      <c r="M8" s="28">
        <f>'Chart 28'!M80</f>
        <v>118</v>
      </c>
      <c r="N8" s="74">
        <f t="shared" si="2"/>
        <v>64</v>
      </c>
    </row>
    <row r="9" spans="1:31" ht="15.75" thickBot="1" x14ac:dyDescent="0.3">
      <c r="A9" s="115"/>
      <c r="B9" s="81" t="s">
        <v>12</v>
      </c>
      <c r="C9" s="45"/>
      <c r="D9" s="45">
        <f t="shared" si="4"/>
        <v>0.67993000000000003</v>
      </c>
      <c r="E9" s="45">
        <f t="shared" si="5"/>
        <v>0.63254999999999995</v>
      </c>
      <c r="F9" s="35">
        <f t="shared" si="3"/>
        <v>0.62434999999999996</v>
      </c>
      <c r="G9" s="35">
        <f t="shared" si="0"/>
        <v>0.66757999999999995</v>
      </c>
      <c r="H9" s="78">
        <f t="shared" si="1"/>
        <v>0.61778</v>
      </c>
      <c r="I9" s="86">
        <f>'Chart 28'!I81</f>
        <v>247</v>
      </c>
      <c r="J9" s="37">
        <f>'Chart 28'!J81</f>
        <v>276</v>
      </c>
      <c r="K9" s="37">
        <f>'Chart 28'!K81</f>
        <v>257</v>
      </c>
      <c r="L9" s="37">
        <f>'Chart 28'!L81</f>
        <v>236</v>
      </c>
      <c r="M9" s="37">
        <f>'Chart 28'!M81</f>
        <v>245</v>
      </c>
      <c r="N9" s="75">
        <f t="shared" si="2"/>
        <v>53</v>
      </c>
    </row>
    <row r="10" spans="1:31" x14ac:dyDescent="0.25">
      <c r="A10" s="113" t="s">
        <v>15</v>
      </c>
      <c r="B10" s="80" t="s">
        <v>322</v>
      </c>
      <c r="C10" s="42">
        <f t="shared" ref="C10:C15" si="6">VLOOKUP($B10,HD2011UI,4,FALSE)</f>
        <v>2.8048000000000002</v>
      </c>
      <c r="D10" s="42">
        <f t="shared" si="4"/>
        <v>4.3483999999999998</v>
      </c>
      <c r="E10" s="42">
        <f t="shared" si="5"/>
        <v>4.2439299999999998</v>
      </c>
      <c r="F10" s="25">
        <f t="shared" si="3"/>
        <v>5.1875900000000001</v>
      </c>
      <c r="G10" s="25">
        <f t="shared" si="0"/>
        <v>25.03633</v>
      </c>
      <c r="H10" s="76">
        <f t="shared" si="1"/>
        <v>16.73488</v>
      </c>
      <c r="I10" s="85">
        <f>'Chart 28'!I82</f>
        <v>156</v>
      </c>
      <c r="J10" s="79">
        <f>'Chart 28'!J82</f>
        <v>240</v>
      </c>
      <c r="K10" s="79">
        <f>'Chart 28'!K82</f>
        <v>208</v>
      </c>
      <c r="L10" s="79">
        <f>'Chart 28'!L82</f>
        <v>105</v>
      </c>
      <c r="M10" s="79">
        <f>'Chart 28'!M82</f>
        <v>326</v>
      </c>
      <c r="N10" s="73">
        <f t="shared" si="2"/>
        <v>174</v>
      </c>
      <c r="S10" t="s">
        <v>311</v>
      </c>
      <c r="T10" t="s">
        <v>246</v>
      </c>
    </row>
    <row r="11" spans="1:31" x14ac:dyDescent="0.25">
      <c r="A11" s="114"/>
      <c r="B11" s="56" t="s">
        <v>4</v>
      </c>
      <c r="C11" s="44">
        <f t="shared" si="6"/>
        <v>1.6251500000000001</v>
      </c>
      <c r="D11" s="44">
        <f t="shared" si="4"/>
        <v>3.5084200000000001</v>
      </c>
      <c r="E11" s="44">
        <f t="shared" si="5"/>
        <v>3.64039</v>
      </c>
      <c r="F11" s="31">
        <f t="shared" si="3"/>
        <v>4.0087700000000002</v>
      </c>
      <c r="G11" s="31">
        <f t="shared" si="0"/>
        <v>4.0601500000000001</v>
      </c>
      <c r="H11" s="77">
        <f t="shared" si="1"/>
        <v>4.2179599999999997</v>
      </c>
      <c r="I11" s="27">
        <f>'Chart 28'!I83</f>
        <v>609</v>
      </c>
      <c r="J11" s="28">
        <f>'Chart 28'!J83</f>
        <v>577</v>
      </c>
      <c r="K11" s="28">
        <f>'Chart 28'!K83</f>
        <v>566</v>
      </c>
      <c r="L11" s="28">
        <f>'Chart 28'!L83</f>
        <v>530</v>
      </c>
      <c r="M11" s="28">
        <f>'Chart 28'!M83</f>
        <v>500</v>
      </c>
      <c r="N11" s="74">
        <f t="shared" si="2"/>
        <v>274</v>
      </c>
      <c r="T11" t="s">
        <v>247</v>
      </c>
    </row>
    <row r="12" spans="1:31" x14ac:dyDescent="0.25">
      <c r="A12" s="114"/>
      <c r="B12" s="56" t="s">
        <v>5</v>
      </c>
      <c r="C12" s="44">
        <f t="shared" si="6"/>
        <v>2.69428</v>
      </c>
      <c r="D12" s="44">
        <f t="shared" si="4"/>
        <v>3.3500999999999999</v>
      </c>
      <c r="E12" s="44">
        <f t="shared" si="5"/>
        <v>3.7071200000000002</v>
      </c>
      <c r="F12" s="31">
        <f t="shared" si="3"/>
        <v>7.5321499999999997</v>
      </c>
      <c r="G12" s="31">
        <f t="shared" si="0"/>
        <v>7.0225900000000001</v>
      </c>
      <c r="H12" s="77">
        <f t="shared" si="1"/>
        <v>7.4232399999999998</v>
      </c>
      <c r="I12" s="27">
        <f>'Chart 28'!I84</f>
        <v>1081</v>
      </c>
      <c r="J12" s="28">
        <f>'Chart 28'!J84</f>
        <v>995</v>
      </c>
      <c r="K12" s="28">
        <f>'Chart 28'!K84</f>
        <v>976</v>
      </c>
      <c r="L12" s="28">
        <f>'Chart 28'!L84</f>
        <v>956</v>
      </c>
      <c r="M12" s="28">
        <f>'Chart 28'!M84</f>
        <v>771</v>
      </c>
      <c r="N12" s="74">
        <f t="shared" si="2"/>
        <v>1321</v>
      </c>
      <c r="T12" t="s">
        <v>248</v>
      </c>
    </row>
    <row r="13" spans="1:31" x14ac:dyDescent="0.25">
      <c r="A13" s="114"/>
      <c r="B13" s="56" t="s">
        <v>6</v>
      </c>
      <c r="C13" s="44">
        <f t="shared" si="6"/>
        <v>2.35059</v>
      </c>
      <c r="D13" s="44">
        <f t="shared" si="4"/>
        <v>2.84775</v>
      </c>
      <c r="E13" s="44">
        <f t="shared" si="5"/>
        <v>2.8019699999999998</v>
      </c>
      <c r="F13" s="31">
        <f t="shared" si="3"/>
        <v>4.77393</v>
      </c>
      <c r="G13" s="31">
        <f t="shared" si="0"/>
        <v>6.19794</v>
      </c>
      <c r="H13" s="77">
        <f t="shared" si="1"/>
        <v>5.32402</v>
      </c>
      <c r="I13" s="27">
        <f>'Chart 28'!I85</f>
        <v>505</v>
      </c>
      <c r="J13" s="28">
        <f>'Chart 28'!J85</f>
        <v>650</v>
      </c>
      <c r="K13" s="28">
        <f>'Chart 28'!K85</f>
        <v>641</v>
      </c>
      <c r="L13" s="28">
        <f>'Chart 28'!L85</f>
        <v>396</v>
      </c>
      <c r="M13" s="28">
        <f>'Chart 28'!M85</f>
        <v>441</v>
      </c>
      <c r="N13" s="74">
        <f t="shared" si="2"/>
        <v>271</v>
      </c>
      <c r="T13" t="s">
        <v>249</v>
      </c>
    </row>
    <row r="14" spans="1:31" x14ac:dyDescent="0.25">
      <c r="A14" s="114"/>
      <c r="B14" s="56" t="s">
        <v>9</v>
      </c>
      <c r="C14" s="44">
        <f t="shared" si="6"/>
        <v>1.1124499999999999</v>
      </c>
      <c r="D14" s="44">
        <f t="shared" si="4"/>
        <v>1.5383500000000001</v>
      </c>
      <c r="E14" s="44">
        <f t="shared" si="5"/>
        <v>1.5376799999999999</v>
      </c>
      <c r="F14" s="31">
        <f t="shared" si="3"/>
        <v>2.2098900000000001</v>
      </c>
      <c r="G14" s="31">
        <f t="shared" si="0"/>
        <v>3.95852</v>
      </c>
      <c r="H14" s="77">
        <f t="shared" si="1"/>
        <v>3.85276</v>
      </c>
      <c r="I14" s="27">
        <f>'Chart 28'!I86</f>
        <v>95</v>
      </c>
      <c r="J14" s="28">
        <f>'Chart 28'!J86</f>
        <v>252</v>
      </c>
      <c r="K14" s="28">
        <f>'Chart 28'!K86</f>
        <v>194</v>
      </c>
      <c r="L14" s="28">
        <f>'Chart 28'!L86</f>
        <v>148</v>
      </c>
      <c r="M14" s="28">
        <f>'Chart 28'!M86</f>
        <v>158</v>
      </c>
      <c r="N14" s="74">
        <f t="shared" si="2"/>
        <v>52</v>
      </c>
      <c r="T14" t="s">
        <v>255</v>
      </c>
      <c r="U14">
        <v>1.2446699999999999</v>
      </c>
    </row>
    <row r="15" spans="1:31" ht="15.75" thickBot="1" x14ac:dyDescent="0.3">
      <c r="A15" s="115"/>
      <c r="B15" s="81" t="s">
        <v>169</v>
      </c>
      <c r="C15" s="45">
        <f t="shared" si="6"/>
        <v>0.97472999999999999</v>
      </c>
      <c r="D15" s="45">
        <f t="shared" si="4"/>
        <v>1.62076</v>
      </c>
      <c r="E15" s="45">
        <f t="shared" si="5"/>
        <v>1.65465</v>
      </c>
      <c r="F15" s="35">
        <f t="shared" si="3"/>
        <v>1.7727999999999999</v>
      </c>
      <c r="G15" s="35">
        <f t="shared" si="0"/>
        <v>2.6682999999999999</v>
      </c>
      <c r="H15" s="78">
        <f t="shared" si="1"/>
        <v>4.4261400000000002</v>
      </c>
      <c r="I15" s="86">
        <f>'Chart 28'!I87</f>
        <v>1158</v>
      </c>
      <c r="J15" s="37">
        <f>'Chart 28'!J87</f>
        <v>1104</v>
      </c>
      <c r="K15" s="37">
        <f>'Chart 28'!K87</f>
        <v>997</v>
      </c>
      <c r="L15" s="37">
        <f>'Chart 28'!L87</f>
        <v>765</v>
      </c>
      <c r="M15" s="37">
        <f>'Chart 28'!M87</f>
        <v>753</v>
      </c>
      <c r="N15" s="75">
        <f t="shared" si="2"/>
        <v>531</v>
      </c>
      <c r="T15" t="s">
        <v>270</v>
      </c>
      <c r="U15">
        <v>1.28251</v>
      </c>
    </row>
    <row r="16" spans="1:31" x14ac:dyDescent="0.25">
      <c r="A16" s="116" t="s">
        <v>17</v>
      </c>
      <c r="B16" s="80" t="s">
        <v>197</v>
      </c>
      <c r="C16" s="42"/>
      <c r="D16" s="42"/>
      <c r="E16" s="42"/>
      <c r="F16" s="25">
        <f t="shared" si="3"/>
        <v>16.606280000000002</v>
      </c>
      <c r="G16" s="25">
        <f t="shared" si="0"/>
        <v>16.66602</v>
      </c>
      <c r="H16" s="76">
        <f t="shared" si="1"/>
        <v>6.1706399999999997</v>
      </c>
      <c r="I16" s="85">
        <f>'Chart 28'!I88</f>
        <v>0</v>
      </c>
      <c r="J16" s="79">
        <f>'Chart 28'!J88</f>
        <v>492</v>
      </c>
      <c r="K16" s="79">
        <f>'Chart 28'!K88</f>
        <v>416</v>
      </c>
      <c r="L16" s="79">
        <f>'Chart 28'!L88</f>
        <v>117</v>
      </c>
      <c r="M16" s="79">
        <f>'Chart 28'!M88</f>
        <v>111</v>
      </c>
      <c r="N16" s="73">
        <f t="shared" si="2"/>
        <v>1</v>
      </c>
    </row>
    <row r="17" spans="1:26" ht="15.75" thickBot="1" x14ac:dyDescent="0.3">
      <c r="A17" s="117"/>
      <c r="B17" s="81" t="s">
        <v>13</v>
      </c>
      <c r="C17" s="45">
        <f>VLOOKUP($B17,HD2011UI,4,FALSE)</f>
        <v>20.749479999999998</v>
      </c>
      <c r="D17" s="45">
        <f>VLOOKUP($B17,HD2012AUI,4,FALSE)</f>
        <v>24.771239999999999</v>
      </c>
      <c r="E17" s="45">
        <f>VLOOKUP($B17,HD2012BUI,4,FALSE)</f>
        <v>26.32245</v>
      </c>
      <c r="F17" s="35">
        <f t="shared" si="3"/>
        <v>31.18197</v>
      </c>
      <c r="G17" s="35">
        <f t="shared" si="0"/>
        <v>52.721789999999999</v>
      </c>
      <c r="H17" s="78">
        <f t="shared" si="1"/>
        <v>54.747079999999997</v>
      </c>
      <c r="I17" s="86">
        <f>'Chart 28'!I89</f>
        <v>500</v>
      </c>
      <c r="J17" s="37">
        <f>'Chart 28'!J89</f>
        <v>672</v>
      </c>
      <c r="K17" s="37">
        <f>'Chart 28'!K89</f>
        <v>598</v>
      </c>
      <c r="L17" s="37">
        <f>'Chart 28'!L89</f>
        <v>532</v>
      </c>
      <c r="M17" s="37">
        <f>'Chart 28'!M89</f>
        <v>435</v>
      </c>
      <c r="N17" s="75">
        <f t="shared" si="2"/>
        <v>326</v>
      </c>
    </row>
    <row r="18" spans="1:26" x14ac:dyDescent="0.25">
      <c r="A18" s="113" t="s">
        <v>235</v>
      </c>
      <c r="B18" s="80" t="s">
        <v>198</v>
      </c>
      <c r="C18" s="42" t="str">
        <f>VLOOKUP($B18,HD2011UI,4,FALSE)</f>
        <v>.</v>
      </c>
      <c r="D18" s="42" t="str">
        <f>VLOOKUP($B18,HD2012AUI,4,FALSE)</f>
        <v>.</v>
      </c>
      <c r="E18" s="42" t="str">
        <f>VLOOKUP($B18,HD2012BUI,4,FALSE)</f>
        <v>.</v>
      </c>
      <c r="F18" s="25" t="str">
        <f t="shared" si="3"/>
        <v>.</v>
      </c>
      <c r="G18" s="25">
        <f t="shared" si="0"/>
        <v>1.6536500000000001</v>
      </c>
      <c r="H18" s="76">
        <f t="shared" si="1"/>
        <v>1.9370099999999999</v>
      </c>
      <c r="I18" s="85">
        <f>'Chart 28'!I90</f>
        <v>0</v>
      </c>
      <c r="J18" s="79">
        <f>'Chart 28'!J90</f>
        <v>0</v>
      </c>
      <c r="K18" s="79">
        <f>'Chart 28'!K90</f>
        <v>0</v>
      </c>
      <c r="L18" s="79">
        <f>'Chart 28'!L90</f>
        <v>0</v>
      </c>
      <c r="M18" s="79">
        <f>'Chart 28'!M90</f>
        <v>104</v>
      </c>
      <c r="N18" s="73">
        <f t="shared" si="2"/>
        <v>61</v>
      </c>
      <c r="S18" t="s">
        <v>3</v>
      </c>
      <c r="T18" t="s">
        <v>246</v>
      </c>
      <c r="U18">
        <v>1.00874</v>
      </c>
    </row>
    <row r="19" spans="1:26" ht="15.75" thickBot="1" x14ac:dyDescent="0.3">
      <c r="A19" s="115"/>
      <c r="B19" s="81" t="s">
        <v>289</v>
      </c>
      <c r="C19" s="45" t="str">
        <f>VLOOKUP($B19,HD2011UI,4,FALSE)</f>
        <v>.</v>
      </c>
      <c r="D19" s="45" t="str">
        <f>VLOOKUP($B19,HD2012AUI,4,FALSE)</f>
        <v>.</v>
      </c>
      <c r="E19" s="45">
        <f>VLOOKUP($B19,HD2012BUI,4,FALSE)</f>
        <v>4.9314600000000004</v>
      </c>
      <c r="F19" s="35">
        <f t="shared" si="3"/>
        <v>5.0161100000000003</v>
      </c>
      <c r="G19" s="35">
        <f t="shared" si="0"/>
        <v>5.2847799999999996</v>
      </c>
      <c r="H19" s="78">
        <f t="shared" si="1"/>
        <v>4.9320199999999996</v>
      </c>
      <c r="I19" s="86">
        <f>'Chart 28'!I91</f>
        <v>0</v>
      </c>
      <c r="J19" s="37">
        <f>'Chart 28'!J91</f>
        <v>0</v>
      </c>
      <c r="K19" s="37">
        <f>'Chart 28'!K91</f>
        <v>87</v>
      </c>
      <c r="L19" s="37">
        <f>'Chart 28'!L91</f>
        <v>66</v>
      </c>
      <c r="M19" s="37">
        <f>'Chart 28'!M91</f>
        <v>53</v>
      </c>
      <c r="N19" s="75">
        <f t="shared" si="2"/>
        <v>25</v>
      </c>
      <c r="T19" t="s">
        <v>247</v>
      </c>
      <c r="U19">
        <v>1.0046600000000001</v>
      </c>
    </row>
    <row r="20" spans="1:26" ht="29.25" thickBot="1" x14ac:dyDescent="0.3">
      <c r="A20" t="s">
        <v>242</v>
      </c>
      <c r="B20" s="82" t="s">
        <v>310</v>
      </c>
      <c r="C20" s="83">
        <f t="shared" ref="C20:H20" si="7">SUMPRODUCT(C4:C19,I4:I19)/SUM(I4:I19)</f>
        <v>2.8757704823625918</v>
      </c>
      <c r="D20" s="83">
        <f t="shared" si="7"/>
        <v>4.1491223933933927</v>
      </c>
      <c r="E20" s="83">
        <f t="shared" si="7"/>
        <v>4.3843202488614184</v>
      </c>
      <c r="F20" s="83">
        <f t="shared" si="7"/>
        <v>6.8317774853678932</v>
      </c>
      <c r="G20" s="83">
        <f t="shared" si="7"/>
        <v>9.4896229592240697</v>
      </c>
      <c r="H20" s="83">
        <f t="shared" si="7"/>
        <v>8.9508739961941011</v>
      </c>
      <c r="I20" s="87"/>
      <c r="J20" s="88"/>
      <c r="K20" s="88"/>
      <c r="L20" s="89"/>
      <c r="M20" s="89"/>
      <c r="N20" s="84"/>
      <c r="T20" t="s">
        <v>248</v>
      </c>
      <c r="U20">
        <v>0.98324</v>
      </c>
    </row>
    <row r="21" spans="1:26" x14ac:dyDescent="0.25">
      <c r="Y21" t="s">
        <v>249</v>
      </c>
      <c r="Z21">
        <v>0.93240000000000001</v>
      </c>
    </row>
    <row r="22" spans="1:26" x14ac:dyDescent="0.25">
      <c r="Y22" t="s">
        <v>255</v>
      </c>
      <c r="Z22">
        <v>0.87041999999999997</v>
      </c>
    </row>
    <row r="23" spans="1:26" x14ac:dyDescent="0.25">
      <c r="B23" s="52"/>
      <c r="C23" s="53"/>
      <c r="D23" s="53"/>
      <c r="E23" s="53"/>
      <c r="F23" s="38"/>
      <c r="G23" s="38"/>
      <c r="H23" s="38"/>
      <c r="I23" s="38"/>
      <c r="J23" s="38"/>
      <c r="K23" s="54"/>
      <c r="L23" s="54"/>
      <c r="Y23" t="s">
        <v>270</v>
      </c>
      <c r="Z23">
        <v>0.85091000000000006</v>
      </c>
    </row>
    <row r="24" spans="1:26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26" x14ac:dyDescent="0.25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26" x14ac:dyDescent="0.25">
      <c r="B26" s="52"/>
      <c r="C26" s="53"/>
      <c r="D26" s="53"/>
      <c r="E26" s="53"/>
      <c r="F26" s="38"/>
      <c r="G26" s="38"/>
      <c r="H26" s="38"/>
      <c r="I26" s="38"/>
      <c r="J26" s="38"/>
      <c r="K26" s="54"/>
      <c r="L26" s="54"/>
      <c r="X26" t="s">
        <v>196</v>
      </c>
      <c r="Y26" t="s">
        <v>246</v>
      </c>
    </row>
    <row r="27" spans="1:26" x14ac:dyDescent="0.25">
      <c r="Y27" t="s">
        <v>247</v>
      </c>
    </row>
    <row r="28" spans="1:26" x14ac:dyDescent="0.25">
      <c r="Y28" t="s">
        <v>248</v>
      </c>
    </row>
    <row r="29" spans="1:26" x14ac:dyDescent="0.25">
      <c r="Y29" t="s">
        <v>249</v>
      </c>
      <c r="Z29">
        <v>1.0664100000000001</v>
      </c>
    </row>
    <row r="30" spans="1:26" x14ac:dyDescent="0.25">
      <c r="Y30" t="s">
        <v>255</v>
      </c>
      <c r="Z30">
        <v>0.90232999999999997</v>
      </c>
    </row>
    <row r="31" spans="1:26" x14ac:dyDescent="0.25">
      <c r="Y31" t="s">
        <v>270</v>
      </c>
      <c r="Z31">
        <v>0.91420000000000001</v>
      </c>
    </row>
    <row r="34" spans="24:27" x14ac:dyDescent="0.25">
      <c r="X34" t="s">
        <v>243</v>
      </c>
      <c r="Y34" t="s">
        <v>246</v>
      </c>
      <c r="Z34">
        <v>1.0146999999999999</v>
      </c>
    </row>
    <row r="35" spans="24:27" x14ac:dyDescent="0.25">
      <c r="Y35" t="s">
        <v>247</v>
      </c>
      <c r="Z35">
        <v>1.1850000000000001</v>
      </c>
    </row>
    <row r="36" spans="24:27" x14ac:dyDescent="0.25">
      <c r="Y36" t="s">
        <v>248</v>
      </c>
      <c r="Z36">
        <v>1.02183</v>
      </c>
    </row>
    <row r="37" spans="24:27" x14ac:dyDescent="0.25">
      <c r="Y37" t="s">
        <v>249</v>
      </c>
      <c r="Z37">
        <v>1.0406500000000001</v>
      </c>
    </row>
    <row r="38" spans="24:27" x14ac:dyDescent="0.25">
      <c r="Y38" t="s">
        <v>255</v>
      </c>
      <c r="Z38">
        <v>1.04416</v>
      </c>
    </row>
    <row r="39" spans="24:27" x14ac:dyDescent="0.25">
      <c r="Y39" t="s">
        <v>270</v>
      </c>
      <c r="Z39" t="e">
        <f>#REF!</f>
        <v>#REF!</v>
      </c>
      <c r="AA39" t="e">
        <f>#REF!</f>
        <v>#REF!</v>
      </c>
    </row>
    <row r="42" spans="24:27" x14ac:dyDescent="0.25">
      <c r="X42" t="s">
        <v>12</v>
      </c>
      <c r="Y42" t="s">
        <v>246</v>
      </c>
    </row>
    <row r="43" spans="24:27" x14ac:dyDescent="0.25">
      <c r="Y43" t="s">
        <v>247</v>
      </c>
      <c r="Z43">
        <v>0.92584</v>
      </c>
    </row>
    <row r="44" spans="24:27" x14ac:dyDescent="0.25">
      <c r="Y44" t="s">
        <v>248</v>
      </c>
      <c r="Z44">
        <v>0.88349</v>
      </c>
    </row>
    <row r="45" spans="24:27" x14ac:dyDescent="0.25">
      <c r="Y45" t="s">
        <v>249</v>
      </c>
      <c r="Z45">
        <v>0.85145000000000004</v>
      </c>
    </row>
    <row r="46" spans="24:27" x14ac:dyDescent="0.25">
      <c r="Y46" t="s">
        <v>255</v>
      </c>
      <c r="Z46">
        <v>0.82033</v>
      </c>
    </row>
    <row r="47" spans="24:27" x14ac:dyDescent="0.25">
      <c r="Y47" t="s">
        <v>270</v>
      </c>
      <c r="Z47">
        <v>0.80439000000000005</v>
      </c>
    </row>
    <row r="50" spans="1:26" x14ac:dyDescent="0.25">
      <c r="W50" t="s">
        <v>15</v>
      </c>
      <c r="X50" t="s">
        <v>322</v>
      </c>
      <c r="Y50" t="s">
        <v>246</v>
      </c>
      <c r="Z50">
        <v>1.06534</v>
      </c>
    </row>
    <row r="51" spans="1:26" x14ac:dyDescent="0.25">
      <c r="Y51" t="s">
        <v>247</v>
      </c>
      <c r="Z51">
        <v>1.0521100000000001</v>
      </c>
    </row>
    <row r="52" spans="1:26" x14ac:dyDescent="0.25">
      <c r="Y52" t="s">
        <v>248</v>
      </c>
      <c r="Z52">
        <v>1.06172</v>
      </c>
    </row>
    <row r="53" spans="1:26" x14ac:dyDescent="0.25">
      <c r="Y53" t="s">
        <v>249</v>
      </c>
      <c r="Z53">
        <v>1.03752</v>
      </c>
    </row>
    <row r="54" spans="1:26" x14ac:dyDescent="0.25">
      <c r="Y54" t="s">
        <v>255</v>
      </c>
      <c r="Z54">
        <v>1.09433</v>
      </c>
    </row>
    <row r="55" spans="1:26" x14ac:dyDescent="0.25">
      <c r="Y55" t="s">
        <v>270</v>
      </c>
      <c r="Z55">
        <v>1.0690299999999999</v>
      </c>
    </row>
    <row r="58" spans="1:26" x14ac:dyDescent="0.25">
      <c r="X58" t="s">
        <v>4</v>
      </c>
      <c r="Y58" t="s">
        <v>246</v>
      </c>
      <c r="Z58">
        <v>1.0835600000000001</v>
      </c>
    </row>
    <row r="59" spans="1:26" x14ac:dyDescent="0.25">
      <c r="Y59" t="s">
        <v>247</v>
      </c>
      <c r="Z59">
        <v>1.0869599999999999</v>
      </c>
    </row>
    <row r="60" spans="1:26" ht="15.75" thickBot="1" x14ac:dyDescent="0.3">
      <c r="Y60" t="s">
        <v>248</v>
      </c>
      <c r="Z60">
        <v>1.08511</v>
      </c>
    </row>
    <row r="61" spans="1:26" ht="15.75" thickBot="1" x14ac:dyDescent="0.3">
      <c r="B61" s="46" t="s">
        <v>195</v>
      </c>
      <c r="C61" s="105" t="s">
        <v>230</v>
      </c>
      <c r="D61" s="106"/>
      <c r="E61" s="106"/>
      <c r="F61" s="106"/>
      <c r="G61" s="106"/>
      <c r="H61" s="106"/>
      <c r="I61" s="71"/>
      <c r="J61" s="112" t="s">
        <v>231</v>
      </c>
      <c r="K61" s="106"/>
      <c r="L61" s="106"/>
      <c r="M61" s="106"/>
      <c r="N61" s="106"/>
      <c r="O61" s="22"/>
      <c r="P61" s="22"/>
      <c r="Y61" t="s">
        <v>249</v>
      </c>
      <c r="Z61">
        <v>1.07786</v>
      </c>
    </row>
    <row r="62" spans="1:26" ht="43.5" thickBot="1" x14ac:dyDescent="0.3">
      <c r="B62" s="41"/>
      <c r="C62" s="46" t="s">
        <v>246</v>
      </c>
      <c r="D62" s="23" t="s">
        <v>247</v>
      </c>
      <c r="E62" s="23" t="s">
        <v>248</v>
      </c>
      <c r="F62" s="48" t="s">
        <v>249</v>
      </c>
      <c r="G62" s="63" t="s">
        <v>255</v>
      </c>
      <c r="H62" s="97" t="str">
        <f>H3</f>
        <v>Sep 2015</v>
      </c>
      <c r="I62" s="49" t="s">
        <v>233</v>
      </c>
      <c r="J62" s="66" t="s">
        <v>246</v>
      </c>
      <c r="K62" s="23" t="s">
        <v>247</v>
      </c>
      <c r="L62" s="65" t="s">
        <v>248</v>
      </c>
      <c r="M62" s="64" t="s">
        <v>249</v>
      </c>
      <c r="N62" s="98" t="s">
        <v>255</v>
      </c>
      <c r="O62" s="104" t="str">
        <f>N3</f>
        <v>Sep 2015</v>
      </c>
      <c r="Y62" t="s">
        <v>255</v>
      </c>
      <c r="Z62">
        <v>1.0545899999999999</v>
      </c>
    </row>
    <row r="63" spans="1:26" x14ac:dyDescent="0.25">
      <c r="A63" t="s">
        <v>16</v>
      </c>
      <c r="B63" s="24" t="s">
        <v>228</v>
      </c>
      <c r="C63" s="56"/>
      <c r="D63" s="31"/>
      <c r="E63" s="31"/>
      <c r="F63" s="31"/>
      <c r="G63" s="31">
        <f t="shared" ref="G63:G78" si="8">VLOOKUP($B63,HD2014UI,2,FALSE)</f>
        <v>1.0154099999999999</v>
      </c>
      <c r="H63" s="90">
        <f t="shared" ref="H63:H78" si="9">VLOOKUP($B63,HD2015UI,2,FALSE)</f>
        <v>0.84633999999999998</v>
      </c>
      <c r="I63" s="32"/>
      <c r="J63" s="55">
        <v>1059</v>
      </c>
      <c r="K63" s="31">
        <v>842</v>
      </c>
      <c r="L63" s="31">
        <v>708</v>
      </c>
      <c r="M63" s="30">
        <v>532</v>
      </c>
      <c r="N63" s="99">
        <v>97</v>
      </c>
      <c r="O63" s="102">
        <f t="shared" ref="O63:O78" si="10">N4</f>
        <v>142</v>
      </c>
      <c r="Y63" t="s">
        <v>270</v>
      </c>
      <c r="Z63">
        <v>1.0544899999999999</v>
      </c>
    </row>
    <row r="64" spans="1:26" x14ac:dyDescent="0.25">
      <c r="B64" s="24" t="s">
        <v>311</v>
      </c>
      <c r="C64" s="24"/>
      <c r="D64" s="31"/>
      <c r="E64" s="31"/>
      <c r="F64" s="31"/>
      <c r="G64" s="31">
        <f t="shared" si="8"/>
        <v>1.2446699999999999</v>
      </c>
      <c r="H64" s="77">
        <f t="shared" si="9"/>
        <v>1.27894</v>
      </c>
      <c r="I64" s="32"/>
      <c r="J64" s="55"/>
      <c r="K64" s="31"/>
      <c r="L64" s="31"/>
      <c r="M64" s="30"/>
      <c r="N64" s="99">
        <v>286</v>
      </c>
      <c r="O64" s="102">
        <f t="shared" si="10"/>
        <v>629</v>
      </c>
    </row>
    <row r="65" spans="1:26" x14ac:dyDescent="0.25">
      <c r="B65" s="29" t="s">
        <v>3</v>
      </c>
      <c r="C65" s="44">
        <f>VLOOKUP($B65,HD2011UI,2,FALSE)</f>
        <v>1.00874</v>
      </c>
      <c r="D65" s="31">
        <f>VLOOKUP($B65,HD2012AUI,2,FALSE)</f>
        <v>1.0046600000000001</v>
      </c>
      <c r="E65" s="31">
        <f>VLOOKUP($B65,HD2012BUI,2,FALSE)</f>
        <v>0.98324</v>
      </c>
      <c r="F65" s="31">
        <f t="shared" ref="F65:F78" si="11">VLOOKUP($B65,HD2013UI,2,FALSE)</f>
        <v>0.93240000000000001</v>
      </c>
      <c r="G65" s="31">
        <f t="shared" si="8"/>
        <v>0.87041999999999997</v>
      </c>
      <c r="H65" s="77">
        <f t="shared" si="9"/>
        <v>0.85933999999999999</v>
      </c>
      <c r="I65" s="32">
        <f t="shared" ref="I65:I74" si="12">((H65-D65)/D65)*100</f>
        <v>-14.464594987358916</v>
      </c>
      <c r="J65" s="55">
        <v>296</v>
      </c>
      <c r="K65" s="31">
        <v>294</v>
      </c>
      <c r="L65" s="31">
        <v>268</v>
      </c>
      <c r="M65" s="30">
        <v>213</v>
      </c>
      <c r="N65" s="99">
        <v>478</v>
      </c>
      <c r="O65" s="102">
        <f t="shared" si="10"/>
        <v>245</v>
      </c>
    </row>
    <row r="66" spans="1:26" x14ac:dyDescent="0.25">
      <c r="B66" s="29" t="s">
        <v>196</v>
      </c>
      <c r="C66" s="29"/>
      <c r="D66" s="31"/>
      <c r="E66" s="31"/>
      <c r="F66" s="31">
        <f t="shared" si="11"/>
        <v>1.0664100000000001</v>
      </c>
      <c r="G66" s="31">
        <f t="shared" si="8"/>
        <v>0.90232999999999997</v>
      </c>
      <c r="H66" s="77">
        <f t="shared" si="9"/>
        <v>0.91285000000000005</v>
      </c>
      <c r="I66" s="32"/>
      <c r="J66" s="55">
        <v>49</v>
      </c>
      <c r="K66" s="31">
        <v>492</v>
      </c>
      <c r="L66" s="31">
        <v>416</v>
      </c>
      <c r="M66" s="30">
        <v>260</v>
      </c>
      <c r="N66" s="99">
        <v>176</v>
      </c>
      <c r="O66" s="102">
        <f t="shared" si="10"/>
        <v>35</v>
      </c>
      <c r="X66" t="s">
        <v>5</v>
      </c>
      <c r="Y66" t="s">
        <v>246</v>
      </c>
      <c r="Z66">
        <v>1.07927</v>
      </c>
    </row>
    <row r="67" spans="1:26" x14ac:dyDescent="0.25">
      <c r="B67" s="29" t="s">
        <v>243</v>
      </c>
      <c r="C67" s="44">
        <f>VLOOKUP($B67,HD2011UI,2,FALSE)</f>
        <v>1.0146999999999999</v>
      </c>
      <c r="D67" s="31">
        <f t="shared" ref="D67:D74" si="13">VLOOKUP($B67,HD2012AUI,2,FALSE)</f>
        <v>1.1850000000000001</v>
      </c>
      <c r="E67" s="31">
        <f t="shared" ref="E67:E74" si="14">VLOOKUP($B67,HD2012BUI,2,FALSE)</f>
        <v>1.02183</v>
      </c>
      <c r="F67" s="31">
        <f t="shared" si="11"/>
        <v>1.0406500000000001</v>
      </c>
      <c r="G67" s="31">
        <f t="shared" si="8"/>
        <v>1.04416</v>
      </c>
      <c r="H67" s="77">
        <f t="shared" si="9"/>
        <v>1.10002</v>
      </c>
      <c r="I67" s="32">
        <f t="shared" si="12"/>
        <v>-7.1713080168776404</v>
      </c>
      <c r="J67" s="55">
        <v>348</v>
      </c>
      <c r="K67" s="31">
        <v>272</v>
      </c>
      <c r="L67" s="31">
        <v>241</v>
      </c>
      <c r="M67" s="30">
        <v>174</v>
      </c>
      <c r="N67" s="99">
        <v>118</v>
      </c>
      <c r="O67" s="102">
        <f t="shared" si="10"/>
        <v>64</v>
      </c>
      <c r="Y67" t="s">
        <v>247</v>
      </c>
      <c r="Z67">
        <v>1.1913499999999999</v>
      </c>
    </row>
    <row r="68" spans="1:26" ht="15.75" thickBot="1" x14ac:dyDescent="0.3">
      <c r="B68" s="33" t="s">
        <v>12</v>
      </c>
      <c r="C68" s="33"/>
      <c r="D68" s="35">
        <f t="shared" si="13"/>
        <v>0.92584</v>
      </c>
      <c r="E68" s="35">
        <f t="shared" si="14"/>
        <v>0.88349</v>
      </c>
      <c r="F68" s="35">
        <f t="shared" si="11"/>
        <v>0.85145000000000004</v>
      </c>
      <c r="G68" s="35">
        <f t="shared" si="8"/>
        <v>0.82033</v>
      </c>
      <c r="H68" s="78">
        <f t="shared" si="9"/>
        <v>0.80439000000000005</v>
      </c>
      <c r="I68" s="32">
        <f t="shared" si="12"/>
        <v>-13.117817333448539</v>
      </c>
      <c r="J68" s="57">
        <v>247</v>
      </c>
      <c r="K68" s="35">
        <v>276</v>
      </c>
      <c r="L68" s="35">
        <v>257</v>
      </c>
      <c r="M68" s="34">
        <v>236</v>
      </c>
      <c r="N68" s="100">
        <v>245</v>
      </c>
      <c r="O68" s="102">
        <f t="shared" si="10"/>
        <v>53</v>
      </c>
      <c r="Y68" t="s">
        <v>248</v>
      </c>
      <c r="Z68">
        <v>1.1615899999999999</v>
      </c>
    </row>
    <row r="69" spans="1:26" x14ac:dyDescent="0.25">
      <c r="A69" t="s">
        <v>15</v>
      </c>
      <c r="B69" s="29" t="s">
        <v>322</v>
      </c>
      <c r="C69" s="24">
        <f t="shared" ref="C69:C74" si="15">VLOOKUP($B69,HD2011UI,2,FALSE)</f>
        <v>1.06534</v>
      </c>
      <c r="D69" s="26">
        <f t="shared" si="13"/>
        <v>1.0521100000000001</v>
      </c>
      <c r="E69" s="26">
        <f t="shared" si="14"/>
        <v>1.06172</v>
      </c>
      <c r="F69" s="26">
        <f t="shared" si="11"/>
        <v>1.03752</v>
      </c>
      <c r="G69" s="26">
        <f t="shared" si="8"/>
        <v>1.09433</v>
      </c>
      <c r="H69" s="76">
        <f t="shared" si="9"/>
        <v>1.0695300000000001</v>
      </c>
      <c r="I69" s="32">
        <f t="shared" si="12"/>
        <v>1.6557204094628881</v>
      </c>
      <c r="J69" s="58">
        <v>153</v>
      </c>
      <c r="K69" s="25">
        <v>240</v>
      </c>
      <c r="L69" s="25">
        <v>208</v>
      </c>
      <c r="M69" s="59">
        <v>105</v>
      </c>
      <c r="N69" s="101">
        <v>326</v>
      </c>
      <c r="O69" s="102">
        <f t="shared" si="10"/>
        <v>174</v>
      </c>
      <c r="Y69" t="s">
        <v>249</v>
      </c>
      <c r="Z69">
        <v>1.15489</v>
      </c>
    </row>
    <row r="70" spans="1:26" x14ac:dyDescent="0.25">
      <c r="B70" s="29" t="s">
        <v>4</v>
      </c>
      <c r="C70" s="29">
        <f t="shared" si="15"/>
        <v>1.0835600000000001</v>
      </c>
      <c r="D70" s="31">
        <f t="shared" si="13"/>
        <v>1.0869599999999999</v>
      </c>
      <c r="E70" s="31">
        <f t="shared" si="14"/>
        <v>1.08511</v>
      </c>
      <c r="F70" s="31">
        <f t="shared" si="11"/>
        <v>1.07786</v>
      </c>
      <c r="G70" s="31">
        <f t="shared" si="8"/>
        <v>1.0545899999999999</v>
      </c>
      <c r="H70" s="77">
        <f t="shared" si="9"/>
        <v>1.0544899999999999</v>
      </c>
      <c r="I70" s="32">
        <f t="shared" si="12"/>
        <v>-2.9872304408625894</v>
      </c>
      <c r="J70" s="60">
        <v>606</v>
      </c>
      <c r="K70" s="31">
        <v>577</v>
      </c>
      <c r="L70" s="31">
        <v>566</v>
      </c>
      <c r="M70" s="30">
        <v>530</v>
      </c>
      <c r="N70" s="99">
        <v>500</v>
      </c>
      <c r="O70" s="102">
        <f t="shared" si="10"/>
        <v>274</v>
      </c>
      <c r="Y70" t="s">
        <v>255</v>
      </c>
      <c r="Z70">
        <v>1.1781299999999999</v>
      </c>
    </row>
    <row r="71" spans="1:26" x14ac:dyDescent="0.25">
      <c r="B71" s="29" t="s">
        <v>5</v>
      </c>
      <c r="C71" s="29">
        <f t="shared" si="15"/>
        <v>1.07927</v>
      </c>
      <c r="D71" s="31">
        <f t="shared" si="13"/>
        <v>1.1913499999999999</v>
      </c>
      <c r="E71" s="31">
        <f t="shared" si="14"/>
        <v>1.1615899999999999</v>
      </c>
      <c r="F71" s="31">
        <f t="shared" si="11"/>
        <v>1.15489</v>
      </c>
      <c r="G71" s="31">
        <f t="shared" si="8"/>
        <v>1.1781299999999999</v>
      </c>
      <c r="H71" s="77">
        <f t="shared" si="9"/>
        <v>1.18242</v>
      </c>
      <c r="I71" s="32">
        <f t="shared" si="12"/>
        <v>-0.74956981575522585</v>
      </c>
      <c r="J71" s="60">
        <v>1073</v>
      </c>
      <c r="K71" s="31">
        <v>995</v>
      </c>
      <c r="L71" s="31">
        <v>976</v>
      </c>
      <c r="M71" s="30">
        <v>956</v>
      </c>
      <c r="N71" s="99">
        <v>869</v>
      </c>
      <c r="O71" s="102">
        <f t="shared" si="10"/>
        <v>1321</v>
      </c>
      <c r="Y71" t="s">
        <v>270</v>
      </c>
      <c r="Z71">
        <v>1.1835199999999999</v>
      </c>
    </row>
    <row r="72" spans="1:26" x14ac:dyDescent="0.25">
      <c r="B72" s="29" t="s">
        <v>6</v>
      </c>
      <c r="C72" s="29">
        <f t="shared" si="15"/>
        <v>1.2326299999999999</v>
      </c>
      <c r="D72" s="31">
        <f t="shared" si="13"/>
        <v>1.1419699999999999</v>
      </c>
      <c r="E72" s="31">
        <f t="shared" si="14"/>
        <v>1.12069</v>
      </c>
      <c r="F72" s="31">
        <f t="shared" si="11"/>
        <v>1.0910299999999999</v>
      </c>
      <c r="G72" s="31">
        <f t="shared" si="8"/>
        <v>1.04572</v>
      </c>
      <c r="H72" s="77">
        <f t="shared" si="9"/>
        <v>1.0473300000000001</v>
      </c>
      <c r="I72" s="32">
        <f t="shared" si="12"/>
        <v>-8.2874331199593545</v>
      </c>
      <c r="J72" s="60">
        <v>503</v>
      </c>
      <c r="K72" s="31">
        <v>650</v>
      </c>
      <c r="L72" s="31">
        <v>641</v>
      </c>
      <c r="M72" s="30">
        <v>396</v>
      </c>
      <c r="N72" s="99">
        <v>441</v>
      </c>
      <c r="O72" s="102">
        <f t="shared" si="10"/>
        <v>271</v>
      </c>
    </row>
    <row r="73" spans="1:26" x14ac:dyDescent="0.25">
      <c r="B73" s="29" t="s">
        <v>9</v>
      </c>
      <c r="C73" s="29">
        <f t="shared" si="15"/>
        <v>0.97138999999999998</v>
      </c>
      <c r="D73" s="31">
        <f t="shared" si="13"/>
        <v>1.2095800000000001</v>
      </c>
      <c r="E73" s="31">
        <f t="shared" si="14"/>
        <v>1.18214</v>
      </c>
      <c r="F73" s="31">
        <f t="shared" si="11"/>
        <v>1.2051099999999999</v>
      </c>
      <c r="G73" s="31">
        <f t="shared" si="8"/>
        <v>1.5566500000000001</v>
      </c>
      <c r="H73" s="77">
        <f t="shared" si="9"/>
        <v>1.54342</v>
      </c>
      <c r="I73" s="32">
        <f t="shared" si="12"/>
        <v>27.599662692835519</v>
      </c>
      <c r="J73" s="60">
        <v>94</v>
      </c>
      <c r="K73" s="31">
        <v>252</v>
      </c>
      <c r="L73" s="31">
        <v>194</v>
      </c>
      <c r="M73" s="30">
        <v>148</v>
      </c>
      <c r="N73" s="99">
        <v>158</v>
      </c>
      <c r="O73" s="102">
        <f t="shared" si="10"/>
        <v>52</v>
      </c>
    </row>
    <row r="74" spans="1:26" ht="15.75" thickBot="1" x14ac:dyDescent="0.3">
      <c r="B74" s="29" t="s">
        <v>169</v>
      </c>
      <c r="C74" s="29">
        <f t="shared" si="15"/>
        <v>0.97797000000000001</v>
      </c>
      <c r="D74" s="31">
        <f t="shared" si="13"/>
        <v>1.0993599999999999</v>
      </c>
      <c r="E74" s="31">
        <f t="shared" si="14"/>
        <v>0.99724999999999997</v>
      </c>
      <c r="F74" s="31">
        <f t="shared" si="11"/>
        <v>1.0829800000000001</v>
      </c>
      <c r="G74" s="31">
        <f t="shared" si="8"/>
        <v>1.06426</v>
      </c>
      <c r="H74" s="78">
        <f t="shared" si="9"/>
        <v>1.1606700000000001</v>
      </c>
      <c r="I74" s="32">
        <f t="shared" si="12"/>
        <v>5.5768810944549738</v>
      </c>
      <c r="J74" s="60">
        <v>1149</v>
      </c>
      <c r="K74" s="31">
        <v>1104</v>
      </c>
      <c r="L74" s="31">
        <v>997</v>
      </c>
      <c r="M74" s="30">
        <v>765</v>
      </c>
      <c r="N74" s="99">
        <v>753</v>
      </c>
      <c r="O74" s="102">
        <f t="shared" si="10"/>
        <v>531</v>
      </c>
      <c r="X74" t="s">
        <v>6</v>
      </c>
      <c r="Y74" t="s">
        <v>246</v>
      </c>
      <c r="Z74">
        <v>1.2326299999999999</v>
      </c>
    </row>
    <row r="75" spans="1:26" x14ac:dyDescent="0.25">
      <c r="A75" t="s">
        <v>17</v>
      </c>
      <c r="B75" s="29" t="s">
        <v>197</v>
      </c>
      <c r="C75" s="29"/>
      <c r="D75" s="31"/>
      <c r="E75" s="31"/>
      <c r="F75" s="31">
        <f t="shared" si="11"/>
        <v>1.089</v>
      </c>
      <c r="G75" s="31">
        <f t="shared" si="8"/>
        <v>1.08847</v>
      </c>
      <c r="H75" s="76">
        <f t="shared" si="9"/>
        <v>1.23299</v>
      </c>
      <c r="I75" s="32"/>
      <c r="J75" s="60"/>
      <c r="K75" s="31"/>
      <c r="L75" s="31"/>
      <c r="M75" s="30">
        <v>117</v>
      </c>
      <c r="N75" s="99">
        <v>111</v>
      </c>
      <c r="O75" s="102">
        <f t="shared" si="10"/>
        <v>1</v>
      </c>
      <c r="Y75" t="s">
        <v>247</v>
      </c>
      <c r="Z75">
        <v>1.1419699999999999</v>
      </c>
    </row>
    <row r="76" spans="1:26" ht="15.75" thickBot="1" x14ac:dyDescent="0.3">
      <c r="B76" s="29" t="s">
        <v>13</v>
      </c>
      <c r="C76" s="29">
        <f>VLOOKUP($B76,HD2011UI,2,FALSE)</f>
        <v>1.1318900000000001</v>
      </c>
      <c r="D76" s="31">
        <f>VLOOKUP($B76,HD2012AUI,2,FALSE)</f>
        <v>1.0831500000000001</v>
      </c>
      <c r="E76" s="31">
        <f>VLOOKUP($B76,HD2012BUI,2,FALSE)</f>
        <v>1.0856600000000001</v>
      </c>
      <c r="F76" s="31">
        <f t="shared" si="11"/>
        <v>1.23675</v>
      </c>
      <c r="G76" s="31">
        <f t="shared" si="8"/>
        <v>1.1235999999999999</v>
      </c>
      <c r="H76" s="78">
        <f t="shared" si="9"/>
        <v>1.1595299999999999</v>
      </c>
      <c r="I76" s="32">
        <f>((H76-D76)/D76)*100</f>
        <v>7.0516548954438347</v>
      </c>
      <c r="J76" s="60">
        <v>487</v>
      </c>
      <c r="K76" s="31">
        <v>672</v>
      </c>
      <c r="L76" s="31">
        <v>598</v>
      </c>
      <c r="M76" s="30">
        <v>532</v>
      </c>
      <c r="N76" s="99">
        <v>435</v>
      </c>
      <c r="O76" s="102">
        <f t="shared" si="10"/>
        <v>326</v>
      </c>
      <c r="Y76" t="s">
        <v>248</v>
      </c>
      <c r="Z76">
        <v>1.12069</v>
      </c>
    </row>
    <row r="77" spans="1:26" x14ac:dyDescent="0.25">
      <c r="A77" t="s">
        <v>235</v>
      </c>
      <c r="B77" s="29" t="s">
        <v>198</v>
      </c>
      <c r="C77" s="29" t="str">
        <f>VLOOKUP($B77,HD2011UI,2,FALSE)</f>
        <v>.</v>
      </c>
      <c r="D77" s="31" t="str">
        <f>VLOOKUP($B77,HD2012AUI,2,FALSE)</f>
        <v>.</v>
      </c>
      <c r="E77" s="31" t="str">
        <f>VLOOKUP($B77,HD2012BUI,2,FALSE)</f>
        <v>.</v>
      </c>
      <c r="F77" s="31" t="str">
        <f t="shared" si="11"/>
        <v>.</v>
      </c>
      <c r="G77" s="31">
        <f t="shared" si="8"/>
        <v>1.6536500000000001</v>
      </c>
      <c r="H77" s="76">
        <f t="shared" si="9"/>
        <v>1.9370099999999999</v>
      </c>
      <c r="I77" s="32"/>
      <c r="J77" s="60"/>
      <c r="K77" s="31"/>
      <c r="L77" s="31"/>
      <c r="M77" s="30"/>
      <c r="N77" s="99">
        <v>104</v>
      </c>
      <c r="O77" s="102">
        <f t="shared" si="10"/>
        <v>61</v>
      </c>
      <c r="Y77" t="s">
        <v>249</v>
      </c>
      <c r="Z77">
        <v>1.0910299999999999</v>
      </c>
    </row>
    <row r="78" spans="1:26" ht="15.75" thickBot="1" x14ac:dyDescent="0.3">
      <c r="B78" s="29" t="s">
        <v>289</v>
      </c>
      <c r="C78" s="33" t="str">
        <f>VLOOKUP($B78,HD2011UI,2,FALSE)</f>
        <v>.</v>
      </c>
      <c r="D78" s="35" t="str">
        <f>VLOOKUP($B78,HD2012AUI,2,FALSE)</f>
        <v>.</v>
      </c>
      <c r="E78" s="35">
        <f>VLOOKUP($B78,HD2012BUI,2,FALSE)</f>
        <v>1.6438200000000001</v>
      </c>
      <c r="F78" s="35">
        <f t="shared" si="11"/>
        <v>1.67204</v>
      </c>
      <c r="G78" s="35">
        <f t="shared" si="8"/>
        <v>1.76159</v>
      </c>
      <c r="H78" s="78">
        <f t="shared" si="9"/>
        <v>1.64401</v>
      </c>
      <c r="I78" s="36"/>
      <c r="J78" s="61"/>
      <c r="K78" s="35"/>
      <c r="L78" s="35">
        <v>87</v>
      </c>
      <c r="M78" s="34">
        <v>66</v>
      </c>
      <c r="N78" s="100">
        <v>53</v>
      </c>
      <c r="O78" s="103">
        <f t="shared" si="10"/>
        <v>25</v>
      </c>
      <c r="Y78" t="s">
        <v>255</v>
      </c>
      <c r="Z78">
        <v>1.04572</v>
      </c>
    </row>
    <row r="79" spans="1:26" ht="29.25" thickBot="1" x14ac:dyDescent="0.3">
      <c r="A79" t="s">
        <v>242</v>
      </c>
      <c r="B79" s="40" t="s">
        <v>232</v>
      </c>
      <c r="C79" s="39">
        <f t="shared" ref="C79:H79" si="16">AVERAGE(C63:C78)</f>
        <v>1.0628322222222222</v>
      </c>
      <c r="D79" s="39">
        <f t="shared" si="16"/>
        <v>1.0979979999999998</v>
      </c>
      <c r="E79" s="39">
        <f t="shared" si="16"/>
        <v>1.1115036363636364</v>
      </c>
      <c r="F79" s="39">
        <f t="shared" si="16"/>
        <v>1.1183146153846155</v>
      </c>
      <c r="G79" s="39">
        <f t="shared" si="16"/>
        <v>1.157394375</v>
      </c>
      <c r="H79" s="39">
        <f t="shared" si="16"/>
        <v>1.1770800000000001</v>
      </c>
      <c r="I79" s="39">
        <f xml:space="preserve"> 100*(G79-D79)/G79</f>
        <v>5.1319045852456444</v>
      </c>
      <c r="Y79" t="s">
        <v>270</v>
      </c>
      <c r="Z79">
        <v>1.0473300000000001</v>
      </c>
    </row>
    <row r="81" spans="2:26" x14ac:dyDescent="0.25">
      <c r="B81" s="52"/>
      <c r="C81" s="38"/>
      <c r="D81" s="38"/>
      <c r="E81" s="38"/>
      <c r="F81" s="38"/>
      <c r="G81" s="38"/>
      <c r="H81" s="38"/>
      <c r="I81" s="38"/>
      <c r="J81" s="54"/>
      <c r="K81" s="54"/>
    </row>
    <row r="82" spans="2:26" x14ac:dyDescent="0.25">
      <c r="B82" s="51"/>
      <c r="C82" s="51"/>
      <c r="D82" s="51"/>
      <c r="E82" s="51"/>
      <c r="F82" s="51"/>
      <c r="G82" s="51"/>
      <c r="H82" s="51"/>
      <c r="I82" s="51"/>
      <c r="J82" s="51"/>
      <c r="K82" s="51"/>
      <c r="X82" t="s">
        <v>9</v>
      </c>
      <c r="Y82" t="s">
        <v>246</v>
      </c>
      <c r="Z82">
        <v>0.97138999999999998</v>
      </c>
    </row>
    <row r="83" spans="2:26" x14ac:dyDescent="0.25">
      <c r="B83" s="51"/>
      <c r="C83" s="51"/>
      <c r="D83" s="51"/>
      <c r="E83" s="51"/>
      <c r="F83" s="51"/>
      <c r="G83" s="51"/>
      <c r="H83" s="51"/>
      <c r="I83" s="51"/>
      <c r="J83" s="51"/>
      <c r="K83" s="51"/>
      <c r="Y83" t="s">
        <v>247</v>
      </c>
      <c r="Z83">
        <v>1.2095800000000001</v>
      </c>
    </row>
    <row r="84" spans="2:26" x14ac:dyDescent="0.25">
      <c r="B84" s="52"/>
      <c r="C84" s="38"/>
      <c r="D84" s="38"/>
      <c r="E84" s="38"/>
      <c r="F84" s="38"/>
      <c r="G84" s="38"/>
      <c r="H84" s="38"/>
      <c r="I84" s="38"/>
      <c r="J84" s="54"/>
      <c r="K84" s="54"/>
      <c r="Y84" t="s">
        <v>248</v>
      </c>
      <c r="Z84">
        <v>1.18214</v>
      </c>
    </row>
    <row r="85" spans="2:26" x14ac:dyDescent="0.25">
      <c r="Y85" t="s">
        <v>249</v>
      </c>
      <c r="Z85">
        <v>1.2051099999999999</v>
      </c>
    </row>
    <row r="86" spans="2:26" x14ac:dyDescent="0.25">
      <c r="Y86" t="s">
        <v>255</v>
      </c>
      <c r="Z86">
        <v>1.5566500000000001</v>
      </c>
    </row>
    <row r="87" spans="2:26" x14ac:dyDescent="0.25">
      <c r="Y87" t="s">
        <v>270</v>
      </c>
      <c r="Z87">
        <v>1.54342</v>
      </c>
    </row>
    <row r="90" spans="2:26" x14ac:dyDescent="0.25">
      <c r="X90" t="s">
        <v>169</v>
      </c>
      <c r="Y90" t="s">
        <v>246</v>
      </c>
      <c r="Z90">
        <v>0.97797000000000001</v>
      </c>
    </row>
    <row r="91" spans="2:26" x14ac:dyDescent="0.25">
      <c r="Y91" t="s">
        <v>247</v>
      </c>
      <c r="Z91">
        <v>1.0993599999999999</v>
      </c>
    </row>
    <row r="92" spans="2:26" x14ac:dyDescent="0.25">
      <c r="Y92" t="s">
        <v>248</v>
      </c>
      <c r="Z92">
        <v>0.99724999999999997</v>
      </c>
    </row>
    <row r="93" spans="2:26" x14ac:dyDescent="0.25">
      <c r="Y93" t="s">
        <v>249</v>
      </c>
      <c r="Z93">
        <v>1.0829800000000001</v>
      </c>
    </row>
    <row r="94" spans="2:26" x14ac:dyDescent="0.25">
      <c r="Y94" t="s">
        <v>255</v>
      </c>
      <c r="Z94">
        <v>1.06426</v>
      </c>
    </row>
    <row r="95" spans="2:26" x14ac:dyDescent="0.25">
      <c r="Y95" t="s">
        <v>270</v>
      </c>
      <c r="Z95">
        <v>1.1588799999999999</v>
      </c>
    </row>
    <row r="98" spans="23:26" x14ac:dyDescent="0.25">
      <c r="W98" t="s">
        <v>17</v>
      </c>
      <c r="X98" t="s">
        <v>197</v>
      </c>
      <c r="Y98" t="s">
        <v>246</v>
      </c>
    </row>
    <row r="99" spans="23:26" x14ac:dyDescent="0.25">
      <c r="Y99" t="s">
        <v>247</v>
      </c>
    </row>
    <row r="100" spans="23:26" x14ac:dyDescent="0.25">
      <c r="Y100" t="s">
        <v>248</v>
      </c>
    </row>
    <row r="101" spans="23:26" x14ac:dyDescent="0.25">
      <c r="Y101" t="s">
        <v>249</v>
      </c>
      <c r="Z101">
        <v>1.089</v>
      </c>
    </row>
    <row r="102" spans="23:26" x14ac:dyDescent="0.25">
      <c r="Y102" t="s">
        <v>255</v>
      </c>
      <c r="Z102">
        <v>1.08847</v>
      </c>
    </row>
    <row r="103" spans="23:26" x14ac:dyDescent="0.25">
      <c r="Y103" t="s">
        <v>270</v>
      </c>
      <c r="Z103">
        <v>1.23298</v>
      </c>
    </row>
    <row r="106" spans="23:26" x14ac:dyDescent="0.25">
      <c r="X106" t="s">
        <v>13</v>
      </c>
      <c r="Y106" t="s">
        <v>246</v>
      </c>
      <c r="Z106">
        <v>1.1318900000000001</v>
      </c>
    </row>
    <row r="107" spans="23:26" x14ac:dyDescent="0.25">
      <c r="Y107" t="s">
        <v>247</v>
      </c>
      <c r="Z107">
        <v>1.0831500000000001</v>
      </c>
    </row>
    <row r="108" spans="23:26" x14ac:dyDescent="0.25">
      <c r="Y108" t="s">
        <v>248</v>
      </c>
      <c r="Z108">
        <v>1.0856600000000001</v>
      </c>
    </row>
    <row r="109" spans="23:26" x14ac:dyDescent="0.25">
      <c r="Y109" t="s">
        <v>249</v>
      </c>
      <c r="Z109">
        <v>1.23675</v>
      </c>
    </row>
    <row r="110" spans="23:26" x14ac:dyDescent="0.25">
      <c r="Y110" t="s">
        <v>255</v>
      </c>
      <c r="Z110">
        <v>1.1235999999999999</v>
      </c>
    </row>
    <row r="111" spans="23:26" x14ac:dyDescent="0.25">
      <c r="Y111" t="s">
        <v>270</v>
      </c>
      <c r="Z111">
        <v>1.16601</v>
      </c>
    </row>
    <row r="114" spans="2:26" x14ac:dyDescent="0.25">
      <c r="W114" t="s">
        <v>235</v>
      </c>
      <c r="X114" t="s">
        <v>198</v>
      </c>
      <c r="Y114" t="s">
        <v>246</v>
      </c>
    </row>
    <row r="115" spans="2:26" x14ac:dyDescent="0.25">
      <c r="D115" t="str">
        <f>C3</f>
        <v>Mar 2011</v>
      </c>
      <c r="E115" t="str">
        <f>D3</f>
        <v>Apr 2012</v>
      </c>
      <c r="F115" t="str">
        <f>E3</f>
        <v>Sep 2012</v>
      </c>
      <c r="G115" t="str">
        <f>F3</f>
        <v>Sep 2013</v>
      </c>
      <c r="H115" t="str">
        <f>G3</f>
        <v>Sep 2014</v>
      </c>
      <c r="I115" s="12" t="str">
        <f>H62</f>
        <v>Sep 2015</v>
      </c>
      <c r="Y115" t="s">
        <v>247</v>
      </c>
    </row>
    <row r="116" spans="2:26" x14ac:dyDescent="0.25">
      <c r="C116" t="str">
        <f>B4</f>
        <v>AT&amp;T - DSL</v>
      </c>
      <c r="Y116" t="s">
        <v>248</v>
      </c>
    </row>
    <row r="117" spans="2:26" x14ac:dyDescent="0.25">
      <c r="B117" t="s">
        <v>16</v>
      </c>
      <c r="C117" t="str">
        <f>B6</f>
        <v>CenturyLink</v>
      </c>
      <c r="D117">
        <f t="shared" ref="D117:I117" si="17">(C6-$C6)/$C6</f>
        <v>0</v>
      </c>
      <c r="E117">
        <f t="shared" si="17"/>
        <v>3.6295495982172944E-2</v>
      </c>
      <c r="F117">
        <f t="shared" si="17"/>
        <v>4.0735363630224841E-2</v>
      </c>
      <c r="G117">
        <f t="shared" si="17"/>
        <v>-1.0871767168613683E-2</v>
      </c>
      <c r="H117">
        <f t="shared" si="17"/>
        <v>1.5848470524680938</v>
      </c>
      <c r="I117">
        <f t="shared" si="17"/>
        <v>0.74387196974812597</v>
      </c>
      <c r="Y117" t="s">
        <v>249</v>
      </c>
    </row>
    <row r="118" spans="2:26" x14ac:dyDescent="0.25">
      <c r="C118" t="str">
        <f t="shared" ref="C118:C125" si="18">B8</f>
        <v>Verizon DSL</v>
      </c>
      <c r="Y118" t="s">
        <v>255</v>
      </c>
      <c r="Z118">
        <v>1.6536500000000001</v>
      </c>
    </row>
    <row r="119" spans="2:26" x14ac:dyDescent="0.25">
      <c r="C119" t="str">
        <f t="shared" si="18"/>
        <v>Windstream</v>
      </c>
      <c r="D119" t="e">
        <f t="shared" ref="D119:I125" si="19">(C9-$C9)/$C9</f>
        <v>#DIV/0!</v>
      </c>
      <c r="E119" t="e">
        <f t="shared" si="19"/>
        <v>#DIV/0!</v>
      </c>
      <c r="F119" t="e">
        <f t="shared" si="19"/>
        <v>#DIV/0!</v>
      </c>
      <c r="G119" t="e">
        <f t="shared" si="19"/>
        <v>#DIV/0!</v>
      </c>
      <c r="H119" t="e">
        <f t="shared" si="19"/>
        <v>#DIV/0!</v>
      </c>
      <c r="I119" t="e">
        <f t="shared" si="19"/>
        <v>#DIV/0!</v>
      </c>
      <c r="Y119" t="s">
        <v>270</v>
      </c>
      <c r="Z119">
        <v>1.9370099999999999</v>
      </c>
    </row>
    <row r="120" spans="2:26" x14ac:dyDescent="0.25">
      <c r="B120" t="s">
        <v>15</v>
      </c>
      <c r="C120" t="str">
        <f t="shared" si="18"/>
        <v>Optimum</v>
      </c>
      <c r="D120">
        <f t="shared" si="19"/>
        <v>0</v>
      </c>
      <c r="E120">
        <f t="shared" si="19"/>
        <v>0.55034227039361083</v>
      </c>
      <c r="F120">
        <f t="shared" si="19"/>
        <v>0.51309540787221886</v>
      </c>
      <c r="G120">
        <f t="shared" si="19"/>
        <v>0.84954007415858523</v>
      </c>
      <c r="H120">
        <f t="shared" si="19"/>
        <v>7.9262442954934391</v>
      </c>
      <c r="I120">
        <f t="shared" si="19"/>
        <v>4.9665145464917284</v>
      </c>
    </row>
    <row r="121" spans="2:26" x14ac:dyDescent="0.25">
      <c r="C121" t="str">
        <f t="shared" si="18"/>
        <v>Charter</v>
      </c>
      <c r="D121">
        <f t="shared" si="19"/>
        <v>0</v>
      </c>
      <c r="E121">
        <f t="shared" si="19"/>
        <v>1.158828415838538</v>
      </c>
      <c r="F121">
        <f t="shared" si="19"/>
        <v>1.2400332277020583</v>
      </c>
      <c r="G121">
        <f t="shared" si="19"/>
        <v>1.4667076885210595</v>
      </c>
      <c r="H121">
        <f t="shared" si="19"/>
        <v>1.498323231701689</v>
      </c>
      <c r="I121">
        <f t="shared" si="19"/>
        <v>1.5954281143279079</v>
      </c>
    </row>
    <row r="122" spans="2:26" x14ac:dyDescent="0.25">
      <c r="C122" t="str">
        <f t="shared" si="18"/>
        <v>Comcast</v>
      </c>
      <c r="D122">
        <f t="shared" si="19"/>
        <v>0</v>
      </c>
      <c r="E122">
        <f t="shared" si="19"/>
        <v>0.24341196906037971</v>
      </c>
      <c r="F122">
        <f t="shared" si="19"/>
        <v>0.37592232433154688</v>
      </c>
      <c r="G122">
        <f t="shared" si="19"/>
        <v>1.7956077319358046</v>
      </c>
      <c r="H122">
        <f t="shared" si="19"/>
        <v>1.6064811378178958</v>
      </c>
      <c r="I122">
        <f t="shared" si="19"/>
        <v>1.7551850587169855</v>
      </c>
      <c r="X122" t="s">
        <v>289</v>
      </c>
      <c r="Y122" t="s">
        <v>246</v>
      </c>
    </row>
    <row r="123" spans="2:26" x14ac:dyDescent="0.25">
      <c r="C123" t="str">
        <f t="shared" si="18"/>
        <v>Cox</v>
      </c>
      <c r="D123">
        <f t="shared" si="19"/>
        <v>0</v>
      </c>
      <c r="E123">
        <f t="shared" si="19"/>
        <v>0.21150434571745819</v>
      </c>
      <c r="F123">
        <f t="shared" si="19"/>
        <v>0.19202838436307476</v>
      </c>
      <c r="G123">
        <f t="shared" si="19"/>
        <v>1.030949676464207</v>
      </c>
      <c r="H123">
        <f t="shared" si="19"/>
        <v>1.6367592817122509</v>
      </c>
      <c r="I123">
        <f t="shared" si="19"/>
        <v>1.2649717730442145</v>
      </c>
      <c r="Y123" t="s">
        <v>247</v>
      </c>
    </row>
    <row r="124" spans="2:26" x14ac:dyDescent="0.25">
      <c r="C124" t="str">
        <f t="shared" si="18"/>
        <v>Mediacom</v>
      </c>
      <c r="D124">
        <f t="shared" si="19"/>
        <v>0</v>
      </c>
      <c r="E124">
        <f t="shared" si="19"/>
        <v>0.38284866735583639</v>
      </c>
      <c r="F124">
        <f t="shared" si="19"/>
        <v>0.38224639309631897</v>
      </c>
      <c r="G124">
        <f t="shared" si="19"/>
        <v>0.98650725875320266</v>
      </c>
      <c r="H124">
        <f t="shared" si="19"/>
        <v>2.5583801519169405</v>
      </c>
      <c r="I124">
        <f t="shared" si="19"/>
        <v>2.4633107105937349</v>
      </c>
      <c r="Y124" t="s">
        <v>248</v>
      </c>
      <c r="Z124">
        <v>1.6438200000000001</v>
      </c>
    </row>
    <row r="125" spans="2:26" x14ac:dyDescent="0.25">
      <c r="C125" t="str">
        <f t="shared" si="18"/>
        <v>TWC</v>
      </c>
      <c r="D125">
        <f t="shared" si="19"/>
        <v>0</v>
      </c>
      <c r="E125">
        <f t="shared" si="19"/>
        <v>0.66277841043160668</v>
      </c>
      <c r="F125">
        <f t="shared" si="19"/>
        <v>0.6975470130189898</v>
      </c>
      <c r="G125">
        <f t="shared" si="19"/>
        <v>0.81876006689031833</v>
      </c>
      <c r="H125">
        <f t="shared" si="19"/>
        <v>1.7374760190001333</v>
      </c>
      <c r="I125">
        <f t="shared" si="19"/>
        <v>3.5408882459758089</v>
      </c>
      <c r="Y125" t="s">
        <v>249</v>
      </c>
      <c r="Z125">
        <v>1.67204</v>
      </c>
    </row>
    <row r="126" spans="2:26" x14ac:dyDescent="0.25">
      <c r="B126" t="s">
        <v>17</v>
      </c>
      <c r="C126" t="str">
        <f>B17</f>
        <v>Verizon Fiber</v>
      </c>
      <c r="Y126" t="s">
        <v>255</v>
      </c>
      <c r="Z126">
        <v>1.76159</v>
      </c>
    </row>
    <row r="127" spans="2:26" x14ac:dyDescent="0.25">
      <c r="Y127" t="s">
        <v>270</v>
      </c>
      <c r="Z127">
        <v>1.64401</v>
      </c>
    </row>
    <row r="130" spans="3:26" x14ac:dyDescent="0.25">
      <c r="W130" t="s">
        <v>242</v>
      </c>
      <c r="X130" t="s">
        <v>232</v>
      </c>
      <c r="Y130" t="s">
        <v>246</v>
      </c>
      <c r="Z130">
        <v>1.0628322222222222</v>
      </c>
    </row>
    <row r="131" spans="3:26" x14ac:dyDescent="0.25">
      <c r="Y131" t="s">
        <v>247</v>
      </c>
      <c r="Z131">
        <v>1.0979979999999998</v>
      </c>
    </row>
    <row r="132" spans="3:26" x14ac:dyDescent="0.25">
      <c r="Y132" t="s">
        <v>248</v>
      </c>
      <c r="Z132">
        <v>1.1115036363636364</v>
      </c>
    </row>
    <row r="133" spans="3:26" x14ac:dyDescent="0.25">
      <c r="Y133" t="s">
        <v>249</v>
      </c>
      <c r="Z133">
        <v>1.1183146153846155</v>
      </c>
    </row>
    <row r="134" spans="3:26" x14ac:dyDescent="0.25">
      <c r="Y134" t="s">
        <v>255</v>
      </c>
      <c r="Z134">
        <v>1.157394375</v>
      </c>
    </row>
    <row r="135" spans="3:26" x14ac:dyDescent="0.25">
      <c r="Y135" t="s">
        <v>270</v>
      </c>
      <c r="Z135">
        <v>1.1771687499999999</v>
      </c>
    </row>
    <row r="143" spans="3:26" x14ac:dyDescent="0.25">
      <c r="D143" t="str">
        <f>D62</f>
        <v>Apr 2012</v>
      </c>
      <c r="E143" t="str">
        <f>E62</f>
        <v>Sep 2012</v>
      </c>
      <c r="F143" t="str">
        <f>F62</f>
        <v>Sep 2013</v>
      </c>
      <c r="G143" t="str">
        <f>G62</f>
        <v>Sep 2014</v>
      </c>
      <c r="H143" t="str">
        <f>H62</f>
        <v>Sep 2015</v>
      </c>
    </row>
    <row r="144" spans="3:26" x14ac:dyDescent="0.25">
      <c r="C144" t="str">
        <f>B63</f>
        <v>AT&amp;T - DSL</v>
      </c>
    </row>
    <row r="145" spans="2:8" x14ac:dyDescent="0.25">
      <c r="B145" t="s">
        <v>16</v>
      </c>
      <c r="C145" t="str">
        <f>B65</f>
        <v>CenturyLink</v>
      </c>
      <c r="D145">
        <f>(D65-$C65)/$C65</f>
        <v>-4.0446497610879531E-3</v>
      </c>
      <c r="E145">
        <f>(E65-$C65)/$C65</f>
        <v>-2.5279061006800531E-2</v>
      </c>
      <c r="F145">
        <f>(F65-$C65)/$C65</f>
        <v>-7.567856930428056E-2</v>
      </c>
      <c r="G145">
        <f>(G65-$C65)/$C65</f>
        <v>-0.13712155758669231</v>
      </c>
      <c r="H145">
        <f>(H65-$C65)/$C65</f>
        <v>-0.14810555742807857</v>
      </c>
    </row>
    <row r="146" spans="2:8" x14ac:dyDescent="0.25">
      <c r="C146" t="str">
        <f t="shared" ref="C146:C153" si="20">B67</f>
        <v>Verizon DSL</v>
      </c>
    </row>
    <row r="147" spans="2:8" x14ac:dyDescent="0.25">
      <c r="C147" t="str">
        <f t="shared" si="20"/>
        <v>Windstream</v>
      </c>
      <c r="D147" t="e">
        <f t="shared" ref="D147:G153" si="21">(D68-$C68)/$C68</f>
        <v>#DIV/0!</v>
      </c>
      <c r="E147" t="e">
        <f t="shared" si="21"/>
        <v>#DIV/0!</v>
      </c>
      <c r="F147" t="e">
        <f t="shared" si="21"/>
        <v>#DIV/0!</v>
      </c>
      <c r="G147" t="e">
        <f t="shared" si="21"/>
        <v>#DIV/0!</v>
      </c>
      <c r="H147" t="e">
        <f t="shared" ref="H147" si="22">(H68-$C68)/$C68</f>
        <v>#DIV/0!</v>
      </c>
    </row>
    <row r="148" spans="2:8" x14ac:dyDescent="0.25">
      <c r="B148" t="s">
        <v>15</v>
      </c>
      <c r="C148" t="str">
        <f t="shared" si="20"/>
        <v>Optimum</v>
      </c>
      <c r="D148">
        <f t="shared" si="21"/>
        <v>-1.2418570597180106E-2</v>
      </c>
      <c r="E148">
        <f t="shared" si="21"/>
        <v>-3.397976232939678E-3</v>
      </c>
      <c r="F148">
        <f t="shared" si="21"/>
        <v>-2.6113728950381998E-2</v>
      </c>
      <c r="G148">
        <f t="shared" si="21"/>
        <v>2.7211969887547705E-2</v>
      </c>
      <c r="H148">
        <f t="shared" ref="H148" si="23">(H69-$C69)/$C69</f>
        <v>3.9330166895077045E-3</v>
      </c>
    </row>
    <row r="149" spans="2:8" x14ac:dyDescent="0.25">
      <c r="C149" t="str">
        <f t="shared" si="20"/>
        <v>Charter</v>
      </c>
      <c r="D149">
        <f t="shared" si="21"/>
        <v>3.1378050131048094E-3</v>
      </c>
      <c r="E149">
        <f t="shared" si="21"/>
        <v>1.4304699324448487E-3</v>
      </c>
      <c r="F149">
        <f t="shared" si="21"/>
        <v>-5.2604378160877457E-3</v>
      </c>
      <c r="G149">
        <f t="shared" si="21"/>
        <v>-2.6735944479309093E-2</v>
      </c>
      <c r="H149">
        <f t="shared" ref="H149" si="24">(H70-$C70)/$C70</f>
        <v>-2.6828232862047462E-2</v>
      </c>
    </row>
    <row r="150" spans="2:8" x14ac:dyDescent="0.25">
      <c r="C150" t="str">
        <f t="shared" si="20"/>
        <v>Comcast</v>
      </c>
      <c r="D150">
        <f t="shared" si="21"/>
        <v>0.10384797131394365</v>
      </c>
      <c r="E150">
        <f t="shared" si="21"/>
        <v>7.627377764600142E-2</v>
      </c>
      <c r="F150">
        <f t="shared" si="21"/>
        <v>7.0065877861888157E-2</v>
      </c>
      <c r="G150">
        <f t="shared" si="21"/>
        <v>9.1598951142902105E-2</v>
      </c>
      <c r="H150">
        <f t="shared" ref="H150" si="25">(H71-$C71)/$C71</f>
        <v>9.5573860109147923E-2</v>
      </c>
    </row>
    <row r="151" spans="2:8" x14ac:dyDescent="0.25">
      <c r="C151" t="str">
        <f t="shared" si="20"/>
        <v>Cox</v>
      </c>
      <c r="D151">
        <f t="shared" si="21"/>
        <v>-7.3550051515864426E-2</v>
      </c>
      <c r="E151">
        <f t="shared" si="21"/>
        <v>-9.0813950658348352E-2</v>
      </c>
      <c r="F151">
        <f t="shared" si="21"/>
        <v>-0.11487632136164133</v>
      </c>
      <c r="G151">
        <f t="shared" si="21"/>
        <v>-0.15163512165045465</v>
      </c>
      <c r="H151">
        <f t="shared" ref="H151" si="26">(H72-$C72)/$C72</f>
        <v>-0.15032897138638507</v>
      </c>
    </row>
    <row r="152" spans="2:8" x14ac:dyDescent="0.25">
      <c r="C152" t="str">
        <f t="shared" si="20"/>
        <v>Mediacom</v>
      </c>
      <c r="D152">
        <f t="shared" si="21"/>
        <v>0.24520532432905437</v>
      </c>
      <c r="E152">
        <f t="shared" si="21"/>
        <v>0.21695714388659548</v>
      </c>
      <c r="F152">
        <f t="shared" si="21"/>
        <v>0.24060367102811428</v>
      </c>
      <c r="G152">
        <f t="shared" si="21"/>
        <v>0.60249745210471606</v>
      </c>
      <c r="H152">
        <f t="shared" ref="H152" si="27">(H73-$C73)/$C73</f>
        <v>0.58887779367710191</v>
      </c>
    </row>
    <row r="153" spans="2:8" x14ac:dyDescent="0.25">
      <c r="C153" t="str">
        <f t="shared" si="20"/>
        <v>TWC</v>
      </c>
      <c r="D153">
        <f t="shared" si="21"/>
        <v>0.12412446189555905</v>
      </c>
      <c r="E153">
        <f t="shared" si="21"/>
        <v>1.9714306164810746E-2</v>
      </c>
      <c r="F153">
        <f t="shared" si="21"/>
        <v>0.10737548186549695</v>
      </c>
      <c r="G153">
        <f t="shared" si="21"/>
        <v>8.8233790402568568E-2</v>
      </c>
      <c r="H153">
        <f t="shared" ref="H153" si="28">(H74-$C74)/$C74</f>
        <v>0.18681554648915619</v>
      </c>
    </row>
    <row r="154" spans="2:8" x14ac:dyDescent="0.25">
      <c r="B154" t="s">
        <v>17</v>
      </c>
      <c r="C154" t="str">
        <f>B76</f>
        <v>Verizon Fiber</v>
      </c>
    </row>
  </sheetData>
  <mergeCells count="8">
    <mergeCell ref="B2:H2"/>
    <mergeCell ref="I2:N2"/>
    <mergeCell ref="J61:N61"/>
    <mergeCell ref="A4:A9"/>
    <mergeCell ref="A10:A15"/>
    <mergeCell ref="A16:A17"/>
    <mergeCell ref="A18:A19"/>
    <mergeCell ref="C61:H61"/>
  </mergeCells>
  <pageMargins left="0.7" right="0.7" top="0.75" bottom="0.75" header="0.3" footer="0.3"/>
  <pageSetup scale="65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157</v>
      </c>
    </row>
    <row r="2" spans="1:3" x14ac:dyDescent="0.25">
      <c r="A2" t="s">
        <v>236</v>
      </c>
    </row>
    <row r="3" spans="1:3" x14ac:dyDescent="0.25">
      <c r="A3" t="s">
        <v>14</v>
      </c>
    </row>
    <row r="4" spans="1:3" x14ac:dyDescent="0.25">
      <c r="A4" t="s">
        <v>237</v>
      </c>
    </row>
    <row r="5" spans="1:3" x14ac:dyDescent="0.25">
      <c r="C5" t="s">
        <v>158</v>
      </c>
    </row>
    <row r="6" spans="1:3" x14ac:dyDescent="0.25">
      <c r="B6" t="s">
        <v>238</v>
      </c>
      <c r="C6" t="s">
        <v>239</v>
      </c>
    </row>
    <row r="7" spans="1:3" x14ac:dyDescent="0.25">
      <c r="A7" t="s">
        <v>14</v>
      </c>
      <c r="B7">
        <v>1.0302</v>
      </c>
      <c r="C7">
        <v>1.0304</v>
      </c>
    </row>
    <row r="8" spans="1:3" x14ac:dyDescent="0.25">
      <c r="A8" t="s">
        <v>237</v>
      </c>
    </row>
    <row r="9" spans="1:3" x14ac:dyDescent="0.25">
      <c r="C9" t="s">
        <v>159</v>
      </c>
    </row>
    <row r="10" spans="1:3" x14ac:dyDescent="0.25">
      <c r="B10" t="s">
        <v>238</v>
      </c>
      <c r="C10" t="s">
        <v>239</v>
      </c>
    </row>
    <row r="11" spans="1:3" x14ac:dyDescent="0.25">
      <c r="A11" t="s">
        <v>14</v>
      </c>
      <c r="B11">
        <v>2922</v>
      </c>
      <c r="C11">
        <v>2920</v>
      </c>
    </row>
    <row r="13" spans="1:3" x14ac:dyDescent="0.25">
      <c r="A13" t="s">
        <v>157</v>
      </c>
    </row>
    <row r="14" spans="1:3" x14ac:dyDescent="0.25">
      <c r="A14" t="s">
        <v>236</v>
      </c>
    </row>
    <row r="15" spans="1:3" x14ac:dyDescent="0.25">
      <c r="A15" t="s">
        <v>14</v>
      </c>
    </row>
    <row r="16" spans="1:3" x14ac:dyDescent="0.25">
      <c r="A16" t="s">
        <v>240</v>
      </c>
    </row>
    <row r="17" spans="1:3" x14ac:dyDescent="0.25">
      <c r="C17" t="s">
        <v>158</v>
      </c>
    </row>
    <row r="18" spans="1:3" x14ac:dyDescent="0.25">
      <c r="B18" t="s">
        <v>238</v>
      </c>
      <c r="C18" t="s">
        <v>239</v>
      </c>
    </row>
    <row r="19" spans="1:3" x14ac:dyDescent="0.25">
      <c r="A19" t="s">
        <v>14</v>
      </c>
      <c r="B19">
        <v>1.0996999999999999</v>
      </c>
      <c r="C19">
        <v>1.1008</v>
      </c>
    </row>
    <row r="20" spans="1:3" x14ac:dyDescent="0.25">
      <c r="A20" t="s">
        <v>240</v>
      </c>
    </row>
    <row r="21" spans="1:3" x14ac:dyDescent="0.25">
      <c r="C21" t="s">
        <v>159</v>
      </c>
    </row>
    <row r="22" spans="1:3" x14ac:dyDescent="0.25">
      <c r="B22" t="s">
        <v>238</v>
      </c>
      <c r="C22" t="s">
        <v>239</v>
      </c>
    </row>
    <row r="23" spans="1:3" x14ac:dyDescent="0.25">
      <c r="A23" t="s">
        <v>14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54</vt:i4>
      </vt:variant>
    </vt:vector>
  </HeadingPairs>
  <TitlesOfParts>
    <vt:vector size="71" baseType="lpstr">
      <vt:lpstr>Chart 1</vt:lpstr>
      <vt:lpstr>Chart 18 Data</vt:lpstr>
      <vt:lpstr>Chart 19 Data</vt:lpstr>
      <vt:lpstr>Chart 20</vt:lpstr>
      <vt:lpstr>Chart 7-2</vt:lpstr>
      <vt:lpstr>Chart 8-2</vt:lpstr>
      <vt:lpstr>Chart 28</vt:lpstr>
      <vt:lpstr>Chart 47</vt:lpstr>
      <vt:lpstr>Chart 50</vt:lpstr>
      <vt:lpstr> HD2011</vt:lpstr>
      <vt:lpstr>HD2012A</vt:lpstr>
      <vt:lpstr>HD2012B</vt:lpstr>
      <vt:lpstr>HD2013</vt:lpstr>
      <vt:lpstr>HD2014</vt:lpstr>
      <vt:lpstr>HD2015</vt:lpstr>
      <vt:lpstr>Chart 18</vt:lpstr>
      <vt:lpstr>Chart 19</vt:lpstr>
      <vt:lpstr>'Chart 1'!_201209_01</vt:lpstr>
      <vt:lpstr>'Chart 18 Data'!_201209_18</vt:lpstr>
      <vt:lpstr>'Chart 20'!_201209_19_1</vt:lpstr>
      <vt:lpstr>' HD2011'!Chart_46_3_2011</vt:lpstr>
      <vt:lpstr>'HD2013'!Chart_46_3_2013</vt:lpstr>
      <vt:lpstr>'HD2014'!Chart_46_3_2014</vt:lpstr>
      <vt:lpstr>'HD2015'!Chart_46_3_2015</vt:lpstr>
      <vt:lpstr>HD2012B!Chart_46_3_F2012</vt:lpstr>
      <vt:lpstr>HD2012A!Chart_46_3_S2012</vt:lpstr>
      <vt:lpstr>' HD2011'!Chart_47_3_2011</vt:lpstr>
      <vt:lpstr>'HD2013'!Chart_47_3_2013</vt:lpstr>
      <vt:lpstr>'HD2014'!Chart_47_3_2014</vt:lpstr>
      <vt:lpstr>'HD2015'!Chart_47_3_2015</vt:lpstr>
      <vt:lpstr>HD2012B!Chart_47_3_F2012</vt:lpstr>
      <vt:lpstr>HD2012A!Chart_47_3_S2012</vt:lpstr>
      <vt:lpstr>' HD2011'!Chart_48_3_2011</vt:lpstr>
      <vt:lpstr>'HD2013'!Chart_48_3_2013</vt:lpstr>
      <vt:lpstr>'HD2014'!Chart_48_3_2014</vt:lpstr>
      <vt:lpstr>'HD2015'!Chart_48_3_2015</vt:lpstr>
      <vt:lpstr>HD2012B!Chart_48_3_F2012</vt:lpstr>
      <vt:lpstr>HD2012A!Chart_48_3_S2012</vt:lpstr>
      <vt:lpstr>' HD2011'!Chart_49_3_2011</vt:lpstr>
      <vt:lpstr>'HD2013'!Chart_49_3_2013</vt:lpstr>
      <vt:lpstr>'HD2014'!Chart_49_3_2014</vt:lpstr>
      <vt:lpstr>'HD2015'!Chart_49_3_2015</vt:lpstr>
      <vt:lpstr>HD2012B!Chart_49_3_F2012</vt:lpstr>
      <vt:lpstr>HD2012A!Chart_49_3_S2012</vt:lpstr>
      <vt:lpstr>'Chart 18 Data'!chart18</vt:lpstr>
      <vt:lpstr>'Chart 20'!chart19</vt:lpstr>
      <vt:lpstr>HD2011DI</vt:lpstr>
      <vt:lpstr>HD2011DT</vt:lpstr>
      <vt:lpstr>HD2011UI</vt:lpstr>
      <vt:lpstr>HD2011UT</vt:lpstr>
      <vt:lpstr>HD2012ADI</vt:lpstr>
      <vt:lpstr>HD2012ADT</vt:lpstr>
      <vt:lpstr>HD2012AUI</vt:lpstr>
      <vt:lpstr>HD2012AUT</vt:lpstr>
      <vt:lpstr>HD2012BDI</vt:lpstr>
      <vt:lpstr>HD2012BDT</vt:lpstr>
      <vt:lpstr>HD2012BUI</vt:lpstr>
      <vt:lpstr>HD2012BUT</vt:lpstr>
      <vt:lpstr>HD2013DI</vt:lpstr>
      <vt:lpstr>HD2013DT</vt:lpstr>
      <vt:lpstr>HD2013UI</vt:lpstr>
      <vt:lpstr>HD2013UT</vt:lpstr>
      <vt:lpstr>HD2014DI</vt:lpstr>
      <vt:lpstr>HD2014DT</vt:lpstr>
      <vt:lpstr>HD2014UI</vt:lpstr>
      <vt:lpstr>HD2014UT</vt:lpstr>
      <vt:lpstr>HD2015DI</vt:lpstr>
      <vt:lpstr>HD2015DT</vt:lpstr>
      <vt:lpstr>HD2015UI</vt:lpstr>
      <vt:lpstr>HD2015UT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2016-10-26T18:00:07Z</dcterms:modified>
</cp:coreProperties>
</file>