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3.xml" ContentType="application/vnd.openxmlformats-officedocument.spreadsheetml.queryTab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\"/>
    </mc:Choice>
  </mc:AlternateContent>
  <bookViews>
    <workbookView xWindow="0" yWindow="0" windowWidth="28800" windowHeight="12435" tabRatio="870" firstSheet="7" activeTab="8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8" sheetId="64" r:id="rId8"/>
    <sheet name="Chart 47" sheetId="96" r:id="rId9"/>
    <sheet name="Chart 50" sheetId="99" state="hidden" r:id="rId10"/>
    <sheet name=" HD2011" sheetId="116" r:id="rId11"/>
    <sheet name="HD2012A" sheetId="117" r:id="rId12"/>
    <sheet name="HD2012B" sheetId="118" r:id="rId13"/>
    <sheet name="HD2013" sheetId="119" r:id="rId14"/>
    <sheet name="HD2014" sheetId="120" r:id="rId15"/>
    <sheet name="HD2015" sheetId="121" r:id="rId16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_46_3_2011" localSheetId="10">' HD2011'!$A$1:$G$23</definedName>
    <definedName name="Chart_46_3_2013" localSheetId="13">'HD2013'!$A$1:$G$26</definedName>
    <definedName name="Chart_46_3_2014" localSheetId="14">'HD2014'!$A$1:$G$28</definedName>
    <definedName name="Chart_46_3_2015" localSheetId="15">'HD2015'!$A$1:$G$23</definedName>
    <definedName name="Chart_46_3_F2012" localSheetId="12">HD2012B!$A$1:$G$25</definedName>
    <definedName name="Chart_46_3_S2012" localSheetId="11">HD2012A!$A$1:$G$25</definedName>
    <definedName name="Chart_47_3_2011" localSheetId="10">' HD2011'!$A$31:$G$53</definedName>
    <definedName name="Chart_47_3_2013" localSheetId="13">'HD2013'!$A$31:$G$56</definedName>
    <definedName name="Chart_47_3_2014" localSheetId="14">'HD2014'!$A$31:$G$58</definedName>
    <definedName name="Chart_47_3_2015" localSheetId="15">'HD2015'!$A$30:$G$51</definedName>
    <definedName name="Chart_47_3_F2012" localSheetId="12">HD2012B!$A$31:$G$55</definedName>
    <definedName name="Chart_47_3_S2012" localSheetId="11">HD2012A!$A$31:$G$55</definedName>
    <definedName name="Chart_48_3_2011" localSheetId="10">' HD2011'!$A$61:$Q$72</definedName>
    <definedName name="Chart_48_3_2013" localSheetId="13">'HD2013'!$A$61:$Q$72</definedName>
    <definedName name="Chart_48_3_2014" localSheetId="14">'HD2014'!$A$61:$Q$72</definedName>
    <definedName name="Chart_48_3_2015" localSheetId="15">'HD2015'!$A$61:$Q$72</definedName>
    <definedName name="Chart_48_3_F2012" localSheetId="12">HD2012B!$A$61:$Q$72</definedName>
    <definedName name="Chart_48_3_S2012" localSheetId="11">HD2012A!$A$61:$Q$72</definedName>
    <definedName name="Chart_49_3_2011" localSheetId="10">' HD2011'!$A$81:$Q$92</definedName>
    <definedName name="Chart_49_3_2013" localSheetId="13">'HD2013'!$A$81:$Q$92</definedName>
    <definedName name="Chart_49_3_2014" localSheetId="14">'HD2014'!$A$81:$Q$92</definedName>
    <definedName name="Chart_49_3_2015" localSheetId="15">'HD2015'!$A$81:$Q$92</definedName>
    <definedName name="Chart_49_3_F2012" localSheetId="12">HD2012B!$A$81:$Q$92</definedName>
    <definedName name="Chart_49_3_S2012" localSheetId="11">HD2012A!$A$82:$Q$93</definedName>
    <definedName name="chart18" localSheetId="0">'Chart 18 Data'!$A$24</definedName>
    <definedName name="chart19" localSheetId="4">'Chart 20'!$C$1</definedName>
    <definedName name="DLLookup5">#REF!</definedName>
    <definedName name="HD2011DI">' HD2011'!$B$6:$G$22</definedName>
    <definedName name="HD2011DT">' HD2011'!$B$68:$Q$71</definedName>
    <definedName name="HD2011UI">' HD2011'!$B$36:$G$52</definedName>
    <definedName name="HD2011UT">' HD2011'!$B$88:$Q$91</definedName>
    <definedName name="HD2012ADI">HD2012A!$B$6:$G$24</definedName>
    <definedName name="HD2012ADT">HD2012A!$B$68:$Q$70</definedName>
    <definedName name="HD2012AUI">HD2012A!$B$36:$G$54</definedName>
    <definedName name="HD2012AUT">HD2012A!$B$89:$Q$91</definedName>
    <definedName name="HD2012BDI">HD2012B!$B$6:$G$24</definedName>
    <definedName name="HD2012BDT">HD2012B!$B$68:$Q$71</definedName>
    <definedName name="HD2012BUI">HD2012B!$B$36:$G$54</definedName>
    <definedName name="HD2012BUT">HD2012B!$B$88:$Q$91</definedName>
    <definedName name="HD2013DI">'HD2013'!$B$6:$G$25</definedName>
    <definedName name="HD2013DT">'HD2013'!$B$68:$Q$71</definedName>
    <definedName name="HD2013UI">'HD2013'!$B$36:$G$55</definedName>
    <definedName name="HD2013UT">'HD2013'!$B$88:$Q$91</definedName>
    <definedName name="HD2014DI">'HD2014'!$B$6:$G$28</definedName>
    <definedName name="HD2014DT">'HD2014'!$B$68:$Q$71</definedName>
    <definedName name="HD2014UI">'HD2014'!$B$36:$G$57</definedName>
    <definedName name="HD2014UT">'HD2014'!$B$88:$Q$91</definedName>
    <definedName name="HD2015DI">'HD2015'!$B$6:$G$22</definedName>
    <definedName name="HD2015DT">'HD2015'!$B$68:$DV$71</definedName>
    <definedName name="HD2015UI">'HD2015'!$B$35:$G$50</definedName>
    <definedName name="HD2015UT">'HD2015'!$B$88:$DV$91</definedName>
    <definedName name="LEGACY" localSheetId="9">'Chart 50'!$A$1:$C$24</definedName>
    <definedName name="_xlnm.Print_Area" localSheetId="8">'Chart 47'!#REF!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H19" i="96" l="1"/>
  <c r="G19" i="96"/>
  <c r="F19" i="96"/>
  <c r="E19" i="96"/>
  <c r="D19" i="96"/>
  <c r="C19" i="96"/>
  <c r="H18" i="96"/>
  <c r="G18" i="96"/>
  <c r="F18" i="96"/>
  <c r="E18" i="96"/>
  <c r="D18" i="96"/>
  <c r="C18" i="96"/>
  <c r="H17" i="96"/>
  <c r="G17" i="96"/>
  <c r="F17" i="96"/>
  <c r="E17" i="96"/>
  <c r="D17" i="96"/>
  <c r="C17" i="96"/>
  <c r="H16" i="96"/>
  <c r="G16" i="96"/>
  <c r="F16" i="96"/>
  <c r="H15" i="96"/>
  <c r="G15" i="96"/>
  <c r="F15" i="96"/>
  <c r="E15" i="96"/>
  <c r="D15" i="96"/>
  <c r="C15" i="96"/>
  <c r="H14" i="96"/>
  <c r="G14" i="96"/>
  <c r="F14" i="96"/>
  <c r="E14" i="96"/>
  <c r="D14" i="96"/>
  <c r="C14" i="96"/>
  <c r="H13" i="96"/>
  <c r="G13" i="96"/>
  <c r="F13" i="96"/>
  <c r="E13" i="96"/>
  <c r="D13" i="96"/>
  <c r="C13" i="96"/>
  <c r="H12" i="96"/>
  <c r="G12" i="96"/>
  <c r="F12" i="96"/>
  <c r="E12" i="96"/>
  <c r="D12" i="96"/>
  <c r="C12" i="96"/>
  <c r="H11" i="96"/>
  <c r="G11" i="96"/>
  <c r="F11" i="96"/>
  <c r="E11" i="96"/>
  <c r="D11" i="96"/>
  <c r="C11" i="96"/>
  <c r="H10" i="96"/>
  <c r="G10" i="96"/>
  <c r="F10" i="96"/>
  <c r="E10" i="96"/>
  <c r="D10" i="96"/>
  <c r="C10" i="96"/>
  <c r="H9" i="96"/>
  <c r="G9" i="96"/>
  <c r="F9" i="96"/>
  <c r="E9" i="96"/>
  <c r="D9" i="96"/>
  <c r="H8" i="96"/>
  <c r="G8" i="96"/>
  <c r="F8" i="96"/>
  <c r="E8" i="96"/>
  <c r="D8" i="96"/>
  <c r="C8" i="96"/>
  <c r="H7" i="96"/>
  <c r="G7" i="96"/>
  <c r="F7" i="96"/>
  <c r="H6" i="96"/>
  <c r="G6" i="96"/>
  <c r="F6" i="96"/>
  <c r="E6" i="96"/>
  <c r="D6" i="96"/>
  <c r="C6" i="96"/>
  <c r="H5" i="96"/>
  <c r="G5" i="96"/>
  <c r="H4" i="96"/>
  <c r="G4" i="96"/>
  <c r="H78" i="96"/>
  <c r="G78" i="96"/>
  <c r="F78" i="96"/>
  <c r="E78" i="96"/>
  <c r="D78" i="96"/>
  <c r="C78" i="96"/>
  <c r="H77" i="96"/>
  <c r="G77" i="96"/>
  <c r="F77" i="96"/>
  <c r="E77" i="96"/>
  <c r="D77" i="96"/>
  <c r="C77" i="96"/>
  <c r="H76" i="96"/>
  <c r="G76" i="96"/>
  <c r="F76" i="96"/>
  <c r="E76" i="96"/>
  <c r="D76" i="96"/>
  <c r="C76" i="96"/>
  <c r="H75" i="96"/>
  <c r="G75" i="96"/>
  <c r="F75" i="96"/>
  <c r="H74" i="96"/>
  <c r="G74" i="96"/>
  <c r="F74" i="96"/>
  <c r="E74" i="96"/>
  <c r="D74" i="96"/>
  <c r="C74" i="96"/>
  <c r="H73" i="96"/>
  <c r="G73" i="96"/>
  <c r="F73" i="96"/>
  <c r="E73" i="96"/>
  <c r="D73" i="96"/>
  <c r="C73" i="96"/>
  <c r="H72" i="96"/>
  <c r="G72" i="96"/>
  <c r="F72" i="96"/>
  <c r="E72" i="96"/>
  <c r="D72" i="96"/>
  <c r="C72" i="96"/>
  <c r="H71" i="96"/>
  <c r="G71" i="96"/>
  <c r="F71" i="96"/>
  <c r="E71" i="96"/>
  <c r="D71" i="96"/>
  <c r="C71" i="96"/>
  <c r="H70" i="96"/>
  <c r="G70" i="96"/>
  <c r="F70" i="96"/>
  <c r="E70" i="96"/>
  <c r="D70" i="96"/>
  <c r="C70" i="96"/>
  <c r="H69" i="96"/>
  <c r="G69" i="96"/>
  <c r="F69" i="96"/>
  <c r="E69" i="96"/>
  <c r="D69" i="96"/>
  <c r="C69" i="96"/>
  <c r="H68" i="96"/>
  <c r="G68" i="96"/>
  <c r="F68" i="96"/>
  <c r="E68" i="96"/>
  <c r="D68" i="96"/>
  <c r="H67" i="96"/>
  <c r="G67" i="96"/>
  <c r="F67" i="96"/>
  <c r="E67" i="96"/>
  <c r="D67" i="96"/>
  <c r="C67" i="96"/>
  <c r="H66" i="96"/>
  <c r="G66" i="96"/>
  <c r="F66" i="96"/>
  <c r="H65" i="96"/>
  <c r="G65" i="96"/>
  <c r="F65" i="96"/>
  <c r="E65" i="96"/>
  <c r="D65" i="96"/>
  <c r="C65" i="96"/>
  <c r="H64" i="96"/>
  <c r="G64" i="96"/>
  <c r="H63" i="96"/>
  <c r="G63" i="96"/>
  <c r="H172" i="64" l="1"/>
  <c r="H171" i="64"/>
  <c r="H170" i="64"/>
  <c r="G172" i="64"/>
  <c r="G171" i="64"/>
  <c r="G170" i="64"/>
  <c r="F172" i="64"/>
  <c r="F171" i="64"/>
  <c r="F170" i="64"/>
  <c r="E172" i="64"/>
  <c r="E171" i="64"/>
  <c r="E170" i="64"/>
  <c r="N19" i="96" l="1"/>
  <c r="N18" i="96"/>
  <c r="N17" i="96"/>
  <c r="N16" i="96"/>
  <c r="N15" i="96"/>
  <c r="N14" i="96"/>
  <c r="N13" i="96"/>
  <c r="N12" i="96"/>
  <c r="N11" i="96"/>
  <c r="N10" i="96"/>
  <c r="N9" i="96"/>
  <c r="N8" i="96"/>
  <c r="N7" i="96"/>
  <c r="N6" i="96"/>
  <c r="N5" i="96"/>
  <c r="N4" i="96"/>
  <c r="H20" i="96" l="1"/>
  <c r="H150" i="96" l="1"/>
  <c r="I125" i="96"/>
  <c r="I117" i="96"/>
  <c r="I69" i="96"/>
  <c r="I76" i="96"/>
  <c r="I74" i="96"/>
  <c r="I73" i="96"/>
  <c r="I72" i="96"/>
  <c r="I71" i="96"/>
  <c r="I70" i="96"/>
  <c r="H148" i="96"/>
  <c r="I67" i="96"/>
  <c r="I65" i="96"/>
  <c r="H62" i="96"/>
  <c r="I115" i="96" s="1"/>
  <c r="O78" i="96"/>
  <c r="O77" i="96"/>
  <c r="O76" i="96"/>
  <c r="O75" i="96"/>
  <c r="O74" i="96"/>
  <c r="O73" i="96"/>
  <c r="O72" i="96"/>
  <c r="O71" i="96"/>
  <c r="O70" i="96"/>
  <c r="O69" i="96"/>
  <c r="O68" i="96"/>
  <c r="O67" i="96"/>
  <c r="O66" i="96"/>
  <c r="O65" i="96"/>
  <c r="O64" i="96"/>
  <c r="O63" i="96"/>
  <c r="I124" i="96"/>
  <c r="I123" i="96"/>
  <c r="I122" i="96"/>
  <c r="I121" i="96"/>
  <c r="I120" i="96"/>
  <c r="N3" i="96"/>
  <c r="O62" i="96" s="1"/>
  <c r="H143" i="96" l="1"/>
  <c r="I68" i="96"/>
  <c r="H149" i="96"/>
  <c r="H79" i="96"/>
  <c r="H151" i="96"/>
  <c r="H152" i="96"/>
  <c r="H145" i="96"/>
  <c r="H153" i="96"/>
  <c r="N45" i="64" l="1"/>
  <c r="N31" i="64"/>
  <c r="N24" i="64"/>
  <c r="N17" i="64"/>
  <c r="N10" i="64"/>
  <c r="K45" i="64"/>
  <c r="K31" i="64"/>
  <c r="K24" i="64"/>
  <c r="H72" i="64"/>
  <c r="H92" i="64"/>
  <c r="Z39" i="96" l="1"/>
  <c r="AA39" i="96"/>
  <c r="B18" i="48"/>
  <c r="B17" i="48"/>
  <c r="E47" i="48" l="1"/>
  <c r="E48" i="48"/>
  <c r="M19" i="96" l="1"/>
  <c r="L19" i="96"/>
  <c r="K19" i="96"/>
  <c r="J19" i="96"/>
  <c r="I19" i="96"/>
  <c r="M18" i="96"/>
  <c r="L18" i="96"/>
  <c r="K18" i="96"/>
  <c r="J18" i="96"/>
  <c r="I18" i="96"/>
  <c r="M17" i="96"/>
  <c r="L17" i="96"/>
  <c r="K17" i="96"/>
  <c r="J17" i="96"/>
  <c r="I17" i="96"/>
  <c r="M16" i="96"/>
  <c r="L16" i="96"/>
  <c r="K16" i="96"/>
  <c r="J16" i="96"/>
  <c r="I16" i="96"/>
  <c r="M15" i="96"/>
  <c r="L15" i="96"/>
  <c r="K15" i="96"/>
  <c r="J15" i="96"/>
  <c r="I15" i="96"/>
  <c r="M14" i="96"/>
  <c r="L14" i="96"/>
  <c r="K14" i="96"/>
  <c r="J14" i="96"/>
  <c r="I14" i="96"/>
  <c r="M13" i="96"/>
  <c r="L13" i="96"/>
  <c r="K13" i="96"/>
  <c r="J13" i="96"/>
  <c r="I13" i="96"/>
  <c r="M12" i="96"/>
  <c r="L12" i="96"/>
  <c r="K12" i="96"/>
  <c r="J12" i="96"/>
  <c r="I12" i="96"/>
  <c r="M11" i="96"/>
  <c r="L11" i="96"/>
  <c r="K11" i="96"/>
  <c r="J11" i="96"/>
  <c r="I11" i="96"/>
  <c r="M10" i="96"/>
  <c r="L10" i="96"/>
  <c r="K10" i="96"/>
  <c r="J10" i="96"/>
  <c r="I10" i="96"/>
  <c r="M9" i="96"/>
  <c r="L9" i="96"/>
  <c r="K9" i="96"/>
  <c r="J9" i="96"/>
  <c r="I9" i="96"/>
  <c r="M8" i="96"/>
  <c r="L8" i="96"/>
  <c r="K8" i="96"/>
  <c r="J8" i="96"/>
  <c r="I8" i="96"/>
  <c r="M7" i="96"/>
  <c r="L7" i="96"/>
  <c r="K7" i="96"/>
  <c r="J7" i="96"/>
  <c r="I7" i="96"/>
  <c r="M6" i="96"/>
  <c r="L6" i="96"/>
  <c r="K6" i="96"/>
  <c r="J6" i="96"/>
  <c r="I6" i="96"/>
  <c r="M5" i="96"/>
  <c r="M4" i="96"/>
  <c r="L57" i="64"/>
  <c r="L56" i="64"/>
  <c r="K57" i="64"/>
  <c r="K56" i="64"/>
  <c r="K76" i="64" s="1"/>
  <c r="K4" i="96" s="1"/>
  <c r="J57" i="64"/>
  <c r="J77" i="64" s="1"/>
  <c r="J5" i="96" s="1"/>
  <c r="J56" i="64"/>
  <c r="I56" i="64"/>
  <c r="I76" i="64" s="1"/>
  <c r="I4" i="96" s="1"/>
  <c r="I57" i="64"/>
  <c r="I77" i="64" s="1"/>
  <c r="I5" i="96" s="1"/>
  <c r="G92" i="64"/>
  <c r="L77" i="64"/>
  <c r="L5" i="96" s="1"/>
  <c r="M75" i="64"/>
  <c r="L75" i="64"/>
  <c r="K75" i="64"/>
  <c r="J75" i="64"/>
  <c r="I75" i="64"/>
  <c r="L76" i="64" l="1"/>
  <c r="K77" i="64"/>
  <c r="K5" i="96" s="1"/>
  <c r="E92" i="64"/>
  <c r="C92" i="64"/>
  <c r="F92" i="64" l="1"/>
  <c r="L4" i="96"/>
  <c r="G72" i="64"/>
  <c r="F72" i="64"/>
  <c r="E72" i="64"/>
  <c r="C72" i="64"/>
  <c r="O71" i="64"/>
  <c r="O70" i="64"/>
  <c r="O69" i="64"/>
  <c r="O68" i="64"/>
  <c r="O67" i="64"/>
  <c r="O66" i="64"/>
  <c r="O65" i="64"/>
  <c r="O64" i="64"/>
  <c r="O63" i="64"/>
  <c r="O62" i="64"/>
  <c r="O61" i="64"/>
  <c r="O60" i="64"/>
  <c r="O59" i="64"/>
  <c r="O58" i="64"/>
  <c r="O57" i="64"/>
  <c r="O56" i="64"/>
  <c r="J76" i="64" s="1"/>
  <c r="D92" i="64" l="1"/>
  <c r="J4" i="96"/>
  <c r="D72" i="64"/>
  <c r="C79" i="96" l="1"/>
  <c r="G153" i="96"/>
  <c r="F153" i="96"/>
  <c r="E153" i="96"/>
  <c r="G152" i="96"/>
  <c r="F152" i="96"/>
  <c r="E152" i="96"/>
  <c r="G151" i="96"/>
  <c r="F151" i="96"/>
  <c r="E151" i="96"/>
  <c r="G150" i="96"/>
  <c r="F150" i="96"/>
  <c r="E150" i="96"/>
  <c r="G149" i="96"/>
  <c r="F149" i="96"/>
  <c r="E149" i="96"/>
  <c r="G148" i="96"/>
  <c r="F148" i="96"/>
  <c r="E148" i="96"/>
  <c r="G145" i="96"/>
  <c r="F145" i="96"/>
  <c r="E145" i="96"/>
  <c r="D153" i="96"/>
  <c r="D152" i="96"/>
  <c r="D151" i="96"/>
  <c r="D150" i="96"/>
  <c r="D149" i="96"/>
  <c r="D148" i="96"/>
  <c r="D145" i="96"/>
  <c r="G79" i="96" l="1"/>
  <c r="F79" i="96"/>
  <c r="E79" i="96"/>
  <c r="D79" i="96"/>
  <c r="C20" i="96" l="1"/>
  <c r="D20" i="96"/>
  <c r="E20" i="96"/>
  <c r="F20" i="96"/>
  <c r="G20" i="96"/>
  <c r="C154" i="96" l="1"/>
  <c r="C153" i="96"/>
  <c r="C152" i="96"/>
  <c r="C151" i="96"/>
  <c r="C150" i="96"/>
  <c r="C149" i="96"/>
  <c r="C148" i="96"/>
  <c r="C147" i="96"/>
  <c r="C146" i="96"/>
  <c r="C145" i="96"/>
  <c r="C126" i="96"/>
  <c r="H125" i="96"/>
  <c r="G125" i="96"/>
  <c r="F125" i="96"/>
  <c r="E125" i="96"/>
  <c r="D125" i="96"/>
  <c r="C125" i="96"/>
  <c r="H124" i="96"/>
  <c r="G124" i="96"/>
  <c r="F124" i="96"/>
  <c r="E124" i="96"/>
  <c r="D124" i="96"/>
  <c r="C124" i="96"/>
  <c r="H123" i="96"/>
  <c r="G123" i="96"/>
  <c r="F123" i="96"/>
  <c r="E123" i="96"/>
  <c r="D123" i="96"/>
  <c r="C123" i="96"/>
  <c r="H122" i="96"/>
  <c r="G122" i="96"/>
  <c r="F122" i="96"/>
  <c r="E122" i="96"/>
  <c r="D122" i="96"/>
  <c r="C122" i="96"/>
  <c r="H121" i="96"/>
  <c r="G121" i="96"/>
  <c r="F121" i="96"/>
  <c r="E121" i="96"/>
  <c r="D121" i="96"/>
  <c r="C121" i="96"/>
  <c r="H120" i="96"/>
  <c r="G120" i="96"/>
  <c r="F120" i="96"/>
  <c r="E120" i="96"/>
  <c r="D120" i="96"/>
  <c r="C120" i="96"/>
  <c r="C119" i="96"/>
  <c r="C118" i="96"/>
  <c r="H117" i="96"/>
  <c r="G117" i="96"/>
  <c r="F117" i="96"/>
  <c r="E117" i="96"/>
  <c r="D117" i="96"/>
  <c r="C117" i="96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G143" i="96"/>
  <c r="F143" i="96"/>
  <c r="E143" i="96"/>
  <c r="D143" i="96"/>
  <c r="C144" i="96"/>
  <c r="C116" i="96"/>
  <c r="H115" i="96"/>
  <c r="G115" i="96"/>
  <c r="F115" i="96"/>
  <c r="E115" i="96"/>
  <c r="D115" i="96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  <c r="I79" i="96" l="1"/>
</calcChain>
</file>

<file path=xl/comments1.xml><?xml version="1.0" encoding="utf-8"?>
<comments xmlns="http://schemas.openxmlformats.org/spreadsheetml/2006/main">
  <authors>
    <author>Andy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Ran a table (at end of syntax) and manually typed in the values for the current wave.</t>
        </r>
      </text>
    </comment>
  </commentList>
</comments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Chart 46-3-2011" type="6" refreshedVersion="6" background="1" saveData="1">
    <textPr prompt="0" codePage="437" sourceFile="C:\Users\Andy\Box Sync\Default Sync Folder\SamKnowsFCC2015\OMS\Chart 46-3-2011.TAB">
      <textFields>
        <textField/>
      </textFields>
    </textPr>
  </connection>
  <connection id="4" name="Chart 46-3-2013" type="6" refreshedVersion="6" background="1" saveData="1">
    <textPr prompt="0" codePage="437" sourceFile="C:\Users\Andy\Box Sync\Default Sync Folder\SamKnowsFCC2015\OMS\Chart 46-3-2013.TAB">
      <textFields>
        <textField/>
      </textFields>
    </textPr>
  </connection>
  <connection id="5" name="Chart 46-3-2014" type="6" refreshedVersion="6" background="1" saveData="1">
    <textPr prompt="0" codePage="437" sourceFile="C:\Users\Andy\Box Sync\Default Sync Folder\SamKnowsFCC2015\OMS\Chart 46-3-2014.TAB">
      <textFields>
        <textField/>
      </textFields>
    </textPr>
  </connection>
  <connection id="6" name="Chart 46-3-2015" type="6" refreshedVersion="6" background="1" saveData="1">
    <textPr prompt="0" codePage="437" sourceFile="C:\Users\Andy\Box Sync\Default Sync Folder\SamKnowsFCC2015\OMS\Chart 46-3-2015.TAB">
      <textFields>
        <textField/>
      </textFields>
    </textPr>
  </connection>
  <connection id="7" name="Chart 46-3-F2012" type="6" refreshedVersion="6" background="1" saveData="1">
    <textPr prompt="0" codePage="437" sourceFile="C:\Users\Andy\Box Sync\Default Sync Folder\SamKnowsFCC2015\OMS\Chart 46-3-F2012.TAB">
      <textFields>
        <textField/>
      </textFields>
    </textPr>
  </connection>
  <connection id="8" name="Chart 46-3-S2012" type="6" refreshedVersion="6" background="1" saveData="1">
    <textPr prompt="0" codePage="437" sourceFile="C:\Users\Andy\Box Sync\Default Sync Folder\SamKnowsFCC2015\OMS\Chart 46-3-S2012.TAB">
      <textFields>
        <textField/>
      </textFields>
    </textPr>
  </connection>
  <connection id="9" name="Chart 47-3-2011" type="6" refreshedVersion="6" background="1" saveData="1">
    <textPr prompt="0" codePage="437" sourceFile="C:\Users\Andy\Box Sync\Default Sync Folder\SamKnowsFCC2015\OMS\Chart 47-3-2011.TAB">
      <textFields>
        <textField/>
      </textFields>
    </textPr>
  </connection>
  <connection id="10" name="Chart 47-3-2013" type="6" refreshedVersion="6" background="1" saveData="1">
    <textPr prompt="0" codePage="437" sourceFile="C:\Users\Andy\Box Sync\Default Sync Folder\SamKnowsFCC2015\OMS\Chart 47-3-2013.TAB">
      <textFields>
        <textField/>
      </textFields>
    </textPr>
  </connection>
  <connection id="11" name="Chart 47-3-2014" type="6" refreshedVersion="6" background="1" saveData="1">
    <textPr prompt="0" codePage="437" sourceFile="C:\Users\Andy\Box Sync\Default Sync Folder\SamKnowsFCC2015\OMS\Chart 47-3-2014.TAB">
      <textFields>
        <textField/>
      </textFields>
    </textPr>
  </connection>
  <connection id="12" name="Chart 47-3-2015" type="6" refreshedVersion="6" background="1" saveData="1">
    <textPr prompt="0" codePage="437" sourceFile="C:\Users\Andy\Box Sync\Default Sync Folder\SamKnowsFCC2015\OMS\Chart 47-3-2015.TAB">
      <textFields>
        <textField/>
      </textFields>
    </textPr>
  </connection>
  <connection id="13" name="Chart 47-3-F2012" type="6" refreshedVersion="6" background="1" saveData="1">
    <textPr prompt="0" codePage="437" sourceFile="C:\Users\Andy\Box Sync\Default Sync Folder\SamKnowsFCC2015\OMS\Chart 47-3-F2012.TAB">
      <textFields>
        <textField/>
      </textFields>
    </textPr>
  </connection>
  <connection id="14" name="Chart 47-3-S2012" type="6" refreshedVersion="6" background="1" saveData="1">
    <textPr prompt="0" codePage="437" sourceFile="C:\Users\Andy\Box Sync\Default Sync Folder\SamKnowsFCC2015\OMS\Chart 47-3-S2012.TAB">
      <textFields>
        <textField/>
      </textFields>
    </textPr>
  </connection>
  <connection id="15" name="Chart 48-3-2011" type="6" refreshedVersion="6" background="1" saveData="1">
    <textPr prompt="0" codePage="437" sourceFile="C:\Users\Andy\Box Sync\Default Sync Folder\SamKnowsFCC2015\OMS\Chart 48-3-2011.TAB">
      <textFields>
        <textField/>
      </textFields>
    </textPr>
  </connection>
  <connection id="16" name="Chart 48-3-2013" type="6" refreshedVersion="6" background="1" saveData="1">
    <textPr prompt="0" codePage="437" sourceFile="C:\Users\Andy\Box Sync\Default Sync Folder\SamKnowsFCC2015\OMS\Chart 48-3-2013.TAB">
      <textFields>
        <textField/>
      </textFields>
    </textPr>
  </connection>
  <connection id="17" name="Chart 48-3-2014" type="6" refreshedVersion="6" background="1" saveData="1">
    <textPr prompt="0" codePage="437" sourceFile="C:\Users\Andy\Box Sync\Default Sync Folder\SamKnowsFCC2015\OMS\Chart 48-3-2014.TAB">
      <textFields>
        <textField/>
      </textFields>
    </textPr>
  </connection>
  <connection id="18" name="Chart 48-3-2015" type="6" refreshedVersion="6" background="1" saveData="1">
    <textPr prompt="0" codePage="437" sourceFile="C:\Users\Andy\Box Sync\Default Sync Folder\SamKnowsFCC2015\OMS\Chart 48-3-2015.TAB">
      <textFields>
        <textField/>
      </textFields>
    </textPr>
  </connection>
  <connection id="19" name="Chart 48-3-F2012" type="6" refreshedVersion="6" background="1" saveData="1">
    <textPr prompt="0" codePage="437" sourceFile="C:\Users\Andy\Box Sync\Default Sync Folder\SamKnowsFCC2015\OMS\Chart 48-3-F2012.TAB">
      <textFields>
        <textField/>
      </textFields>
    </textPr>
  </connection>
  <connection id="20" name="Chart 48-3-S2012" type="6" refreshedVersion="6" background="1" saveData="1">
    <textPr prompt="0" codePage="437" sourceFile="C:\Users\Andy\Box Sync\Default Sync Folder\SamKnowsFCC2015\OMS\Chart 48-3-S2012.TAB">
      <textFields>
        <textField/>
      </textFields>
    </textPr>
  </connection>
  <connection id="21" name="Chart 49-3-2011" type="6" refreshedVersion="6" background="1" saveData="1">
    <textPr prompt="0" codePage="437" sourceFile="C:\Users\Andy\Box Sync\Default Sync Folder\SamKnowsFCC2015\OMS\Chart 49-3-2011.TAB">
      <textFields count="2">
        <textField/>
        <textField/>
      </textFields>
    </textPr>
  </connection>
  <connection id="22" name="Chart 49-3-2013" type="6" refreshedVersion="6" background="1" saveData="1">
    <textPr prompt="0" codePage="437" sourceFile="C:\Users\Andy\Box Sync\Default Sync Folder\SamKnowsFCC2015\OMS\Chart 49-3-2013.TAB">
      <textFields count="2">
        <textField/>
        <textField/>
      </textFields>
    </textPr>
  </connection>
  <connection id="23" name="Chart 49-3-2014" type="6" refreshedVersion="6" background="1" saveData="1">
    <textPr prompt="0" codePage="437" sourceFile="C:\Users\Andy\Box Sync\Default Sync Folder\SamKnowsFCC2015\OMS\Chart 49-3-2014.TAB">
      <textFields count="2">
        <textField/>
        <textField/>
      </textFields>
    </textPr>
  </connection>
  <connection id="24" name="Chart 49-3-2015" type="6" refreshedVersion="6" background="1" saveData="1">
    <textPr prompt="0" codePage="437" sourceFile="C:\Users\Andy\Box Sync\Default Sync Folder\SamKnowsFCC2015\OMS\Chart 49-3-2015.TAB">
      <textFields count="2">
        <textField/>
        <textField/>
      </textFields>
    </textPr>
  </connection>
  <connection id="25" name="Chart 49-3-F2012" type="6" refreshedVersion="6" background="1" saveData="1">
    <textPr prompt="0" codePage="437" sourceFile="C:\Users\Andy\Box Sync\Default Sync Folder\SamKnowsFCC2015\OMS\Chart 49-3-F2012.TAB">
      <textFields count="2">
        <textField/>
        <textField/>
      </textFields>
    </textPr>
  </connection>
  <connection id="26" name="Chart 49-3-S2012" type="6" refreshedVersion="6" background="1" saveData="1">
    <textPr prompt="0" codePage="437" sourceFile="C:\Users\Andy\Box Sync\Default Sync Folder\SamKnowsFCC2015\OMS\Chart 49-3-S2012.TAB">
      <textFields count="2">
        <textField/>
        <textField/>
      </textFields>
    </textPr>
  </connection>
  <connection id="27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<sst xmlns="http://schemas.openxmlformats.org/spreadsheetml/2006/main" count="1613" uniqueCount="305">
  <si>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</si>
  <si>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</si>
  <si>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</si>
  <si>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</si>
  <si>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</si>
  <si>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</si>
  <si>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</si>
  <si>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</si>
  <si>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</si>
  <si>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</si>
  <si>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</si>
  <si>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</si>
  <si>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</si>
  <si>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</si>
  <si>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</si>
  <si>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</si>
  <si>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</si>
  <si>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</si>
  <si>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</si>
  <si>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</si>
  <si>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</si>
  <si>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</si>
  <si>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</si>
  <si>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</si>
  <si>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</si>
  <si>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</si>
  <si>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</si>
  <si>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</si>
  <si>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</si>
  <si>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</si>
  <si>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</si>
  <si>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</si>
  <si>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</si>
  <si>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</si>
  <si>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</si>
  <si>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</si>
  <si>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</si>
  <si>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</si>
  <si>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</si>
  <si>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</si>
  <si>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</si>
  <si>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</si>
  <si>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</si>
  <si>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</si>
  <si>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</si>
  <si>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</si>
  <si>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</si>
  <si>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</si>
  <si>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</si>
  <si>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</si>
  <si>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</si>
  <si>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</si>
  <si>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</si>
  <si>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</si>
  <si>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</si>
  <si>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</si>
  <si>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</si>
  <si>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</si>
  <si>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</si>
  <si>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</si>
  <si>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</si>
  <si>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</si>
  <si>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</si>
  <si>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</si>
  <si>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</si>
  <si>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</si>
  <si>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</si>
  <si>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</si>
  <si>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</si>
  <si>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</si>
  <si>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</si>
  <si>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</si>
  <si>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</si>
  <si>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</si>
  <si>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</si>
  <si>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</si>
  <si>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</si>
  <si>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</si>
  <si>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</si>
  <si>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</si>
  <si>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</si>
  <si>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</si>
  <si>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</si>
  <si>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</si>
  <si>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</si>
  <si>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</si>
  <si>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</si>
  <si>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</si>
  <si>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</si>
  <si>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</si>
  <si>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</si>
  <si>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</si>
  <si>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</si>
  <si>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</si>
  <si>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</si>
  <si>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</si>
  <si>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</si>
  <si>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</si>
  <si>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</si>
  <si>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</si>
  <si>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</si>
  <si>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</si>
  <si>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</si>
  <si>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</si>
  <si>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</si>
  <si>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</si>
  <si>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</si>
  <si>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</si>
  <si>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</si>
  <si>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</si>
  <si>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</si>
  <si>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</si>
  <si>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</si>
  <si>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</si>
  <si>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</si>
  <si>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</si>
  <si>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</si>
  <si>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</si>
  <si>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</si>
  <si>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</si>
  <si>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</si>
  <si>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</si>
  <si>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</si>
  <si>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</si>
  <si>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</si>
  <si>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</si>
  <si>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</si>
  <si>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</si>
  <si>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</si>
  <si>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</si>
  <si>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</si>
  <si>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</si>
  <si>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</si>
  <si>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</si>
  <si>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</si>
  <si>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</si>
  <si>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</si>
  <si>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</si>
  <si>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</si>
  <si>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</si>
  <si>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</si>
  <si>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</si>
  <si>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</si>
  <si>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</si>
  <si>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</si>
  <si>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</si>
  <si>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</si>
  <si>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</si>
  <si>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</si>
  <si>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</si>
  <si>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</si>
  <si>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</si>
  <si>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</si>
  <si>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</si>
  <si>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</si>
  <si>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</si>
  <si>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</si>
  <si>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</si>
  <si>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</si>
  <si>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.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</si>
  <si>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</si>
  <si>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</si>
  <si>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</si>
  <si>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</si>
  <si>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</si>
  <si>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</si>
  <si>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</si>
  <si>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</si>
  <si>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</si>
  <si>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</si>
  <si>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</si>
  <si>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</si>
  <si>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</si>
  <si>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</si>
  <si>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</si>
  <si>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</si>
  <si>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</si>
  <si>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</si>
  <si>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</si>
  <si>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</si>
  <si>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</si>
  <si>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</si>
  <si>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</si>
  <si>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</si>
  <si>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</si>
  <si>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</si>
  <si>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</si>
  <si>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</si>
  <si>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</si>
  <si>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ISP</t>
  </si>
  <si>
    <t>Frontier DSL</t>
  </si>
  <si>
    <t>Frontier Fiber</t>
  </si>
  <si>
    <t>Hughes</t>
  </si>
  <si>
    <t>60 Mbps</t>
  </si>
  <si>
    <t>100 Mbps</t>
  </si>
  <si>
    <t>Download Data</t>
  </si>
  <si>
    <t>0,102,255</t>
  </si>
  <si>
    <t>255,0,0</t>
  </si>
  <si>
    <t>0,204,0</t>
  </si>
  <si>
    <t>255,128,0</t>
  </si>
  <si>
    <t>2011 Maximum Advertised</t>
  </si>
  <si>
    <t>AT&amp;T (DSL)</t>
  </si>
  <si>
    <t>Cablevision (Cable)</t>
  </si>
  <si>
    <t>CenturyLink (DSL)</t>
  </si>
  <si>
    <t>Charter (Cable)</t>
  </si>
  <si>
    <t>Comcast (Cable)</t>
  </si>
  <si>
    <t>Cox (Cable)</t>
  </si>
  <si>
    <t>Frontier (DSL)</t>
  </si>
  <si>
    <t>Frontier (Fiber)</t>
  </si>
  <si>
    <t>Hughes (Sat)</t>
  </si>
  <si>
    <t>Mediacom (Cable)</t>
  </si>
  <si>
    <t>Verizon (DSL)</t>
  </si>
  <si>
    <t>Verizon (Fiber)</t>
  </si>
  <si>
    <t>ViaSat (Sat)</t>
  </si>
  <si>
    <t>Windstream (DSL)</t>
  </si>
  <si>
    <t>Upload data</t>
  </si>
  <si>
    <t>TWC (Cable)</t>
  </si>
  <si>
    <t>Chart 19: Normalized Average User Traffic - 2014 Test Data</t>
  </si>
  <si>
    <t>Unweighted Valid N</t>
  </si>
  <si>
    <t>AT&amp;T - U-Verse</t>
  </si>
  <si>
    <t>AT&amp;T - DSL</t>
  </si>
  <si>
    <t>Verizon DSL (Max of range)</t>
  </si>
  <si>
    <t>% of advertized speed</t>
  </si>
  <si>
    <t>Valid # of Panelists</t>
  </si>
  <si>
    <t>Total %age of advertized speed</t>
  </si>
  <si>
    <t>%change (2012-2015)</t>
  </si>
  <si>
    <t>Valid Number of Panelists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</si>
  <si>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</si>
  <si>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</si>
  <si>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</si>
  <si>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</si>
  <si>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</si>
  <si>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</si>
  <si>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Off Peak</t>
  </si>
  <si>
    <t>Overall</t>
  </si>
  <si>
    <t>Verizon DSL</t>
  </si>
  <si>
    <t>AT&amp;T U-Verse</t>
  </si>
  <si>
    <t>&lt;</t>
  </si>
  <si>
    <t>Mar 2011</t>
  </si>
  <si>
    <t>Apr 2012</t>
  </si>
  <si>
    <t>Sep 2012</t>
  </si>
  <si>
    <t>Sep 2013</t>
  </si>
  <si>
    <t>Oct 2014</t>
  </si>
  <si>
    <t>Median</t>
  </si>
  <si>
    <t>24hr Sat-Sun</t>
  </si>
  <si>
    <t>Sep 2014</t>
  </si>
  <si>
    <t>1900-2300 Mon-Fri</t>
  </si>
  <si>
    <t>% Advertised</t>
  </si>
  <si>
    <t>ViaSat</t>
  </si>
  <si>
    <t>Weighted Total</t>
  </si>
  <si>
    <t>Weighted total</t>
  </si>
  <si>
    <t>Average</t>
  </si>
  <si>
    <t>Chart 20:  Cumulative Distribution of User Traffic, by Technology - 2015 Test Data</t>
  </si>
  <si>
    <t xml:space="preserve">Chart 28 - Maximum advertised Download and upload speeds by provider - 2015 test data </t>
  </si>
  <si>
    <t>255,255,0</t>
  </si>
  <si>
    <t>TECHNOLOGY</t>
  </si>
  <si>
    <t>Period</t>
  </si>
  <si>
    <t>Sep 2015</t>
  </si>
  <si>
    <t>2.05 Mbps</t>
  </si>
  <si>
    <t>7 Mbps</t>
  </si>
  <si>
    <t xml:space="preserve"> Mbps</t>
  </si>
  <si>
    <t>Chart 18:  Normalized Average User Traffic - 2015 Test Data</t>
  </si>
  <si>
    <t>1900-2200 Mon-Fri</t>
  </si>
  <si>
    <t>Spring 2012</t>
  </si>
  <si>
    <t>Fall 2012</t>
  </si>
  <si>
    <t>Qwest (CTL)</t>
  </si>
  <si>
    <t>Fall 2013</t>
  </si>
  <si>
    <t>Fall 2014</t>
  </si>
  <si>
    <t>Fall 2011</t>
  </si>
  <si>
    <t>get_sustained_trimmed_mean</t>
  </si>
  <si>
    <t>Clearwire</t>
  </si>
  <si>
    <t>Brighthouse</t>
  </si>
  <si>
    <t>Miscellaneous</t>
  </si>
  <si>
    <t>Fall 2015</t>
  </si>
  <si>
    <t>uploadSustained_Trimmed_Mean</t>
  </si>
  <si>
    <t>Viasat/Exede</t>
  </si>
  <si>
    <t>Upload Median Speed (Mb/s)</t>
  </si>
  <si>
    <t>Download % of advertised - Technology</t>
  </si>
  <si>
    <t>CABLE</t>
  </si>
  <si>
    <t>Download % of advertised - ISP</t>
  </si>
  <si>
    <t>24hr Mon-Sun</t>
  </si>
  <si>
    <t>Upload % of advertised - Technology</t>
  </si>
  <si>
    <t>Upload % of advertised - ISP</t>
  </si>
  <si>
    <t>R</t>
  </si>
  <si>
    <t>G</t>
  </si>
  <si>
    <t>B</t>
  </si>
  <si>
    <t>WindStream</t>
  </si>
  <si>
    <t>Avg Median Speed of all ISPs</t>
  </si>
  <si>
    <t>AT&amp;T - IPBB</t>
  </si>
  <si>
    <t>PERIOD</t>
  </si>
  <si>
    <t>TEMPVARMEAN</t>
  </si>
  <si>
    <t>TEMPVARMEDIAN</t>
  </si>
  <si>
    <t>WEIGHTED_MEAN</t>
  </si>
  <si>
    <t>WEIGHTED_MEDIAN</t>
  </si>
  <si>
    <t>% Advertised Mean</t>
  </si>
  <si>
    <t>% Advertised Median</t>
  </si>
  <si>
    <t>Actual Speed Mean</t>
  </si>
  <si>
    <t>Actual Speed Median</t>
  </si>
  <si>
    <t>NUM_UNITS</t>
  </si>
  <si>
    <t>Optimum</t>
  </si>
  <si>
    <t xml:space="preserve">   </t>
  </si>
  <si>
    <t xml:space="preserve"> Fiber                          </t>
  </si>
  <si>
    <t xml:space="preserve">Cable                        </t>
  </si>
  <si>
    <t xml:space="preserve">Satellite                  </t>
  </si>
  <si>
    <t>Total %age of
advertized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</si>
</sst>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49" fontId="0" fillId="0" borderId="0" xfId="0" applyNumberFormat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3" fontId="0" fillId="0" borderId="0" xfId="0" applyNumberFormat="1"/>
    <xf numFmtId="0" fontId="0" fillId="0" borderId="0" xfId="0" applyFill="1"/>
    <xf numFmtId="0" fontId="14" fillId="0" borderId="0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5" fillId="0" borderId="15" xfId="0" applyFont="1" applyBorder="1"/>
    <xf numFmtId="2" fontId="16" fillId="0" borderId="3" xfId="0" applyNumberFormat="1" applyFont="1" applyBorder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8" xfId="0" applyFont="1" applyBorder="1"/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6" xfId="0" applyNumberFormat="1" applyFont="1" applyBorder="1" applyAlignment="1">
      <alignment horizontal="center"/>
    </xf>
    <xf numFmtId="0" fontId="15" fillId="0" borderId="19" xfId="0" applyFont="1" applyBorder="1"/>
    <xf numFmtId="0" fontId="16" fillId="0" borderId="8" xfId="0" applyFont="1" applyBorder="1" applyAlignment="1">
      <alignment horizontal="center"/>
    </xf>
    <xf numFmtId="2" fontId="16" fillId="0" borderId="8" xfId="0" applyNumberFormat="1" applyFont="1" applyBorder="1" applyAlignment="1">
      <alignment horizontal="center"/>
    </xf>
    <xf numFmtId="2" fontId="16" fillId="0" borderId="9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16" xfId="0" applyFont="1" applyBorder="1"/>
    <xf numFmtId="0" fontId="16" fillId="0" borderId="1" xfId="0" applyFont="1" applyBorder="1"/>
    <xf numFmtId="0" fontId="16" fillId="0" borderId="8" xfId="0" applyFont="1" applyBorder="1"/>
    <xf numFmtId="0" fontId="14" fillId="0" borderId="10" xfId="0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2" fontId="16" fillId="0" borderId="22" xfId="0" applyNumberFormat="1" applyFont="1" applyBorder="1" applyAlignment="1">
      <alignment horizontal="center"/>
    </xf>
    <xf numFmtId="0" fontId="15" fillId="0" borderId="5" xfId="0" applyFont="1" applyBorder="1"/>
    <xf numFmtId="2" fontId="16" fillId="0" borderId="29" xfId="0" applyNumberFormat="1" applyFont="1" applyBorder="1" applyAlignment="1">
      <alignment horizontal="center"/>
    </xf>
    <xf numFmtId="2" fontId="16" fillId="0" borderId="30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16" fillId="0" borderId="18" xfId="0" applyNumberFormat="1" applyFont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1" fontId="0" fillId="0" borderId="0" xfId="0" applyNumberFormat="1"/>
    <xf numFmtId="17" fontId="14" fillId="0" borderId="3" xfId="0" applyNumberFormat="1" applyFont="1" applyBorder="1" applyAlignment="1">
      <alignment horizontal="center" vertical="center"/>
    </xf>
    <xf numFmtId="17" fontId="14" fillId="0" borderId="3" xfId="0" applyNumberFormat="1" applyFont="1" applyFill="1" applyBorder="1" applyAlignment="1">
      <alignment horizontal="center" vertical="center"/>
    </xf>
    <xf numFmtId="17" fontId="14" fillId="0" borderId="3" xfId="0" applyNumberFormat="1" applyFont="1" applyBorder="1" applyAlignment="1">
      <alignment horizontal="center" vertical="center" wrapText="1"/>
    </xf>
    <xf numFmtId="17" fontId="14" fillId="0" borderId="28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17" fontId="0" fillId="0" borderId="0" xfId="0" applyNumberFormat="1"/>
    <xf numFmtId="0" fontId="0" fillId="0" borderId="0" xfId="0" applyNumberFormat="1" applyAlignment="1"/>
    <xf numFmtId="49" fontId="0" fillId="0" borderId="0" xfId="0" applyNumberFormat="1" applyFill="1" applyAlignment="1"/>
    <xf numFmtId="0" fontId="14" fillId="0" borderId="27" xfId="0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  <xf numFmtId="1" fontId="0" fillId="0" borderId="4" xfId="0" applyNumberFormat="1" applyBorder="1"/>
    <xf numFmtId="1" fontId="0" fillId="0" borderId="6" xfId="0" applyNumberFormat="1" applyBorder="1"/>
    <xf numFmtId="1" fontId="0" fillId="0" borderId="9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1" fontId="16" fillId="0" borderId="3" xfId="0" applyNumberFormat="1" applyFont="1" applyBorder="1" applyAlignment="1">
      <alignment horizontal="center"/>
    </xf>
    <xf numFmtId="0" fontId="15" fillId="0" borderId="2" xfId="0" applyFont="1" applyBorder="1"/>
    <xf numFmtId="0" fontId="15" fillId="0" borderId="7" xfId="0" applyFont="1" applyBorder="1"/>
    <xf numFmtId="0" fontId="14" fillId="0" borderId="32" xfId="0" applyFont="1" applyFill="1" applyBorder="1" applyAlignment="1">
      <alignment horizontal="left" vertical="center" wrapText="1"/>
    </xf>
    <xf numFmtId="2" fontId="16" fillId="0" borderId="33" xfId="0" applyNumberFormat="1" applyFont="1" applyBorder="1" applyAlignment="1">
      <alignment horizontal="center" vertical="center"/>
    </xf>
    <xf numFmtId="0" fontId="0" fillId="0" borderId="34" xfId="0" applyBorder="1"/>
    <xf numFmtId="1" fontId="16" fillId="0" borderId="2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2" fontId="16" fillId="0" borderId="32" xfId="0" applyNumberFormat="1" applyFont="1" applyBorder="1" applyAlignment="1">
      <alignment horizontal="center"/>
    </xf>
    <xf numFmtId="2" fontId="16" fillId="0" borderId="33" xfId="0" applyNumberFormat="1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2" fontId="0" fillId="0" borderId="17" xfId="0" applyNumberFormat="1" applyBorder="1"/>
    <xf numFmtId="0" fontId="15" fillId="0" borderId="20" xfId="0" applyFont="1" applyBorder="1"/>
    <xf numFmtId="49" fontId="17" fillId="0" borderId="8" xfId="0" applyNumberFormat="1" applyFont="1" applyBorder="1" applyAlignment="1">
      <alignment horizontal="center" vertical="center"/>
    </xf>
    <xf numFmtId="49" fontId="17" fillId="0" borderId="29" xfId="0" applyNumberFormat="1" applyFont="1" applyFill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/>
    <xf numFmtId="1" fontId="0" fillId="0" borderId="17" xfId="0" applyNumberFormat="1" applyBorder="1"/>
    <xf numFmtId="49" fontId="14" fillId="0" borderId="28" xfId="0" applyNumberFormat="1" applyFont="1" applyBorder="1" applyAlignment="1">
      <alignment horizontal="center" vertical="center"/>
    </xf>
    <xf numFmtId="17" fontId="14" fillId="0" borderId="28" xfId="0" applyNumberFormat="1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49" fontId="0" fillId="0" borderId="24" xfId="0" applyNumberFormat="1" applyBorder="1"/>
    <xf numFmtId="49" fontId="0" fillId="0" borderId="23" xfId="0" applyNumberFormat="1" applyBorder="1"/>
    <xf numFmtId="49" fontId="6" fillId="0" borderId="25" xfId="0" applyNumberFormat="1" applyFont="1" applyBorder="1"/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3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0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984807"/>
      <color rgb="FFAC6D31"/>
      <color rgb="FFC0895B"/>
      <color rgb="FFD5A986"/>
      <color rgb="FFFDEADA"/>
      <color rgb="FFE9CAB0"/>
      <color rgb="FFC80000"/>
      <color rgb="FFFAFA00"/>
      <color rgb="FF0000A8"/>
      <color rgb="FFF5F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74080"/>
        <c:axId val="267574472"/>
      </c:barChart>
      <c:catAx>
        <c:axId val="26757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574472"/>
        <c:crosses val="autoZero"/>
        <c:auto val="1"/>
        <c:lblAlgn val="ctr"/>
        <c:lblOffset val="100"/>
        <c:noMultiLvlLbl val="0"/>
      </c:catAx>
      <c:valAx>
        <c:axId val="2675744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675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7120"/>
        <c:axId val="270337512"/>
      </c:barChart>
      <c:catAx>
        <c:axId val="2703371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70337512"/>
        <c:crosses val="autoZero"/>
        <c:auto val="1"/>
        <c:lblAlgn val="ctr"/>
        <c:lblOffset val="100"/>
        <c:noMultiLvlLbl val="0"/>
      </c:catAx>
      <c:valAx>
        <c:axId val="27033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7033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8296"/>
        <c:axId val="270338688"/>
      </c:barChart>
      <c:catAx>
        <c:axId val="2703382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70338688"/>
        <c:crosses val="autoZero"/>
        <c:auto val="1"/>
        <c:lblAlgn val="ctr"/>
        <c:lblOffset val="100"/>
        <c:noMultiLvlLbl val="0"/>
      </c:catAx>
      <c:valAx>
        <c:axId val="27033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703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9472"/>
        <c:axId val="270339864"/>
      </c:barChart>
      <c:catAx>
        <c:axId val="270339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70339864"/>
        <c:crosses val="autoZero"/>
        <c:auto val="1"/>
        <c:lblAlgn val="ctr"/>
        <c:lblOffset val="100"/>
        <c:noMultiLvlLbl val="0"/>
      </c:catAx>
      <c:valAx>
        <c:axId val="270339864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7033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28'!$C$62:$C$67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22</c:v>
                </c:pt>
                <c:pt idx="3">
                  <c:v>25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1D-4CF8-80FA-700221668538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28'!$D$62:$D$67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1D-4CF8-80FA-700221668538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28'!$E$62:$E$67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1D-4CF8-80FA-700221668538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28'!$F$62:$F$67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  <c:pt idx="5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1D-4CF8-80FA-700221668538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28'!$G$62:$G$67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1D-4CF8-80FA-700221668538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28'!$B$62:$B$67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28'!$H$62:$H$67</c:f>
              <c:numCache>
                <c:formatCode>General</c:formatCode>
                <c:ptCount val="6"/>
                <c:pt idx="0">
                  <c:v>101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1D-4CF8-80FA-70022166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15816"/>
        <c:axId val="270216208"/>
      </c:barChart>
      <c:catAx>
        <c:axId val="27021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216208"/>
        <c:crosses val="autoZero"/>
        <c:auto val="1"/>
        <c:lblAlgn val="ctr"/>
        <c:lblOffset val="100"/>
        <c:noMultiLvlLbl val="0"/>
      </c:catAx>
      <c:valAx>
        <c:axId val="27021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215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28'!$C$68:$C$69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4E-4723-B530-EAD22200565A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28'!$D$68:$D$69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4E-4723-B530-EAD22200565A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28'!$E$68:$E$69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4E-4723-B530-EAD22200565A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28'!$F$68:$F$69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4E-4723-B530-EAD22200565A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28'!$G$68:$G$69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4E-4723-B530-EAD22200565A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28'!$B$68:$B$69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28'!$H$68:$H$69</c:f>
              <c:numCache>
                <c:formatCode>General</c:formatCode>
                <c:ptCount val="2"/>
                <c:pt idx="0">
                  <c:v>30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4E-4723-B530-EAD222005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16992"/>
        <c:axId val="270217384"/>
      </c:barChart>
      <c:catAx>
        <c:axId val="27021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217384"/>
        <c:crosses val="autoZero"/>
        <c:auto val="1"/>
        <c:lblAlgn val="ctr"/>
        <c:lblOffset val="100"/>
        <c:noMultiLvlLbl val="0"/>
      </c:catAx>
      <c:valAx>
        <c:axId val="27021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216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28'!$C$70:$C$71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E-4335-977C-D85C785E4B9B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28'!$D$70:$D$71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E-4335-977C-D85C785E4B9B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28'!$E$70:$E$71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BE-4335-977C-D85C785E4B9B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28'!$F$70:$F$71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BE-4335-977C-D85C785E4B9B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28'!$G$70:$G$71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BE-4335-977C-D85C785E4B9B}"/>
            </c:ext>
          </c:extLst>
        </c:ser>
        <c:ser>
          <c:idx val="5"/>
          <c:order val="5"/>
          <c:tx>
            <c:strRef>
              <c:f>'Chart 28'!$H$55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cat>
            <c:strRef>
              <c:f>'Chart 28'!$B$70:$B$71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28'!$H$70:$H$71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BE-4335-977C-D85C785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18168"/>
        <c:axId val="270218560"/>
      </c:barChart>
      <c:catAx>
        <c:axId val="27021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218560"/>
        <c:crosses val="autoZero"/>
        <c:auto val="1"/>
        <c:lblAlgn val="ctr"/>
        <c:lblOffset val="100"/>
        <c:noMultiLvlLbl val="0"/>
      </c:catAx>
      <c:valAx>
        <c:axId val="27021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218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28'!$C$82:$C$87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42-4856-A384-541C4D948790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28'!$D$82:$D$87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42-4856-A384-541C4D948790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28'!$E$82:$E$87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42-4856-A384-541C4D948790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28'!$F$82:$F$87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42-4856-A384-541C4D948790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28'!$G$82:$G$87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042-4856-A384-541C4D948790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28'!$B$82:$B$87</c:f>
              <c:strCache>
                <c:ptCount val="6"/>
                <c:pt idx="0">
                  <c:v>Cablevision (Cable)</c:v>
                </c:pt>
                <c:pt idx="1">
                  <c:v>Charter (Cable)</c:v>
                </c:pt>
                <c:pt idx="2">
                  <c:v>Comcast (Cable)</c:v>
                </c:pt>
                <c:pt idx="3">
                  <c:v>Cox (Cable)</c:v>
                </c:pt>
                <c:pt idx="4">
                  <c:v>Mediacom (Cable)</c:v>
                </c:pt>
                <c:pt idx="5">
                  <c:v>TWC (Cable)</c:v>
                </c:pt>
              </c:strCache>
            </c:strRef>
          </c:cat>
          <c:val>
            <c:numRef>
              <c:f>'Chart 28'!$H$82:$H$87</c:f>
              <c:numCache>
                <c:formatCode>General</c:formatCode>
                <c:ptCount val="6"/>
                <c:pt idx="0">
                  <c:v>35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042-4856-A384-541C4D94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19344"/>
        <c:axId val="270219736"/>
      </c:barChart>
      <c:catAx>
        <c:axId val="27021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219736"/>
        <c:crosses val="autoZero"/>
        <c:auto val="1"/>
        <c:lblAlgn val="ctr"/>
        <c:lblOffset val="100"/>
        <c:noMultiLvlLbl val="0"/>
      </c:catAx>
      <c:valAx>
        <c:axId val="270219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21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28'!$C$88:$C$89</c:f>
              <c:numCache>
                <c:formatCode>General</c:formatCode>
                <c:ptCount val="2"/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B3-4D72-8199-EACCDD65A0E7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28'!$D$88:$D$89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B3-4D72-8199-EACCDD65A0E7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28'!$E$88:$E$89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B3-4D72-8199-EACCDD65A0E7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28'!$F$88:$F$89</c:f>
              <c:numCache>
                <c:formatCode>General</c:formatCode>
                <c:ptCount val="2"/>
                <c:pt idx="0">
                  <c:v>25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B3-4D72-8199-EACCDD65A0E7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28'!$G$88:$G$89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2B3-4D72-8199-EACCDD65A0E7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28'!$B$88:$B$89</c:f>
              <c:strCache>
                <c:ptCount val="2"/>
                <c:pt idx="0">
                  <c:v>Frontier (Fiber)</c:v>
                </c:pt>
                <c:pt idx="1">
                  <c:v>Verizon (Fiber)</c:v>
                </c:pt>
              </c:strCache>
            </c:strRef>
          </c:cat>
          <c:val>
            <c:numRef>
              <c:f>'Chart 28'!$H$88:$H$89</c:f>
              <c:numCache>
                <c:formatCode>General</c:formatCode>
                <c:ptCount val="2"/>
                <c:pt idx="0">
                  <c:v>10</c:v>
                </c:pt>
                <c:pt idx="1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2B3-4D72-8199-EACCDD6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20520"/>
        <c:axId val="271399368"/>
      </c:barChart>
      <c:catAx>
        <c:axId val="27022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399368"/>
        <c:crosses val="autoZero"/>
        <c:auto val="1"/>
        <c:lblAlgn val="ctr"/>
        <c:lblOffset val="100"/>
        <c:noMultiLvlLbl val="0"/>
      </c:catAx>
      <c:valAx>
        <c:axId val="27139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220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0.10276655794594713"/>
          <c:w val="0.91812003091450312"/>
          <c:h val="0.5437423904101539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28'!$C$90:$C$91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D4-4E87-A35A-34C7FAB1CF1A}"/>
            </c:ext>
          </c:extLst>
        </c:ser>
        <c:ser>
          <c:idx val="6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28'!$D$90:$D$91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D4-4E87-A35A-34C7FAB1CF1A}"/>
            </c:ext>
          </c:extLst>
        </c:ser>
        <c:ser>
          <c:idx val="7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28'!$E$90:$E$91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D4-4E87-A35A-34C7FAB1CF1A}"/>
            </c:ext>
          </c:extLst>
        </c:ser>
        <c:ser>
          <c:idx val="8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28'!$F$90:$F$91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D4-4E87-A35A-34C7FAB1CF1A}"/>
            </c:ext>
          </c:extLst>
        </c:ser>
        <c:ser>
          <c:idx val="9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28'!$G$90:$G$91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D4-4E87-A35A-34C7FAB1CF1A}"/>
            </c:ext>
          </c:extLst>
        </c:ser>
        <c:ser>
          <c:idx val="0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strRef>
              <c:f>'Chart 28'!$B$90:$B$91</c:f>
              <c:strCache>
                <c:ptCount val="2"/>
                <c:pt idx="0">
                  <c:v>Hughes (Sat)</c:v>
                </c:pt>
                <c:pt idx="1">
                  <c:v>ViaSat (Sat)</c:v>
                </c:pt>
              </c:strCache>
            </c:strRef>
          </c:cat>
          <c:val>
            <c:numRef>
              <c:f>'Chart 28'!$H$90:$H$91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D4-4E87-A35A-34C7FAB1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0152"/>
        <c:axId val="271400544"/>
      </c:barChart>
      <c:catAx>
        <c:axId val="27140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400544"/>
        <c:crosses val="autoZero"/>
        <c:auto val="1"/>
        <c:lblAlgn val="ctr"/>
        <c:lblOffset val="100"/>
        <c:noMultiLvlLbl val="0"/>
      </c:catAx>
      <c:valAx>
        <c:axId val="2714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400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032609560168595E-2"/>
          <c:y val="0.85987191601049873"/>
          <c:w val="0.83585381372782952"/>
          <c:h val="6.16967114404817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37381036009477E-2"/>
          <c:y val="0.10005101807356952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v>3+'Chart 28'!$L$3</c:v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3A-45EA-970D-A20A2DB00345}"/>
              </c:ext>
            </c:extLst>
          </c:dPt>
          <c:dPt>
            <c:idx val="2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DC39-4408-9BF7-C5E8623B738E}"/>
              </c:ext>
            </c:extLst>
          </c:dPt>
          <c:dPt>
            <c:idx val="3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3A-45EA-970D-A20A2DB00345}"/>
              </c:ext>
            </c:extLst>
          </c:dPt>
          <c:dPt>
            <c:idx val="4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3A-45EA-970D-A20A2DB00345}"/>
              </c:ext>
            </c:extLst>
          </c:dPt>
          <c:dPt>
            <c:idx val="5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3A-45EA-970D-A20A2DB00345}"/>
              </c:ext>
            </c:extLst>
          </c:dPt>
          <c:dPt>
            <c:idx val="6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3A-45EA-970D-A20A2DB00345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3A-45EA-970D-A20A2DB00345}"/>
              </c:ext>
            </c:extLst>
          </c:dPt>
          <c:dPt>
            <c:idx val="12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93A-45EA-970D-A20A2DB0034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93A-45EA-970D-A20A2DB00345}"/>
              </c:ext>
            </c:extLst>
          </c:dPt>
          <c:dPt>
            <c:idx val="15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93A-45EA-970D-A20A2DB00345}"/>
              </c:ext>
            </c:extLst>
          </c:dPt>
          <c:dPt>
            <c:idx val="16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793A-45EA-970D-A20A2DB00345}"/>
              </c:ext>
            </c:extLst>
          </c:dPt>
          <c:dPt>
            <c:idx val="17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793A-45EA-970D-A20A2DB00345}"/>
              </c:ext>
            </c:extLst>
          </c:dPt>
          <c:dPt>
            <c:idx val="18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793A-45EA-970D-A20A2DB00345}"/>
              </c:ext>
            </c:extLst>
          </c:dPt>
          <c:dPt>
            <c:idx val="19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793A-45EA-970D-A20A2DB0034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93A-45EA-970D-A20A2DB00345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93A-45EA-970D-A20A2DB00345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93A-45EA-970D-A20A2DB00345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93A-45EA-970D-A20A2DB00345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93A-45EA-970D-A20A2DB00345}"/>
              </c:ext>
            </c:extLst>
          </c:dPt>
          <c:dPt>
            <c:idx val="26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93A-45EA-970D-A20A2DB00345}"/>
              </c:ext>
            </c:extLst>
          </c:dPt>
          <c:dPt>
            <c:idx val="27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93A-45EA-970D-A20A2DB00345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93A-45EA-970D-A20A2DB00345}"/>
              </c:ext>
            </c:extLst>
          </c:dPt>
          <c:dPt>
            <c:idx val="29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93A-45EA-970D-A20A2DB00345}"/>
              </c:ext>
            </c:extLst>
          </c:dPt>
          <c:dPt>
            <c:idx val="30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C39-4408-9BF7-C5E8623B738E}"/>
              </c:ext>
            </c:extLst>
          </c:dPt>
          <c:dPt>
            <c:idx val="31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93A-45EA-970D-A20A2DB00345}"/>
              </c:ext>
            </c:extLst>
          </c:dPt>
          <c:dPt>
            <c:idx val="32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93A-45EA-970D-A20A2DB00345}"/>
              </c:ext>
            </c:extLst>
          </c:dPt>
          <c:dPt>
            <c:idx val="33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93A-45EA-970D-A20A2DB0034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793A-45EA-970D-A20A2DB00345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793A-45EA-970D-A20A2DB00345}"/>
              </c:ext>
            </c:extLst>
          </c:dPt>
          <c:dPt>
            <c:idx val="36"/>
            <c:invertIfNegative val="0"/>
            <c:bubble3D val="0"/>
            <c:spPr>
              <a:solidFill>
                <a:srgbClr val="C6D9F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793A-45EA-970D-A20A2DB00345}"/>
              </c:ext>
            </c:extLst>
          </c:dPt>
          <c:dPt>
            <c:idx val="37"/>
            <c:invertIfNegative val="0"/>
            <c:bubble3D val="0"/>
            <c:spPr>
              <a:solidFill>
                <a:srgbClr val="9FB9E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DC39-4408-9BF7-C5E8623B738E}"/>
              </c:ext>
            </c:extLst>
          </c:dPt>
          <c:dPt>
            <c:idx val="38"/>
            <c:invertIfNegative val="0"/>
            <c:bubble3D val="0"/>
            <c:spPr>
              <a:solidFill>
                <a:srgbClr val="779AD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793A-45EA-970D-A20A2DB00345}"/>
              </c:ext>
            </c:extLst>
          </c:dPt>
          <c:dPt>
            <c:idx val="39"/>
            <c:invertIfNegative val="0"/>
            <c:bubble3D val="0"/>
            <c:spPr>
              <a:solidFill>
                <a:srgbClr val="4F7AC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793A-45EA-970D-A20A2DB00345}"/>
              </c:ext>
            </c:extLst>
          </c:dPt>
          <c:dPt>
            <c:idx val="40"/>
            <c:invertIfNegative val="0"/>
            <c:bubble3D val="0"/>
            <c:spPr>
              <a:solidFill>
                <a:srgbClr val="285B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793A-45EA-970D-A20A2DB0034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B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28'!$K$4:$K$45</c:f>
              <c:numCache>
                <c:formatCode>General</c:formatCode>
                <c:ptCount val="42"/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6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45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40</c:v>
                </c:pt>
                <c:pt idx="20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3</c:v>
                </c:pt>
                <c:pt idx="32">
                  <c:v>3</c:v>
                </c:pt>
                <c:pt idx="33">
                  <c:v>1.5</c:v>
                </c:pt>
                <c:pt idx="34">
                  <c:v>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793A-45EA-970D-A20A2DB00345}"/>
            </c:ext>
          </c:extLst>
        </c:ser>
        <c:ser>
          <c:idx val="2"/>
          <c:order val="1"/>
          <c:tx>
            <c:strRef>
              <c:f>'Chart 28'!$L$3</c:f>
              <c:strCache>
                <c:ptCount val="1"/>
              </c:strCache>
            </c:strRef>
          </c:tx>
          <c:spPr>
            <a:pattFill prst="pct50">
              <a:fgClr>
                <a:srgbClr val="003BB0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793A-45EA-970D-A20A2DB00345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793A-45EA-970D-A20A2DB00345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28'!$L$4:$L$45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793A-45EA-970D-A20A2DB0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1401328"/>
        <c:axId val="271401720"/>
      </c:barChart>
      <c:catAx>
        <c:axId val="27140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401720"/>
        <c:crosses val="autoZero"/>
        <c:auto val="1"/>
        <c:lblAlgn val="ctr"/>
        <c:lblOffset val="100"/>
        <c:noMultiLvlLbl val="0"/>
      </c:catAx>
      <c:valAx>
        <c:axId val="271401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401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75256"/>
        <c:axId val="267575648"/>
      </c:scatterChart>
      <c:valAx>
        <c:axId val="26757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67575648"/>
        <c:crosses val="autoZero"/>
        <c:crossBetween val="midCat"/>
      </c:valAx>
      <c:valAx>
        <c:axId val="2675756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6757525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02990041877521E-2"/>
          <c:y val="0.10276655794594713"/>
          <c:w val="0.89332994665989329"/>
          <c:h val="0.543742390410153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'Chart 28'!$N$3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C4-45B5-A0EC-26C4CC19F2AF}"/>
              </c:ext>
            </c:extLst>
          </c:dPt>
          <c:dPt>
            <c:idx val="2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4-73EF-455E-8B1E-E0C44A899D76}"/>
              </c:ext>
            </c:extLst>
          </c:dPt>
          <c:dPt>
            <c:idx val="3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C4-45B5-A0EC-26C4CC19F2AF}"/>
              </c:ext>
            </c:extLst>
          </c:dPt>
          <c:dPt>
            <c:idx val="4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9C4-45B5-A0EC-26C4CC19F2AF}"/>
              </c:ext>
            </c:extLst>
          </c:dPt>
          <c:dPt>
            <c:idx val="5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9C4-45B5-A0EC-26C4CC19F2AF}"/>
              </c:ext>
            </c:extLst>
          </c:dPt>
          <c:dPt>
            <c:idx val="6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9C4-45B5-A0EC-26C4CC19F2AF}"/>
              </c:ext>
            </c:extLst>
          </c:dPt>
          <c:dPt>
            <c:idx val="11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9C4-45B5-A0EC-26C4CC19F2AF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9C4-45B5-A0EC-26C4CC19F2AF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9C4-45B5-A0EC-26C4CC19F2AF}"/>
              </c:ext>
            </c:extLst>
          </c:dPt>
          <c:dPt>
            <c:idx val="15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9C4-45B5-A0EC-26C4CC19F2AF}"/>
              </c:ext>
            </c:extLst>
          </c:dPt>
          <c:dPt>
            <c:idx val="16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39C4-45B5-A0EC-26C4CC19F2AF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39C4-45B5-A0EC-26C4CC19F2AF}"/>
              </c:ext>
            </c:extLst>
          </c:dPt>
          <c:dPt>
            <c:idx val="18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39C4-45B5-A0EC-26C4CC19F2AF}"/>
              </c:ext>
            </c:extLst>
          </c:dPt>
          <c:dPt>
            <c:idx val="19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39C4-45B5-A0EC-26C4CC19F2AF}"/>
              </c:ext>
            </c:extLst>
          </c:dPt>
          <c:dPt>
            <c:idx val="20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39C4-45B5-A0EC-26C4CC19F2AF}"/>
              </c:ext>
            </c:extLst>
          </c:dPt>
          <c:dPt>
            <c:idx val="21"/>
            <c:invertIfNegative val="0"/>
            <c:bubble3D val="0"/>
            <c:spPr>
              <a:solidFill>
                <a:srgbClr val="00CC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39C4-45B5-A0EC-26C4CC19F2AF}"/>
              </c:ext>
            </c:extLst>
          </c:dPt>
          <c:dPt>
            <c:idx val="22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39C4-45B5-A0EC-26C4CC19F2AF}"/>
              </c:ext>
            </c:extLst>
          </c:dPt>
          <c:dPt>
            <c:idx val="23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39C4-45B5-A0EC-26C4CC19F2AF}"/>
              </c:ext>
            </c:extLst>
          </c:dPt>
          <c:dPt>
            <c:idx val="25"/>
            <c:invertIfNegative val="0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39C4-45B5-A0EC-26C4CC19F2AF}"/>
              </c:ext>
            </c:extLst>
          </c:dPt>
          <c:dPt>
            <c:idx val="2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39C4-45B5-A0EC-26C4CC19F2AF}"/>
              </c:ext>
            </c:extLst>
          </c:dPt>
          <c:dPt>
            <c:idx val="2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39C4-45B5-A0EC-26C4CC19F2AF}"/>
              </c:ext>
            </c:extLst>
          </c:dPt>
          <c:dPt>
            <c:idx val="28"/>
            <c:invertIfNegative val="0"/>
            <c:bubble3D val="0"/>
            <c:spPr>
              <a:solidFill>
                <a:srgbClr val="99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39C4-45B5-A0EC-26C4CC19F2AF}"/>
              </c:ext>
            </c:extLst>
          </c:dPt>
          <c:dPt>
            <c:idx val="29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39C4-45B5-A0EC-26C4CC19F2AF}"/>
              </c:ext>
            </c:extLst>
          </c:dPt>
          <c:dPt>
            <c:idx val="30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73EF-455E-8B1E-E0C44A899D76}"/>
              </c:ext>
            </c:extLst>
          </c:dPt>
          <c:dPt>
            <c:idx val="31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39C4-45B5-A0EC-26C4CC19F2AF}"/>
              </c:ext>
            </c:extLst>
          </c:dPt>
          <c:dPt>
            <c:idx val="32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39C4-45B5-A0EC-26C4CC19F2AF}"/>
              </c:ext>
            </c:extLst>
          </c:dPt>
          <c:dPt>
            <c:idx val="33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39C4-45B5-A0EC-26C4CC19F2AF}"/>
              </c:ext>
            </c:extLst>
          </c:dPt>
          <c:dPt>
            <c:idx val="34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2-39C4-45B5-A0EC-26C4CC19F2AF}"/>
              </c:ext>
            </c:extLst>
          </c:dPt>
          <c:dPt>
            <c:idx val="35"/>
            <c:invertIfNegative val="0"/>
            <c:bubble3D val="0"/>
            <c:spPr>
              <a:solidFill>
                <a:srgbClr val="FF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4-39C4-45B5-A0EC-26C4CC19F2AF}"/>
              </c:ext>
            </c:extLst>
          </c:dPt>
          <c:dPt>
            <c:idx val="3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6-39C4-45B5-A0EC-26C4CC19F2AF}"/>
              </c:ext>
            </c:extLst>
          </c:dPt>
          <c:dPt>
            <c:idx val="3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73EF-455E-8B1E-E0C44A899D76}"/>
              </c:ext>
            </c:extLst>
          </c:dPt>
          <c:dPt>
            <c:idx val="3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8-39C4-45B5-A0EC-26C4CC19F2AF}"/>
              </c:ext>
            </c:extLst>
          </c:dPt>
          <c:dPt>
            <c:idx val="39"/>
            <c:invertIfNegative val="0"/>
            <c:bubble3D val="0"/>
            <c:spPr>
              <a:solidFill>
                <a:srgbClr val="C0895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A-39C4-45B5-A0EC-26C4CC19F2AF}"/>
              </c:ext>
            </c:extLst>
          </c:dPt>
          <c:dPt>
            <c:idx val="4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C-39C4-45B5-A0EC-26C4CC19F2AF}"/>
              </c:ext>
            </c:extLst>
          </c:dPt>
          <c:dPt>
            <c:idx val="4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28'!$N$4:$N$45</c:f>
              <c:numCache>
                <c:formatCode>General</c:formatCode>
                <c:ptCount val="4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0.51200000000000001</c:v>
                </c:pt>
                <c:pt idx="6">
                  <c:v>0.76800000000000002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0.76800000000000002</c:v>
                </c:pt>
                <c:pt idx="19">
                  <c:v>5</c:v>
                </c:pt>
                <c:pt idx="20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0.77</c:v>
                </c:pt>
                <c:pt idx="27">
                  <c:v>0.76800000000000002</c:v>
                </c:pt>
                <c:pt idx="29">
                  <c:v>0.76800000000000002</c:v>
                </c:pt>
                <c:pt idx="30">
                  <c:v>0.76800000000000002</c:v>
                </c:pt>
                <c:pt idx="31">
                  <c:v>0.76800000000000002</c:v>
                </c:pt>
                <c:pt idx="32">
                  <c:v>0.76800000000000002</c:v>
                </c:pt>
                <c:pt idx="33">
                  <c:v>0.38400000000000001</c:v>
                </c:pt>
                <c:pt idx="34">
                  <c:v>0.38400000000000001</c:v>
                </c:pt>
                <c:pt idx="36">
                  <c:v>0.76800000000000002</c:v>
                </c:pt>
                <c:pt idx="37">
                  <c:v>0.76800000000000002</c:v>
                </c:pt>
                <c:pt idx="38">
                  <c:v>0.76800000000000002</c:v>
                </c:pt>
                <c:pt idx="39">
                  <c:v>0.76800000000000002</c:v>
                </c:pt>
                <c:pt idx="40">
                  <c:v>0.38400000000000001</c:v>
                </c:pt>
                <c:pt idx="41">
                  <c:v>0.76800000000000002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F-39C4-45B5-A0EC-26C4CC19F2AF}"/>
            </c:ext>
          </c:extLst>
        </c:ser>
        <c:ser>
          <c:idx val="2"/>
          <c:order val="1"/>
          <c:tx>
            <c:strRef>
              <c:f>'Chart 28'!$O$3</c:f>
              <c:strCache>
                <c:ptCount val="1"/>
              </c:strCache>
            </c:strRef>
          </c:tx>
          <c:spPr>
            <a:pattFill prst="pct50">
              <a:fgClr>
                <a:srgbClr val="984807"/>
              </a:fgClr>
              <a:bgClr>
                <a:schemeClr val="bg1"/>
              </a:bgClr>
            </a:pattFill>
          </c:spPr>
          <c:invertIfNegative val="0"/>
          <c:dPt>
            <c:idx val="2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39C4-45B5-A0EC-26C4CC19F2AF}"/>
              </c:ext>
            </c:extLst>
          </c:dPt>
          <c:dPt>
            <c:idx val="3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2-39C4-45B5-A0EC-26C4CC19F2AF}"/>
              </c:ext>
            </c:extLst>
          </c:dPt>
          <c:cat>
            <c:strRef>
              <c:f>'Chart 28'!$I$5:$I$45</c:f>
              <c:strCache>
                <c:ptCount val="41"/>
                <c:pt idx="5">
                  <c:v>AT&amp;T (DSL)</c:v>
                </c:pt>
                <c:pt idx="12">
                  <c:v>AT&amp;T U-Verse</c:v>
                </c:pt>
                <c:pt idx="19">
                  <c:v>CenturyLink (DSL)</c:v>
                </c:pt>
                <c:pt idx="26">
                  <c:v>Frontier (DSL)</c:v>
                </c:pt>
                <c:pt idx="33">
                  <c:v>Verizon (DSL)</c:v>
                </c:pt>
                <c:pt idx="40">
                  <c:v>Windstream (DSL)</c:v>
                </c:pt>
              </c:strCache>
            </c:strRef>
          </c:cat>
          <c:val>
            <c:numRef>
              <c:f>'Chart 28'!$O$4:$O$45</c:f>
              <c:numCache>
                <c:formatCode>General</c:formatCode>
                <c:ptCount val="4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39C4-45B5-A0EC-26C4CC19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1402504"/>
        <c:axId val="271402896"/>
      </c:barChart>
      <c:catAx>
        <c:axId val="27140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402896"/>
        <c:crosses val="autoZero"/>
        <c:auto val="1"/>
        <c:lblAlgn val="ctr"/>
        <c:lblOffset val="100"/>
        <c:noMultiLvlLbl val="0"/>
      </c:catAx>
      <c:valAx>
        <c:axId val="27140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Adverised</a:t>
                </a:r>
                <a:r>
                  <a:rPr lang="en-US" baseline="0"/>
                  <a:t> throughput (Mbps)</a:t>
                </a:r>
              </a:p>
            </c:rich>
          </c:tx>
          <c:layout>
            <c:manualLayout>
              <c:xMode val="edge"/>
              <c:yMode val="edge"/>
              <c:x val="9.9255583126550868E-3"/>
              <c:y val="0.17382176120459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402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38399846036947E-2"/>
          <c:y val="3.3746981627296585E-2"/>
          <c:w val="0.91812003091450312"/>
          <c:h val="0.70994868666402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28'!$C$55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C6D9F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28'!$C$56:$C$72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30</c:v>
                </c:pt>
                <c:pt idx="7">
                  <c:v>25</c:v>
                </c:pt>
                <c:pt idx="8">
                  <c:v>22</c:v>
                </c:pt>
                <c:pt idx="9">
                  <c:v>25</c:v>
                </c:pt>
                <c:pt idx="10">
                  <c:v>12</c:v>
                </c:pt>
                <c:pt idx="11">
                  <c:v>15</c:v>
                </c:pt>
                <c:pt idx="13">
                  <c:v>35</c:v>
                </c:pt>
                <c:pt idx="16">
                  <c:v>20.116955973802185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69-4074-8DC8-D00177116066}"/>
            </c:ext>
          </c:extLst>
        </c:ser>
        <c:ser>
          <c:idx val="1"/>
          <c:order val="1"/>
          <c:tx>
            <c:strRef>
              <c:f>'Chart 28'!$D$55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9FB9E4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28'!$D$56:$D$72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25</c:v>
                </c:pt>
                <c:pt idx="10">
                  <c:v>20</c:v>
                </c:pt>
                <c:pt idx="11">
                  <c:v>30</c:v>
                </c:pt>
                <c:pt idx="12">
                  <c:v>25</c:v>
                </c:pt>
                <c:pt idx="13">
                  <c:v>35</c:v>
                </c:pt>
                <c:pt idx="16">
                  <c:v>25.512472517780434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69-4074-8DC8-D00177116066}"/>
            </c:ext>
          </c:extLst>
        </c:ser>
        <c:ser>
          <c:idx val="2"/>
          <c:order val="2"/>
          <c:tx>
            <c:strRef>
              <c:f>'Chart 28'!$E$55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779AD7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28'!$E$56:$E$72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  <c:pt idx="9">
                  <c:v>25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36.758273731783589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69-4074-8DC8-D00177116066}"/>
            </c:ext>
          </c:extLst>
        </c:ser>
        <c:ser>
          <c:idx val="3"/>
          <c:order val="3"/>
          <c:tx>
            <c:strRef>
              <c:f>'Chart 28'!$F$55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4F7AC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28'!$F$56:$F$72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10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30</c:v>
                </c:pt>
                <c:pt idx="8">
                  <c:v>50</c:v>
                </c:pt>
                <c:pt idx="9">
                  <c:v>50</c:v>
                </c:pt>
                <c:pt idx="10">
                  <c:v>15</c:v>
                </c:pt>
                <c:pt idx="11">
                  <c:v>50</c:v>
                </c:pt>
                <c:pt idx="12">
                  <c:v>25</c:v>
                </c:pt>
                <c:pt idx="13">
                  <c:v>75</c:v>
                </c:pt>
                <c:pt idx="15">
                  <c:v>12</c:v>
                </c:pt>
                <c:pt idx="16">
                  <c:v>37.22106503531537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69-4074-8DC8-D00177116066}"/>
            </c:ext>
          </c:extLst>
        </c:ser>
        <c:ser>
          <c:idx val="4"/>
          <c:order val="4"/>
          <c:tx>
            <c:strRef>
              <c:f>'Chart 28'!$G$55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285BBD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28'!$G$56:$G$72</c:f>
              <c:numCache>
                <c:formatCode>General</c:formatCode>
                <c:ptCount val="17"/>
                <c:pt idx="0">
                  <c:v>6</c:v>
                </c:pt>
                <c:pt idx="1">
                  <c:v>24</c:v>
                </c:pt>
                <c:pt idx="2">
                  <c:v>40</c:v>
                </c:pt>
                <c:pt idx="3">
                  <c:v>6</c:v>
                </c:pt>
                <c:pt idx="4">
                  <c:v>1.1000000000000001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105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  <c:pt idx="12">
                  <c:v>25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71.98674939951961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69-4074-8DC8-D00177116066}"/>
            </c:ext>
          </c:extLst>
        </c:ser>
        <c:ser>
          <c:idx val="5"/>
          <c:order val="5"/>
          <c:tx>
            <c:strRef>
              <c:f>'Chart 28'!$N$75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003BB0"/>
            </a:solidFill>
          </c:spPr>
          <c:invertIfNegative val="0"/>
          <c:val>
            <c:numRef>
              <c:f>'Chart 28'!$H$56:$H$72</c:f>
              <c:numCache>
                <c:formatCode>General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6</c:v>
                </c:pt>
                <c:pt idx="4">
                  <c:v>2.0499999999999998</c:v>
                </c:pt>
                <c:pt idx="5">
                  <c:v>12</c:v>
                </c:pt>
                <c:pt idx="6">
                  <c:v>101</c:v>
                </c:pt>
                <c:pt idx="7">
                  <c:v>100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300</c:v>
                </c:pt>
                <c:pt idx="12">
                  <c:v>30</c:v>
                </c:pt>
                <c:pt idx="13">
                  <c:v>75</c:v>
                </c:pt>
                <c:pt idx="14">
                  <c:v>10</c:v>
                </c:pt>
                <c:pt idx="15">
                  <c:v>12</c:v>
                </c:pt>
                <c:pt idx="16">
                  <c:v>104.69334622383985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71-4E09-BB4B-612D1C72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3680"/>
        <c:axId val="271404072"/>
      </c:barChart>
      <c:catAx>
        <c:axId val="27140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1404072"/>
        <c:crosses val="autoZero"/>
        <c:auto val="1"/>
        <c:lblAlgn val="ctr"/>
        <c:lblOffset val="100"/>
        <c:noMultiLvlLbl val="0"/>
      </c:catAx>
      <c:valAx>
        <c:axId val="271404072"/>
        <c:scaling>
          <c:orientation val="minMax"/>
          <c:max val="3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Maximum</a:t>
                </a:r>
                <a:r>
                  <a:rPr lang="en-US" sz="1200" baseline="0"/>
                  <a:t> Advertised Download Speed (Mbps)</a:t>
                </a:r>
              </a:p>
            </c:rich>
          </c:tx>
          <c:layout>
            <c:manualLayout>
              <c:xMode val="edge"/>
              <c:yMode val="edge"/>
              <c:x val="9.9666076272660609E-3"/>
              <c:y val="0.23586963424161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403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392403694148451"/>
          <c:y val="0.94210981437866226"/>
          <c:w val="0.57215197365035253"/>
          <c:h val="5.67307086614173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0965718211399E-2"/>
          <c:y val="3.5321747286409605E-2"/>
          <c:w val="0.91812003091450312"/>
          <c:h val="0.73051274984422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28'!$C$75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28'!$C$76:$C$92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3">
                  <c:v>35</c:v>
                </c:pt>
                <c:pt idx="16">
                  <c:v>6.0405634709495759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1-460A-BBF7-A5EC0ECC1544}"/>
            </c:ext>
          </c:extLst>
        </c:ser>
        <c:ser>
          <c:idx val="1"/>
          <c:order val="1"/>
          <c:tx>
            <c:strRef>
              <c:f>'Chart 28'!$D$75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28'!$D$76:$D$92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6">
                  <c:v>8.4146968719382507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1-460A-BBF7-A5EC0ECC1544}"/>
            </c:ext>
          </c:extLst>
        </c:ser>
        <c:ser>
          <c:idx val="2"/>
          <c:order val="2"/>
          <c:tx>
            <c:strRef>
              <c:f>'Chart 28'!$E$75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28'!$E$76:$E$92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0.89600000000000002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9.1093564748580107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1-460A-BBF7-A5EC0ECC1544}"/>
            </c:ext>
          </c:extLst>
        </c:ser>
        <c:ser>
          <c:idx val="3"/>
          <c:order val="3"/>
          <c:tx>
            <c:strRef>
              <c:f>'Chart 28'!$F$75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28'!$F$76:$F$92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25</c:v>
                </c:pt>
                <c:pt idx="13">
                  <c:v>35</c:v>
                </c:pt>
                <c:pt idx="15">
                  <c:v>3</c:v>
                </c:pt>
                <c:pt idx="16">
                  <c:v>9.135031887902203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1-460A-BBF7-A5EC0ECC1544}"/>
            </c:ext>
          </c:extLst>
        </c:ser>
        <c:ser>
          <c:idx val="4"/>
          <c:order val="4"/>
          <c:tx>
            <c:strRef>
              <c:f>'Chart 28'!$G$75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28'!$A$143:$B$159</c:f>
              <c:multiLvlStrCache>
                <c:ptCount val="17"/>
                <c:lvl>
                  <c:pt idx="0">
                    <c:v>AT&amp;T</c:v>
                  </c:pt>
                  <c:pt idx="1">
                    <c:v>AT&amp;T - U-Verse</c:v>
                  </c:pt>
                  <c:pt idx="2">
                    <c:v>CenturyLink</c:v>
                  </c:pt>
                  <c:pt idx="3">
                    <c:v>Frontier (DSL)</c:v>
                  </c:pt>
                  <c:pt idx="4">
                    <c:v>Verizon (DSL)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(Fiber)</c:v>
                  </c:pt>
                  <c:pt idx="13">
                    <c:v>Verizon (Fiber)</c:v>
                  </c:pt>
                  <c:pt idx="14">
                    <c:v>Hughes</c:v>
                  </c:pt>
                  <c:pt idx="15">
                    <c:v>ViaSat</c:v>
                  </c:pt>
                  <c:pt idx="16">
                    <c:v>Average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28'!$G$76:$G$92</c:f>
              <c:numCache>
                <c:formatCode>General</c:formatCode>
                <c:ptCount val="17"/>
                <c:pt idx="0">
                  <c:v>0.51200000000000001</c:v>
                </c:pt>
                <c:pt idx="1">
                  <c:v>3</c:v>
                </c:pt>
                <c:pt idx="2">
                  <c:v>5</c:v>
                </c:pt>
                <c:pt idx="3">
                  <c:v>0.77</c:v>
                </c:pt>
                <c:pt idx="4">
                  <c:v>0.57999999999999996</c:v>
                </c:pt>
                <c:pt idx="5">
                  <c:v>0.38400000000000001</c:v>
                </c:pt>
                <c:pt idx="6">
                  <c:v>35</c:v>
                </c:pt>
                <c:pt idx="7">
                  <c:v>4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25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15.408492478226444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D1-460A-BBF7-A5EC0ECC1544}"/>
            </c:ext>
          </c:extLst>
        </c:ser>
        <c:ser>
          <c:idx val="5"/>
          <c:order val="5"/>
          <c:tx>
            <c:strRef>
              <c:f>'Chart 28'!$H$75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val>
            <c:numRef>
              <c:f>'Chart 28'!$H$76:$H$92</c:f>
              <c:numCache>
                <c:formatCode>General</c:formatCode>
                <c:ptCount val="17"/>
                <c:pt idx="0">
                  <c:v>0.76800000000000002</c:v>
                </c:pt>
                <c:pt idx="1">
                  <c:v>6</c:v>
                </c:pt>
                <c:pt idx="2">
                  <c:v>5</c:v>
                </c:pt>
                <c:pt idx="3">
                  <c:v>0.76800000000000002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35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75</c:v>
                </c:pt>
                <c:pt idx="14">
                  <c:v>1</c:v>
                </c:pt>
                <c:pt idx="15">
                  <c:v>3</c:v>
                </c:pt>
                <c:pt idx="16">
                  <c:v>15.574089214066555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E8-4E20-BFEF-9B3758F2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4856"/>
        <c:axId val="271405248"/>
      </c:barChart>
      <c:catAx>
        <c:axId val="27140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405248"/>
        <c:crosses val="autoZero"/>
        <c:auto val="1"/>
        <c:lblAlgn val="ctr"/>
        <c:lblOffset val="100"/>
        <c:noMultiLvlLbl val="0"/>
      </c:catAx>
      <c:valAx>
        <c:axId val="2714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Advertised Upload Speed (Mbps)</a:t>
                </a:r>
              </a:p>
            </c:rich>
          </c:tx>
          <c:layout>
            <c:manualLayout>
              <c:xMode val="edge"/>
              <c:yMode val="edge"/>
              <c:x val="1.4173025143950226E-2"/>
              <c:y val="0.21407134422400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1404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3285214348206E-2"/>
          <c:y val="2.3012539274957392E-2"/>
          <c:w val="0.91709668723841964"/>
          <c:h val="0.632241631057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47'!$C$3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47'!$C$4:$C$20</c:f>
              <c:numCache>
                <c:formatCode>General</c:formatCode>
                <c:ptCount val="17"/>
                <c:pt idx="2">
                  <c:v>0.59236</c:v>
                </c:pt>
                <c:pt idx="4">
                  <c:v>0.59477999999999998</c:v>
                </c:pt>
                <c:pt idx="6">
                  <c:v>2.8048000000000002</c:v>
                </c:pt>
                <c:pt idx="7">
                  <c:v>1.6251500000000001</c:v>
                </c:pt>
                <c:pt idx="8">
                  <c:v>2.69428</c:v>
                </c:pt>
                <c:pt idx="9">
                  <c:v>2.35059</c:v>
                </c:pt>
                <c:pt idx="10">
                  <c:v>1.1124499999999999</c:v>
                </c:pt>
                <c:pt idx="11">
                  <c:v>0.97472999999999999</c:v>
                </c:pt>
                <c:pt idx="13">
                  <c:v>20.749479999999998</c:v>
                </c:pt>
                <c:pt idx="14">
                  <c:v>0</c:v>
                </c:pt>
                <c:pt idx="15">
                  <c:v>0</c:v>
                </c:pt>
                <c:pt idx="16" formatCode="0.00">
                  <c:v>2.8757704823625918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14-4FAD-8CEB-CEAFB1E3FD59}"/>
            </c:ext>
          </c:extLst>
        </c:ser>
        <c:ser>
          <c:idx val="1"/>
          <c:order val="1"/>
          <c:tx>
            <c:strRef>
              <c:f>'Chart 47'!$D$3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47'!$D$4:$D$20</c:f>
              <c:numCache>
                <c:formatCode>General</c:formatCode>
                <c:ptCount val="17"/>
                <c:pt idx="2">
                  <c:v>0.61385999999999996</c:v>
                </c:pt>
                <c:pt idx="4">
                  <c:v>0.69633</c:v>
                </c:pt>
                <c:pt idx="5">
                  <c:v>0.67993000000000003</c:v>
                </c:pt>
                <c:pt idx="6">
                  <c:v>4.3483999999999998</c:v>
                </c:pt>
                <c:pt idx="7">
                  <c:v>3.5084200000000001</c:v>
                </c:pt>
                <c:pt idx="8">
                  <c:v>3.3500999999999999</c:v>
                </c:pt>
                <c:pt idx="9">
                  <c:v>2.84775</c:v>
                </c:pt>
                <c:pt idx="10">
                  <c:v>1.5383500000000001</c:v>
                </c:pt>
                <c:pt idx="11">
                  <c:v>1.62076</c:v>
                </c:pt>
                <c:pt idx="13">
                  <c:v>24.771239999999999</c:v>
                </c:pt>
                <c:pt idx="14">
                  <c:v>0</c:v>
                </c:pt>
                <c:pt idx="15">
                  <c:v>0</c:v>
                </c:pt>
                <c:pt idx="16" formatCode="0.00">
                  <c:v>4.1491223933933927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14-4FAD-8CEB-CEAFB1E3FD59}"/>
            </c:ext>
          </c:extLst>
        </c:ser>
        <c:ser>
          <c:idx val="2"/>
          <c:order val="2"/>
          <c:tx>
            <c:strRef>
              <c:f>'Chart 47'!$E$3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47'!$E$4:$E$20</c:f>
              <c:numCache>
                <c:formatCode>General</c:formatCode>
                <c:ptCount val="17"/>
                <c:pt idx="2">
                  <c:v>0.61648999999999998</c:v>
                </c:pt>
                <c:pt idx="4">
                  <c:v>0.62966</c:v>
                </c:pt>
                <c:pt idx="5">
                  <c:v>0.63254999999999995</c:v>
                </c:pt>
                <c:pt idx="6">
                  <c:v>4.2439299999999998</c:v>
                </c:pt>
                <c:pt idx="7">
                  <c:v>3.64039</c:v>
                </c:pt>
                <c:pt idx="8">
                  <c:v>3.7071200000000002</c:v>
                </c:pt>
                <c:pt idx="9">
                  <c:v>2.8019699999999998</c:v>
                </c:pt>
                <c:pt idx="10">
                  <c:v>1.5376799999999999</c:v>
                </c:pt>
                <c:pt idx="11">
                  <c:v>1.65465</c:v>
                </c:pt>
                <c:pt idx="13">
                  <c:v>26.32245</c:v>
                </c:pt>
                <c:pt idx="14">
                  <c:v>0</c:v>
                </c:pt>
                <c:pt idx="15">
                  <c:v>4.9314600000000004</c:v>
                </c:pt>
                <c:pt idx="16" formatCode="0.00">
                  <c:v>4.3843202488614184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14-4FAD-8CEB-CEAFB1E3FD59}"/>
            </c:ext>
          </c:extLst>
        </c:ser>
        <c:ser>
          <c:idx val="3"/>
          <c:order val="3"/>
          <c:tx>
            <c:strRef>
              <c:f>'Chart 47'!$F$3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47'!$F$4:$F$20</c:f>
              <c:numCache>
                <c:formatCode>General</c:formatCode>
                <c:ptCount val="17"/>
                <c:pt idx="2">
                  <c:v>0.58592</c:v>
                </c:pt>
                <c:pt idx="3" formatCode="0.00">
                  <c:v>0.52105999999999997</c:v>
                </c:pt>
                <c:pt idx="4" formatCode="0.00">
                  <c:v>0.60033000000000003</c:v>
                </c:pt>
                <c:pt idx="5" formatCode="0.00">
                  <c:v>0.62434999999999996</c:v>
                </c:pt>
                <c:pt idx="6" formatCode="0.00">
                  <c:v>5.1875900000000001</c:v>
                </c:pt>
                <c:pt idx="7" formatCode="0.00">
                  <c:v>4.0087700000000002</c:v>
                </c:pt>
                <c:pt idx="8" formatCode="0.00">
                  <c:v>7.5321499999999997</c:v>
                </c:pt>
                <c:pt idx="9" formatCode="0.00">
                  <c:v>4.77393</c:v>
                </c:pt>
                <c:pt idx="10" formatCode="0.00">
                  <c:v>2.2098900000000001</c:v>
                </c:pt>
                <c:pt idx="11" formatCode="0.00">
                  <c:v>1.7727999999999999</c:v>
                </c:pt>
                <c:pt idx="12" formatCode="0.00">
                  <c:v>16.606280000000002</c:v>
                </c:pt>
                <c:pt idx="13" formatCode="0.00">
                  <c:v>31.18197</c:v>
                </c:pt>
                <c:pt idx="14" formatCode="0.00">
                  <c:v>0</c:v>
                </c:pt>
                <c:pt idx="15" formatCode="0.00">
                  <c:v>5.0161100000000003</c:v>
                </c:pt>
                <c:pt idx="16" formatCode="0.00">
                  <c:v>6.8317774853678932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14-4FAD-8CEB-CEAFB1E3FD59}"/>
            </c:ext>
          </c:extLst>
        </c:ser>
        <c:ser>
          <c:idx val="4"/>
          <c:order val="4"/>
          <c:tx>
            <c:strRef>
              <c:f>'Chart 47'!$G$3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47'!$G$4:$G$20</c:f>
              <c:numCache>
                <c:formatCode>General</c:formatCode>
                <c:ptCount val="17"/>
                <c:pt idx="0">
                  <c:v>0.45274999999999999</c:v>
                </c:pt>
                <c:pt idx="1">
                  <c:v>2.18268</c:v>
                </c:pt>
                <c:pt idx="2">
                  <c:v>1.5311600000000001</c:v>
                </c:pt>
                <c:pt idx="3" formatCode="0.00">
                  <c:v>0.54447999999999996</c:v>
                </c:pt>
                <c:pt idx="4" formatCode="0.00">
                  <c:v>0.60889000000000004</c:v>
                </c:pt>
                <c:pt idx="5" formatCode="0.00">
                  <c:v>0.66757999999999995</c:v>
                </c:pt>
                <c:pt idx="6" formatCode="0.00">
                  <c:v>25.03633</c:v>
                </c:pt>
                <c:pt idx="7" formatCode="0.00">
                  <c:v>4.0601500000000001</c:v>
                </c:pt>
                <c:pt idx="8" formatCode="0.00">
                  <c:v>7.0225900000000001</c:v>
                </c:pt>
                <c:pt idx="9" formatCode="0.00">
                  <c:v>6.19794</c:v>
                </c:pt>
                <c:pt idx="10" formatCode="0.00">
                  <c:v>3.95852</c:v>
                </c:pt>
                <c:pt idx="11" formatCode="0.00">
                  <c:v>2.6682999999999999</c:v>
                </c:pt>
                <c:pt idx="12" formatCode="0.00">
                  <c:v>16.66602</c:v>
                </c:pt>
                <c:pt idx="13" formatCode="0.00">
                  <c:v>52.721789999999999</c:v>
                </c:pt>
                <c:pt idx="14" formatCode="0.00">
                  <c:v>1.6536500000000001</c:v>
                </c:pt>
                <c:pt idx="15" formatCode="0.00">
                  <c:v>5.2847799999999996</c:v>
                </c:pt>
                <c:pt idx="16" formatCode="0.00">
                  <c:v>9.4896229592240697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F14-4FAD-8CEB-CEAFB1E3FD59}"/>
            </c:ext>
          </c:extLst>
        </c:ser>
        <c:ser>
          <c:idx val="5"/>
          <c:order val="5"/>
          <c:tx>
            <c:strRef>
              <c:f>'Chart 47'!$H$3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cat>
            <c:multiLvlStrRef>
              <c:f>'Chart 47'!$A$4:$B$20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Avg Median Speed of all ISPs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47'!$H$4:$H$20</c:f>
              <c:numCache>
                <c:formatCode>General</c:formatCode>
                <c:ptCount val="17"/>
                <c:pt idx="0">
                  <c:v>0.48092000000000001</c:v>
                </c:pt>
                <c:pt idx="1">
                  <c:v>1.9226799999999999</c:v>
                </c:pt>
                <c:pt idx="2">
                  <c:v>1.0329999999999999</c:v>
                </c:pt>
                <c:pt idx="3" formatCode="0.00">
                  <c:v>0.58338000000000001</c:v>
                </c:pt>
                <c:pt idx="4" formatCode="0.00">
                  <c:v>0.63361000000000001</c:v>
                </c:pt>
                <c:pt idx="5" formatCode="0.00">
                  <c:v>0.61778</c:v>
                </c:pt>
                <c:pt idx="6" formatCode="0.00">
                  <c:v>16.73488</c:v>
                </c:pt>
                <c:pt idx="7" formatCode="0.00">
                  <c:v>4.2179599999999997</c:v>
                </c:pt>
                <c:pt idx="8" formatCode="0.00">
                  <c:v>7.4763999999999999</c:v>
                </c:pt>
                <c:pt idx="9" formatCode="0.00">
                  <c:v>5.32402</c:v>
                </c:pt>
                <c:pt idx="10" formatCode="0.00">
                  <c:v>3.85276</c:v>
                </c:pt>
                <c:pt idx="11" formatCode="0.00">
                  <c:v>4.4261400000000002</c:v>
                </c:pt>
                <c:pt idx="12" formatCode="0.00">
                  <c:v>6.1706399999999997</c:v>
                </c:pt>
                <c:pt idx="13" formatCode="0.00">
                  <c:v>54.747079999999997</c:v>
                </c:pt>
                <c:pt idx="14" formatCode="0.00">
                  <c:v>1.9370099999999999</c:v>
                </c:pt>
                <c:pt idx="15" formatCode="0.00">
                  <c:v>4.9320199999999996</c:v>
                </c:pt>
                <c:pt idx="16" formatCode="0.00">
                  <c:v>8.7749445085158158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F14-4FAD-8CEB-CEAFB1E3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36472"/>
        <c:axId val="273436864"/>
      </c:barChart>
      <c:catAx>
        <c:axId val="27343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436864"/>
        <c:crosses val="autoZero"/>
        <c:auto val="1"/>
        <c:lblAlgn val="ctr"/>
        <c:lblOffset val="100"/>
        <c:noMultiLvlLbl val="0"/>
      </c:catAx>
      <c:valAx>
        <c:axId val="27343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Sustained Upload Speed (Mbps)</a:t>
                </a:r>
              </a:p>
            </c:rich>
          </c:tx>
          <c:layout>
            <c:manualLayout>
              <c:xMode val="edge"/>
              <c:yMode val="edge"/>
              <c:x val="5.7180960488047092E-3"/>
              <c:y val="0.16793613752695152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crossAx val="273436472"/>
        <c:crosses val="autoZero"/>
        <c:crossBetween val="between"/>
        <c:minorUnit val="1"/>
      </c:valAx>
    </c:plotArea>
    <c:legend>
      <c:legendPos val="t"/>
      <c:layout>
        <c:manualLayout>
          <c:xMode val="edge"/>
          <c:yMode val="edge"/>
          <c:x val="0.12141011562743846"/>
          <c:y val="4.6382933385728783E-2"/>
          <c:w val="0.57633108798463129"/>
          <c:h val="4.57940147715424E-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increase in upload speeds over 2011</a:t>
            </a:r>
            <a:endParaRPr lang="en-US"/>
          </a:p>
        </c:rich>
      </c:tx>
      <c:layout>
        <c:manualLayout>
          <c:xMode val="edge"/>
          <c:yMode val="edge"/>
          <c:x val="0.4502116722589164"/>
          <c:y val="1.925390851816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47'!$E$115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47'!$E$117:$E$126</c:f>
              <c:numCache>
                <c:formatCode>General</c:formatCode>
                <c:ptCount val="10"/>
                <c:pt idx="0">
                  <c:v>3.6295495982172944E-2</c:v>
                </c:pt>
                <c:pt idx="3">
                  <c:v>0.55034227039361083</c:v>
                </c:pt>
                <c:pt idx="4">
                  <c:v>1.158828415838538</c:v>
                </c:pt>
                <c:pt idx="5">
                  <c:v>0.24341196906037971</c:v>
                </c:pt>
                <c:pt idx="6">
                  <c:v>0.21150434571745819</c:v>
                </c:pt>
                <c:pt idx="7">
                  <c:v>0.38284866735583639</c:v>
                </c:pt>
                <c:pt idx="8">
                  <c:v>0.66277841043160668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B7-4DC3-89DB-0AB18849C883}"/>
            </c:ext>
          </c:extLst>
        </c:ser>
        <c:ser>
          <c:idx val="1"/>
          <c:order val="1"/>
          <c:tx>
            <c:strRef>
              <c:f>'Chart 47'!$F$115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47'!$F$117:$F$126</c:f>
              <c:numCache>
                <c:formatCode>General</c:formatCode>
                <c:ptCount val="10"/>
                <c:pt idx="0">
                  <c:v>4.0735363630224841E-2</c:v>
                </c:pt>
                <c:pt idx="3">
                  <c:v>0.51309540787221886</c:v>
                </c:pt>
                <c:pt idx="4">
                  <c:v>1.2400332277020583</c:v>
                </c:pt>
                <c:pt idx="5">
                  <c:v>0.37592232433154688</c:v>
                </c:pt>
                <c:pt idx="6">
                  <c:v>0.19202838436307476</c:v>
                </c:pt>
                <c:pt idx="7">
                  <c:v>0.38224639309631897</c:v>
                </c:pt>
                <c:pt idx="8">
                  <c:v>0.6975470130189898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B7-4DC3-89DB-0AB18849C883}"/>
            </c:ext>
          </c:extLst>
        </c:ser>
        <c:ser>
          <c:idx val="2"/>
          <c:order val="2"/>
          <c:tx>
            <c:strRef>
              <c:f>'Chart 47'!$G$115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47'!$G$117:$G$126</c:f>
              <c:numCache>
                <c:formatCode>General</c:formatCode>
                <c:ptCount val="10"/>
                <c:pt idx="0">
                  <c:v>-1.0871767168613683E-2</c:v>
                </c:pt>
                <c:pt idx="3">
                  <c:v>0.84954007415858523</c:v>
                </c:pt>
                <c:pt idx="4">
                  <c:v>1.4667076885210595</c:v>
                </c:pt>
                <c:pt idx="5">
                  <c:v>1.7956077319358046</c:v>
                </c:pt>
                <c:pt idx="6">
                  <c:v>1.030949676464207</c:v>
                </c:pt>
                <c:pt idx="7">
                  <c:v>0.98650725875320266</c:v>
                </c:pt>
                <c:pt idx="8">
                  <c:v>0.81876006689031833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B7-4DC3-89DB-0AB18849C883}"/>
            </c:ext>
          </c:extLst>
        </c:ser>
        <c:ser>
          <c:idx val="3"/>
          <c:order val="3"/>
          <c:tx>
            <c:strRef>
              <c:f>'Chart 47'!$H$115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47'!$H$117:$H$126</c:f>
              <c:numCache>
                <c:formatCode>General</c:formatCode>
                <c:ptCount val="10"/>
                <c:pt idx="0">
                  <c:v>1.5848470524680938</c:v>
                </c:pt>
                <c:pt idx="3">
                  <c:v>7.9262442954934391</c:v>
                </c:pt>
                <c:pt idx="4">
                  <c:v>1.498323231701689</c:v>
                </c:pt>
                <c:pt idx="5">
                  <c:v>1.6064811378178958</c:v>
                </c:pt>
                <c:pt idx="6">
                  <c:v>1.6367592817122509</c:v>
                </c:pt>
                <c:pt idx="7">
                  <c:v>2.5583801519169405</c:v>
                </c:pt>
                <c:pt idx="8">
                  <c:v>1.7374760190001333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7B7-4DC3-89DB-0AB18849C883}"/>
            </c:ext>
          </c:extLst>
        </c:ser>
        <c:ser>
          <c:idx val="4"/>
          <c:order val="4"/>
          <c:tx>
            <c:strRef>
              <c:f>'Chart 47'!$I$115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  <a:ln>
              <a:noFill/>
            </a:ln>
            <a:effectLst/>
          </c:spPr>
          <c:invertIfNegative val="0"/>
          <c:cat>
            <c:multiLvlStrRef>
              <c:f>'Chart 47'!$B$117:$C$126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47'!$I$117:$I$126</c:f>
              <c:numCache>
                <c:formatCode>General</c:formatCode>
                <c:ptCount val="10"/>
                <c:pt idx="0">
                  <c:v>0.74387196974812597</c:v>
                </c:pt>
                <c:pt idx="3">
                  <c:v>4.9665145464917284</c:v>
                </c:pt>
                <c:pt idx="4">
                  <c:v>1.5954281143279079</c:v>
                </c:pt>
                <c:pt idx="5">
                  <c:v>1.7749157474353074</c:v>
                </c:pt>
                <c:pt idx="6">
                  <c:v>1.2649717730442145</c:v>
                </c:pt>
                <c:pt idx="7">
                  <c:v>2.4633107105937349</c:v>
                </c:pt>
                <c:pt idx="8">
                  <c:v>3.5408882459758089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B7-4DC3-89DB-0AB18849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37648"/>
        <c:axId val="273438040"/>
      </c:barChart>
      <c:catAx>
        <c:axId val="2734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38040"/>
        <c:crosses val="autoZero"/>
        <c:auto val="1"/>
        <c:lblAlgn val="ctr"/>
        <c:lblOffset val="100"/>
        <c:noMultiLvlLbl val="0"/>
      </c:catAx>
      <c:valAx>
        <c:axId val="2734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increase over 2011 of Actual upload speeds as a percentage of advertised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47'!$D$143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47'!$D$145:$D$154</c:f>
              <c:numCache>
                <c:formatCode>General</c:formatCode>
                <c:ptCount val="10"/>
                <c:pt idx="0">
                  <c:v>-4.0446497610879531E-3</c:v>
                </c:pt>
                <c:pt idx="3">
                  <c:v>-1.2418570597180106E-2</c:v>
                </c:pt>
                <c:pt idx="4">
                  <c:v>3.1378050131048094E-3</c:v>
                </c:pt>
                <c:pt idx="5">
                  <c:v>0.10384797131394365</c:v>
                </c:pt>
                <c:pt idx="6">
                  <c:v>-7.3550051515864426E-2</c:v>
                </c:pt>
                <c:pt idx="7">
                  <c:v>0.24520532432905437</c:v>
                </c:pt>
                <c:pt idx="8">
                  <c:v>0.12412446189555905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EC-4EA6-A429-4DA81A252B77}"/>
            </c:ext>
          </c:extLst>
        </c:ser>
        <c:ser>
          <c:idx val="1"/>
          <c:order val="1"/>
          <c:tx>
            <c:strRef>
              <c:f>'Chart 47'!$E$143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47'!$E$145:$E$154</c:f>
              <c:numCache>
                <c:formatCode>General</c:formatCode>
                <c:ptCount val="10"/>
                <c:pt idx="0">
                  <c:v>-2.5279061006800531E-2</c:v>
                </c:pt>
                <c:pt idx="3">
                  <c:v>-3.397976232939678E-3</c:v>
                </c:pt>
                <c:pt idx="4">
                  <c:v>1.4304699324448487E-3</c:v>
                </c:pt>
                <c:pt idx="5">
                  <c:v>7.627377764600142E-2</c:v>
                </c:pt>
                <c:pt idx="6">
                  <c:v>-9.0813950658348352E-2</c:v>
                </c:pt>
                <c:pt idx="7">
                  <c:v>0.21695714388659548</c:v>
                </c:pt>
                <c:pt idx="8">
                  <c:v>1.9714306164810746E-2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EC-4EA6-A429-4DA81A252B77}"/>
            </c:ext>
          </c:extLst>
        </c:ser>
        <c:ser>
          <c:idx val="2"/>
          <c:order val="2"/>
          <c:tx>
            <c:strRef>
              <c:f>'Chart 47'!$F$143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47'!$F$145:$F$154</c:f>
              <c:numCache>
                <c:formatCode>General</c:formatCode>
                <c:ptCount val="10"/>
                <c:pt idx="0">
                  <c:v>-7.567856930428056E-2</c:v>
                </c:pt>
                <c:pt idx="3">
                  <c:v>-2.6113728950381998E-2</c:v>
                </c:pt>
                <c:pt idx="4">
                  <c:v>-5.2604378160877457E-3</c:v>
                </c:pt>
                <c:pt idx="5">
                  <c:v>7.0065877861888157E-2</c:v>
                </c:pt>
                <c:pt idx="6">
                  <c:v>-0.11487632136164133</c:v>
                </c:pt>
                <c:pt idx="7">
                  <c:v>0.24060367102811428</c:v>
                </c:pt>
                <c:pt idx="8">
                  <c:v>0.10737548186549695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EC-4EA6-A429-4DA81A252B77}"/>
            </c:ext>
          </c:extLst>
        </c:ser>
        <c:ser>
          <c:idx val="3"/>
          <c:order val="3"/>
          <c:tx>
            <c:strRef>
              <c:f>'Chart 47'!$G$143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47'!$G$145:$G$154</c:f>
              <c:numCache>
                <c:formatCode>General</c:formatCode>
                <c:ptCount val="10"/>
                <c:pt idx="0">
                  <c:v>-0.13712155758669231</c:v>
                </c:pt>
                <c:pt idx="3">
                  <c:v>2.7211969887547705E-2</c:v>
                </c:pt>
                <c:pt idx="4">
                  <c:v>-2.6735944479309093E-2</c:v>
                </c:pt>
                <c:pt idx="5">
                  <c:v>9.1598951142902105E-2</c:v>
                </c:pt>
                <c:pt idx="6">
                  <c:v>-0.15163512165045465</c:v>
                </c:pt>
                <c:pt idx="7">
                  <c:v>0.60249745210471606</c:v>
                </c:pt>
                <c:pt idx="8">
                  <c:v>8.8233790402568568E-2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EC-4EA6-A429-4DA81A252B77}"/>
            </c:ext>
          </c:extLst>
        </c:ser>
        <c:ser>
          <c:idx val="4"/>
          <c:order val="4"/>
          <c:tx>
            <c:strRef>
              <c:f>'Chart 47'!$H$143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  <a:ln>
              <a:noFill/>
            </a:ln>
            <a:effectLst/>
          </c:spPr>
          <c:invertIfNegative val="0"/>
          <c:cat>
            <c:multiLvlStrRef>
              <c:f>'Chart 47'!$B$145:$C$154</c:f>
              <c:multiLvlStrCache>
                <c:ptCount val="10"/>
                <c:lvl>
                  <c:pt idx="0">
                    <c:v>CenturyLink</c:v>
                  </c:pt>
                  <c:pt idx="1">
                    <c:v>Verizon DSL</c:v>
                  </c:pt>
                  <c:pt idx="2">
                    <c:v>Windstream</c:v>
                  </c:pt>
                  <c:pt idx="3">
                    <c:v>Optimum</c:v>
                  </c:pt>
                  <c:pt idx="4">
                    <c:v>Charter</c:v>
                  </c:pt>
                  <c:pt idx="5">
                    <c:v>Comcast</c:v>
                  </c:pt>
                  <c:pt idx="6">
                    <c:v>Cox</c:v>
                  </c:pt>
                  <c:pt idx="7">
                    <c:v>Mediacom</c:v>
                  </c:pt>
                  <c:pt idx="8">
                    <c:v>TWC</c:v>
                  </c:pt>
                  <c:pt idx="9">
                    <c:v>Verizon Fiber</c:v>
                  </c:pt>
                </c:lvl>
                <c:lvl>
                  <c:pt idx="0">
                    <c:v>DSL</c:v>
                  </c:pt>
                  <c:pt idx="3">
                    <c:v>Cable</c:v>
                  </c:pt>
                  <c:pt idx="9">
                    <c:v>Fiber</c:v>
                  </c:pt>
                </c:lvl>
              </c:multiLvlStrCache>
            </c:multiLvlStrRef>
          </c:cat>
          <c:val>
            <c:numRef>
              <c:f>'Chart 47'!$H$145:$H$154</c:f>
              <c:numCache>
                <c:formatCode>General</c:formatCode>
                <c:ptCount val="10"/>
                <c:pt idx="0">
                  <c:v>-0.14810555742807857</c:v>
                </c:pt>
                <c:pt idx="3">
                  <c:v>3.9330166895077045E-3</c:v>
                </c:pt>
                <c:pt idx="4">
                  <c:v>-2.6828232862047462E-2</c:v>
                </c:pt>
                <c:pt idx="5">
                  <c:v>9.5731373984267218E-2</c:v>
                </c:pt>
                <c:pt idx="6">
                  <c:v>-0.15032897138638507</c:v>
                </c:pt>
                <c:pt idx="7">
                  <c:v>0.58887779367710191</c:v>
                </c:pt>
                <c:pt idx="8">
                  <c:v>0.18681554648915619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EC-4EA6-A429-4DA81A25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38824"/>
        <c:axId val="273439216"/>
      </c:barChart>
      <c:catAx>
        <c:axId val="27343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39216"/>
        <c:crosses val="autoZero"/>
        <c:auto val="1"/>
        <c:lblAlgn val="ctr"/>
        <c:lblOffset val="100"/>
        <c:noMultiLvlLbl val="0"/>
      </c:catAx>
      <c:valAx>
        <c:axId val="273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3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30723538100249E-2"/>
          <c:y val="3.2932942939464034E-2"/>
          <c:w val="0.90507305513936265"/>
          <c:h val="0.69065941560504196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rgbClr val="C0895B"/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FDCC-414C-8C42-DF0384DED914}"/>
              </c:ext>
            </c:extLst>
          </c:dPt>
          <c:dPt>
            <c:idx val="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FDCC-414C-8C42-DF0384DED914}"/>
              </c:ext>
            </c:extLst>
          </c:dPt>
          <c:dPt>
            <c:idx val="1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0-FDCC-414C-8C42-DF0384DED914}"/>
              </c:ext>
            </c:extLst>
          </c:dPt>
          <c:dPt>
            <c:idx val="1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0-FDCC-414C-8C42-DF0384DED914}"/>
              </c:ext>
            </c:extLst>
          </c:dPt>
          <c:dPt>
            <c:idx val="1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DCC-414C-8C42-DF0384DED914}"/>
              </c:ext>
            </c:extLst>
          </c:dPt>
          <c:dPt>
            <c:idx val="17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8-FDCC-414C-8C42-DF0384DED914}"/>
              </c:ext>
            </c:extLst>
          </c:dPt>
          <c:dPt>
            <c:idx val="1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4-FDCC-414C-8C42-DF0384DED914}"/>
              </c:ext>
            </c:extLst>
          </c:dPt>
          <c:dPt>
            <c:idx val="2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FDCC-414C-8C42-DF0384DED914}"/>
              </c:ext>
            </c:extLst>
          </c:dPt>
          <c:dPt>
            <c:idx val="2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FDCC-414C-8C42-DF0384DED914}"/>
              </c:ext>
            </c:extLst>
          </c:dPt>
          <c:dPt>
            <c:idx val="28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E-FDCC-414C-8C42-DF0384DED914}"/>
              </c:ext>
            </c:extLst>
          </c:dPt>
          <c:dPt>
            <c:idx val="29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2-FDCC-414C-8C42-DF0384DED914}"/>
              </c:ext>
            </c:extLst>
          </c:dPt>
          <c:dPt>
            <c:idx val="32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A-FDCC-414C-8C42-DF0384DED914}"/>
              </c:ext>
            </c:extLst>
          </c:dPt>
          <c:dPt>
            <c:idx val="33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DCC-414C-8C42-DF0384DED914}"/>
              </c:ext>
            </c:extLst>
          </c:dPt>
          <c:dPt>
            <c:idx val="34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FDCC-414C-8C42-DF0384DED914}"/>
              </c:ext>
            </c:extLst>
          </c:dPt>
          <c:dPt>
            <c:idx val="3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FDCC-414C-8C42-DF0384DED914}"/>
              </c:ext>
            </c:extLst>
          </c:dPt>
          <c:dPt>
            <c:idx val="3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FDCC-414C-8C42-DF0384DED914}"/>
              </c:ext>
            </c:extLst>
          </c:dPt>
          <c:dPt>
            <c:idx val="41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6-FDCC-414C-8C42-DF0384DED914}"/>
              </c:ext>
            </c:extLst>
          </c:dPt>
          <c:dPt>
            <c:idx val="42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FDCC-414C-8C42-DF0384DED914}"/>
              </c:ext>
            </c:extLst>
          </c:dPt>
          <c:dPt>
            <c:idx val="4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C-FDCC-414C-8C42-DF0384DED914}"/>
              </c:ext>
            </c:extLst>
          </c:dPt>
          <c:dPt>
            <c:idx val="4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DCC-414C-8C42-DF0384DED914}"/>
              </c:ext>
            </c:extLst>
          </c:dPt>
          <c:dPt>
            <c:idx val="48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DCC-414C-8C42-DF0384DED914}"/>
              </c:ext>
            </c:extLst>
          </c:dPt>
          <c:dPt>
            <c:idx val="49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DCC-414C-8C42-DF0384DED914}"/>
              </c:ext>
            </c:extLst>
          </c:dPt>
          <c:dPt>
            <c:idx val="50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6-FDCC-414C-8C42-DF0384DED914}"/>
              </c:ext>
            </c:extLst>
          </c:dPt>
          <c:dPt>
            <c:idx val="5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FDCC-414C-8C42-DF0384DED914}"/>
              </c:ext>
            </c:extLst>
          </c:dPt>
          <c:dPt>
            <c:idx val="5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6-FDCC-414C-8C42-DF0384DED914}"/>
              </c:ext>
            </c:extLst>
          </c:dPt>
          <c:dPt>
            <c:idx val="56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C-FDCC-414C-8C42-DF0384DED914}"/>
              </c:ext>
            </c:extLst>
          </c:dPt>
          <c:dPt>
            <c:idx val="57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4-FDCC-414C-8C42-DF0384DED914}"/>
              </c:ext>
            </c:extLst>
          </c:dPt>
          <c:dPt>
            <c:idx val="58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DCC-414C-8C42-DF0384DED914}"/>
              </c:ext>
            </c:extLst>
          </c:dPt>
          <c:dPt>
            <c:idx val="6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A-FDCC-414C-8C42-DF0384DED914}"/>
              </c:ext>
            </c:extLst>
          </c:dPt>
          <c:dPt>
            <c:idx val="6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DCC-414C-8C42-DF0384DED914}"/>
              </c:ext>
            </c:extLst>
          </c:dPt>
          <c:dPt>
            <c:idx val="64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FDCC-414C-8C42-DF0384DED914}"/>
              </c:ext>
            </c:extLst>
          </c:dPt>
          <c:dPt>
            <c:idx val="65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DCC-414C-8C42-DF0384DED914}"/>
              </c:ext>
            </c:extLst>
          </c:dPt>
          <c:dPt>
            <c:idx val="66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DCC-414C-8C42-DF0384DED914}"/>
              </c:ext>
            </c:extLst>
          </c:dPt>
          <c:dPt>
            <c:idx val="68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FDCC-414C-8C42-DF0384DED914}"/>
              </c:ext>
            </c:extLst>
          </c:dPt>
          <c:dPt>
            <c:idx val="69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8-FDCC-414C-8C42-DF0384DED914}"/>
              </c:ext>
            </c:extLst>
          </c:dPt>
          <c:dPt>
            <c:idx val="72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E-FDCC-414C-8C42-DF0384DED914}"/>
              </c:ext>
            </c:extLst>
          </c:dPt>
          <c:dPt>
            <c:idx val="73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2-FDCC-414C-8C42-DF0384DED914}"/>
              </c:ext>
            </c:extLst>
          </c:dPt>
          <c:dPt>
            <c:idx val="74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8-FDCC-414C-8C42-DF0384DED914}"/>
              </c:ext>
            </c:extLst>
          </c:dPt>
          <c:dPt>
            <c:idx val="7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8-FDCC-414C-8C42-DF0384DED914}"/>
              </c:ext>
            </c:extLst>
          </c:dPt>
          <c:dPt>
            <c:idx val="7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FDCC-414C-8C42-DF0384DED914}"/>
              </c:ext>
            </c:extLst>
          </c:dPt>
          <c:dPt>
            <c:idx val="80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DCC-414C-8C42-DF0384DED914}"/>
              </c:ext>
            </c:extLst>
          </c:dPt>
          <c:dPt>
            <c:idx val="81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DCC-414C-8C42-DF0384DED914}"/>
              </c:ext>
            </c:extLst>
          </c:dPt>
          <c:dPt>
            <c:idx val="82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DCC-414C-8C42-DF0384DED914}"/>
              </c:ext>
            </c:extLst>
          </c:dPt>
          <c:dPt>
            <c:idx val="8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FDCC-414C-8C42-DF0384DED914}"/>
              </c:ext>
            </c:extLst>
          </c:dPt>
          <c:dPt>
            <c:idx val="8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A-FDCC-414C-8C42-DF0384DED914}"/>
              </c:ext>
            </c:extLst>
          </c:dPt>
          <c:dPt>
            <c:idx val="88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0-FDCC-414C-8C42-DF0384DED914}"/>
              </c:ext>
            </c:extLst>
          </c:dPt>
          <c:dPt>
            <c:idx val="89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0-FDCC-414C-8C42-DF0384DED914}"/>
              </c:ext>
            </c:extLst>
          </c:dPt>
          <c:dPt>
            <c:idx val="90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A-FDCC-414C-8C42-DF0384DED914}"/>
              </c:ext>
            </c:extLst>
          </c:dPt>
          <c:dPt>
            <c:idx val="9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6-FDCC-414C-8C42-DF0384DED914}"/>
              </c:ext>
            </c:extLst>
          </c:dPt>
          <c:dPt>
            <c:idx val="9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FDCC-414C-8C42-DF0384DED914}"/>
              </c:ext>
            </c:extLst>
          </c:dPt>
          <c:dPt>
            <c:idx val="100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FDCC-414C-8C42-DF0384DED914}"/>
              </c:ext>
            </c:extLst>
          </c:dPt>
          <c:dPt>
            <c:idx val="101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C-FDCC-414C-8C42-DF0384DED914}"/>
              </c:ext>
            </c:extLst>
          </c:dPt>
          <c:dPt>
            <c:idx val="104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DCC-414C-8C42-DF0384DED914}"/>
              </c:ext>
            </c:extLst>
          </c:dPt>
          <c:dPt>
            <c:idx val="105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DCC-414C-8C42-DF0384DED914}"/>
              </c:ext>
            </c:extLst>
          </c:dPt>
          <c:dPt>
            <c:idx val="106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DCC-414C-8C42-DF0384DED914}"/>
              </c:ext>
            </c:extLst>
          </c:dPt>
          <c:dPt>
            <c:idx val="108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4-FDCC-414C-8C42-DF0384DED914}"/>
              </c:ext>
            </c:extLst>
          </c:dPt>
          <c:dPt>
            <c:idx val="109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FDCC-414C-8C42-DF0384DED914}"/>
              </c:ext>
            </c:extLst>
          </c:dPt>
          <c:dPt>
            <c:idx val="116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FDCC-414C-8C42-DF0384DED914}"/>
              </c:ext>
            </c:extLst>
          </c:dPt>
          <c:dPt>
            <c:idx val="117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E-FDCC-414C-8C42-DF0384DED914}"/>
              </c:ext>
            </c:extLst>
          </c:dPt>
          <c:dPt>
            <c:idx val="122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C-FDCC-414C-8C42-DF0384DED914}"/>
              </c:ext>
            </c:extLst>
          </c:dPt>
          <c:dPt>
            <c:idx val="124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2-FDCC-414C-8C42-DF0384DED914}"/>
              </c:ext>
            </c:extLst>
          </c:dPt>
          <c:dPt>
            <c:idx val="125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FDCC-414C-8C42-DF0384DED914}"/>
              </c:ext>
            </c:extLst>
          </c:dPt>
          <c:dPt>
            <c:idx val="128"/>
            <c:invertIfNegative val="0"/>
            <c:bubble3D val="0"/>
            <c:spPr>
              <a:solidFill>
                <a:srgbClr val="FDEA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2-FDCC-414C-8C42-DF0384DED914}"/>
              </c:ext>
            </c:extLst>
          </c:dPt>
          <c:dPt>
            <c:idx val="129"/>
            <c:invertIfNegative val="0"/>
            <c:bubble3D val="0"/>
            <c:spPr>
              <a:solidFill>
                <a:srgbClr val="E9CAB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E-FDCC-414C-8C42-DF0384DED914}"/>
              </c:ext>
            </c:extLst>
          </c:dPt>
          <c:dPt>
            <c:idx val="130"/>
            <c:invertIfNegative val="0"/>
            <c:bubble3D val="0"/>
            <c:spPr>
              <a:solidFill>
                <a:srgbClr val="D5A98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DCC-414C-8C42-DF0384DED914}"/>
              </c:ext>
            </c:extLst>
          </c:dPt>
          <c:dPt>
            <c:idx val="132"/>
            <c:invertIfNegative val="0"/>
            <c:bubble3D val="0"/>
            <c:spPr>
              <a:solidFill>
                <a:srgbClr val="AC6D3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FDCC-414C-8C42-DF0384DED914}"/>
              </c:ext>
            </c:extLst>
          </c:dPt>
          <c:dPt>
            <c:idx val="133"/>
            <c:invertIfNegative val="0"/>
            <c:bubble3D val="0"/>
            <c:spPr>
              <a:solidFill>
                <a:srgbClr val="984807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0-FDCC-414C-8C42-DF0384DED914}"/>
              </c:ext>
            </c:extLst>
          </c:dPt>
          <c:cat>
            <c:multiLvlStrRef>
              <c:f>'Chart 47'!$W$2:$X$136</c:f>
              <c:multiLvlStrCache>
                <c:ptCount val="132"/>
                <c:lvl>
                  <c:pt idx="4">
                    <c:v>AT&amp;T - DSL</c:v>
                  </c:pt>
                  <c:pt idx="12">
                    <c:v>AT&amp;T - IPBB</c:v>
                  </c:pt>
                  <c:pt idx="19">
                    <c:v>CenturyLink</c:v>
                  </c:pt>
                  <c:pt idx="27">
                    <c:v>Frontier DSL</c:v>
                  </c:pt>
                  <c:pt idx="35">
                    <c:v>Verizon DSL</c:v>
                  </c:pt>
                  <c:pt idx="43">
                    <c:v>Windstream</c:v>
                  </c:pt>
                  <c:pt idx="51">
                    <c:v>Optimum</c:v>
                  </c:pt>
                  <c:pt idx="59">
                    <c:v>Charter</c:v>
                  </c:pt>
                  <c:pt idx="67">
                    <c:v>Comcast</c:v>
                  </c:pt>
                  <c:pt idx="75">
                    <c:v>Cox</c:v>
                  </c:pt>
                  <c:pt idx="83">
                    <c:v>Mediacom</c:v>
                  </c:pt>
                  <c:pt idx="91">
                    <c:v>TWC</c:v>
                  </c:pt>
                  <c:pt idx="99">
                    <c:v>Frontier Fiber</c:v>
                  </c:pt>
                  <c:pt idx="107">
                    <c:v>Verizon Fiber</c:v>
                  </c:pt>
                  <c:pt idx="115">
                    <c:v>Hughes</c:v>
                  </c:pt>
                  <c:pt idx="123">
                    <c:v>Viasat/Exede</c:v>
                  </c:pt>
                  <c:pt idx="131">
                    <c:v>Total %age of advertized speed</c:v>
                  </c:pt>
                </c:lvl>
                <c:lvl>
                  <c:pt idx="2">
                    <c:v>DSL</c:v>
                  </c:pt>
                  <c:pt idx="61">
                    <c:v>Cable                        </c:v>
                  </c:pt>
                  <c:pt idx="96">
                    <c:v>   </c:v>
                  </c:pt>
                  <c:pt idx="99">
                    <c:v> Fiber                          </c:v>
                  </c:pt>
                  <c:pt idx="119">
                    <c:v>Satellite                  </c:v>
                  </c:pt>
                  <c:pt idx="128">
                    <c:v>Overall</c:v>
                  </c:pt>
                </c:lvl>
              </c:multiLvlStrCache>
            </c:multiLvlStrRef>
          </c:cat>
          <c:val>
            <c:numRef>
              <c:f>'Chart 47'!$Z$2:$Z$136</c:f>
              <c:numCache>
                <c:formatCode>General</c:formatCode>
                <c:ptCount val="135"/>
                <c:pt idx="4">
                  <c:v>1.0154099999999999</c:v>
                </c:pt>
                <c:pt idx="5">
                  <c:v>0.84599000000000002</c:v>
                </c:pt>
                <c:pt idx="12">
                  <c:v>1.2446699999999999</c:v>
                </c:pt>
                <c:pt idx="13">
                  <c:v>1.28251</c:v>
                </c:pt>
                <c:pt idx="16">
                  <c:v>1.00874</c:v>
                </c:pt>
                <c:pt idx="17">
                  <c:v>1.0046600000000001</c:v>
                </c:pt>
                <c:pt idx="18">
                  <c:v>0.98324</c:v>
                </c:pt>
                <c:pt idx="19">
                  <c:v>0.93240000000000001</c:v>
                </c:pt>
                <c:pt idx="20">
                  <c:v>0.87041999999999997</c:v>
                </c:pt>
                <c:pt idx="21">
                  <c:v>0.85091000000000006</c:v>
                </c:pt>
                <c:pt idx="27">
                  <c:v>1.0664100000000001</c:v>
                </c:pt>
                <c:pt idx="28">
                  <c:v>0.90232999999999997</c:v>
                </c:pt>
                <c:pt idx="29">
                  <c:v>0.91420000000000001</c:v>
                </c:pt>
                <c:pt idx="32">
                  <c:v>1.0146999999999999</c:v>
                </c:pt>
                <c:pt idx="33">
                  <c:v>1.1850000000000001</c:v>
                </c:pt>
                <c:pt idx="34">
                  <c:v>1.02183</c:v>
                </c:pt>
                <c:pt idx="35">
                  <c:v>1.0406500000000001</c:v>
                </c:pt>
                <c:pt idx="36">
                  <c:v>1.04416</c:v>
                </c:pt>
                <c:pt idx="37">
                  <c:v>0</c:v>
                </c:pt>
                <c:pt idx="41">
                  <c:v>0.92584</c:v>
                </c:pt>
                <c:pt idx="42">
                  <c:v>0.88349</c:v>
                </c:pt>
                <c:pt idx="43">
                  <c:v>0.85145000000000004</c:v>
                </c:pt>
                <c:pt idx="44">
                  <c:v>0.82033</c:v>
                </c:pt>
                <c:pt idx="45">
                  <c:v>0.80439000000000005</c:v>
                </c:pt>
                <c:pt idx="48">
                  <c:v>1.06534</c:v>
                </c:pt>
                <c:pt idx="49">
                  <c:v>1.0521100000000001</c:v>
                </c:pt>
                <c:pt idx="50">
                  <c:v>1.06172</c:v>
                </c:pt>
                <c:pt idx="51">
                  <c:v>1.03752</c:v>
                </c:pt>
                <c:pt idx="52">
                  <c:v>1.09433</c:v>
                </c:pt>
                <c:pt idx="53">
                  <c:v>1.0690299999999999</c:v>
                </c:pt>
                <c:pt idx="56">
                  <c:v>1.0835600000000001</c:v>
                </c:pt>
                <c:pt idx="57">
                  <c:v>1.0869599999999999</c:v>
                </c:pt>
                <c:pt idx="58">
                  <c:v>1.08511</c:v>
                </c:pt>
                <c:pt idx="59">
                  <c:v>1.07786</c:v>
                </c:pt>
                <c:pt idx="60">
                  <c:v>1.0545899999999999</c:v>
                </c:pt>
                <c:pt idx="61">
                  <c:v>1.0544899999999999</c:v>
                </c:pt>
                <c:pt idx="64">
                  <c:v>1.07927</c:v>
                </c:pt>
                <c:pt idx="65">
                  <c:v>1.1913499999999999</c:v>
                </c:pt>
                <c:pt idx="66">
                  <c:v>1.1615899999999999</c:v>
                </c:pt>
                <c:pt idx="67">
                  <c:v>1.15489</c:v>
                </c:pt>
                <c:pt idx="68">
                  <c:v>1.1781299999999999</c:v>
                </c:pt>
                <c:pt idx="69">
                  <c:v>1.1835199999999999</c:v>
                </c:pt>
                <c:pt idx="72">
                  <c:v>1.2326299999999999</c:v>
                </c:pt>
                <c:pt idx="73">
                  <c:v>1.1419699999999999</c:v>
                </c:pt>
                <c:pt idx="74">
                  <c:v>1.12069</c:v>
                </c:pt>
                <c:pt idx="75">
                  <c:v>1.0910299999999999</c:v>
                </c:pt>
                <c:pt idx="76">
                  <c:v>1.04572</c:v>
                </c:pt>
                <c:pt idx="77">
                  <c:v>1.0473300000000001</c:v>
                </c:pt>
                <c:pt idx="80">
                  <c:v>0.97138999999999998</c:v>
                </c:pt>
                <c:pt idx="81">
                  <c:v>1.2095800000000001</c:v>
                </c:pt>
                <c:pt idx="82">
                  <c:v>1.18214</c:v>
                </c:pt>
                <c:pt idx="83">
                  <c:v>1.2051099999999999</c:v>
                </c:pt>
                <c:pt idx="84">
                  <c:v>1.5566500000000001</c:v>
                </c:pt>
                <c:pt idx="85">
                  <c:v>1.54342</c:v>
                </c:pt>
                <c:pt idx="88">
                  <c:v>0.97797000000000001</c:v>
                </c:pt>
                <c:pt idx="89">
                  <c:v>1.0993599999999999</c:v>
                </c:pt>
                <c:pt idx="90">
                  <c:v>0.99724999999999997</c:v>
                </c:pt>
                <c:pt idx="91">
                  <c:v>1.0829800000000001</c:v>
                </c:pt>
                <c:pt idx="92">
                  <c:v>1.06426</c:v>
                </c:pt>
                <c:pt idx="93">
                  <c:v>1.1588799999999999</c:v>
                </c:pt>
                <c:pt idx="99">
                  <c:v>1.089</c:v>
                </c:pt>
                <c:pt idx="100">
                  <c:v>1.08847</c:v>
                </c:pt>
                <c:pt idx="101">
                  <c:v>1.23298</c:v>
                </c:pt>
                <c:pt idx="104">
                  <c:v>1.1318900000000001</c:v>
                </c:pt>
                <c:pt idx="105">
                  <c:v>1.0831500000000001</c:v>
                </c:pt>
                <c:pt idx="106">
                  <c:v>1.0856600000000001</c:v>
                </c:pt>
                <c:pt idx="107">
                  <c:v>1.23675</c:v>
                </c:pt>
                <c:pt idx="108">
                  <c:v>1.1235999999999999</c:v>
                </c:pt>
                <c:pt idx="109">
                  <c:v>1.16601</c:v>
                </c:pt>
                <c:pt idx="116">
                  <c:v>1.6536500000000001</c:v>
                </c:pt>
                <c:pt idx="117">
                  <c:v>1.9370099999999999</c:v>
                </c:pt>
                <c:pt idx="122">
                  <c:v>1.6438200000000001</c:v>
                </c:pt>
                <c:pt idx="123">
                  <c:v>1.67204</c:v>
                </c:pt>
                <c:pt idx="124">
                  <c:v>1.76159</c:v>
                </c:pt>
                <c:pt idx="125">
                  <c:v>1.64401</c:v>
                </c:pt>
                <c:pt idx="128">
                  <c:v>1.0628322222222222</c:v>
                </c:pt>
                <c:pt idx="129">
                  <c:v>1.0979979999999998</c:v>
                </c:pt>
                <c:pt idx="130">
                  <c:v>1.1115036363636364</c:v>
                </c:pt>
                <c:pt idx="131">
                  <c:v>1.1183146153846155</c:v>
                </c:pt>
                <c:pt idx="132">
                  <c:v>1.157394375</c:v>
                </c:pt>
                <c:pt idx="133">
                  <c:v>1.1771687499999999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5846-4418-9390-42BE694CEF6B}"/>
            </c:ext>
          </c:extLst>
        </c:ser>
        <c:ser>
          <c:idx val="3"/>
          <c:order val="1"/>
          <c:spPr>
            <a:solidFill>
              <a:srgbClr val="AC6D31"/>
            </a:solidFill>
          </c:spPr>
          <c:invertIfNegative val="0"/>
          <c:dPt>
            <c:idx val="37"/>
            <c:invertIfNegative val="0"/>
            <c:bubble3D val="0"/>
            <c:spPr>
              <a:pattFill prst="pct50">
                <a:fgClr>
                  <a:srgbClr val="984807"/>
                </a:fgClr>
                <a:bgClr>
                  <a:schemeClr val="bg1"/>
                </a:bgClr>
              </a:patt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4-FDCC-414C-8C42-DF0384DED914}"/>
              </c:ext>
            </c:extLst>
          </c:dPt>
          <c:cat>
            <c:multiLvlStrRef>
              <c:f>'Chart 47'!$W$2:$X$136</c:f>
              <c:multiLvlStrCache>
                <c:ptCount val="132"/>
                <c:lvl>
                  <c:pt idx="4">
                    <c:v>AT&amp;T - DSL</c:v>
                  </c:pt>
                  <c:pt idx="12">
                    <c:v>AT&amp;T - IPBB</c:v>
                  </c:pt>
                  <c:pt idx="19">
                    <c:v>CenturyLink</c:v>
                  </c:pt>
                  <c:pt idx="27">
                    <c:v>Frontier DSL</c:v>
                  </c:pt>
                  <c:pt idx="35">
                    <c:v>Verizon DSL</c:v>
                  </c:pt>
                  <c:pt idx="43">
                    <c:v>Windstream</c:v>
                  </c:pt>
                  <c:pt idx="51">
                    <c:v>Optimum</c:v>
                  </c:pt>
                  <c:pt idx="59">
                    <c:v>Charter</c:v>
                  </c:pt>
                  <c:pt idx="67">
                    <c:v>Comcast</c:v>
                  </c:pt>
                  <c:pt idx="75">
                    <c:v>Cox</c:v>
                  </c:pt>
                  <c:pt idx="83">
                    <c:v>Mediacom</c:v>
                  </c:pt>
                  <c:pt idx="91">
                    <c:v>TWC</c:v>
                  </c:pt>
                  <c:pt idx="99">
                    <c:v>Frontier Fiber</c:v>
                  </c:pt>
                  <c:pt idx="107">
                    <c:v>Verizon Fiber</c:v>
                  </c:pt>
                  <c:pt idx="115">
                    <c:v>Hughes</c:v>
                  </c:pt>
                  <c:pt idx="123">
                    <c:v>Viasat/Exede</c:v>
                  </c:pt>
                  <c:pt idx="131">
                    <c:v>Total %age of advertized speed</c:v>
                  </c:pt>
                </c:lvl>
                <c:lvl>
                  <c:pt idx="2">
                    <c:v>DSL</c:v>
                  </c:pt>
                  <c:pt idx="61">
                    <c:v>Cable                        </c:v>
                  </c:pt>
                  <c:pt idx="96">
                    <c:v>   </c:v>
                  </c:pt>
                  <c:pt idx="99">
                    <c:v> Fiber                          </c:v>
                  </c:pt>
                  <c:pt idx="119">
                    <c:v>Satellite                  </c:v>
                  </c:pt>
                  <c:pt idx="128">
                    <c:v>Overall</c:v>
                  </c:pt>
                </c:lvl>
              </c:multiLvlStrCache>
            </c:multiLvlStrRef>
          </c:cat>
          <c:val>
            <c:numRef>
              <c:f>'Chart 47'!$AA$2:$AA$136</c:f>
              <c:numCache>
                <c:formatCode>General</c:formatCode>
                <c:ptCount val="135"/>
                <c:pt idx="3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3-5846-4418-9390-42BE694C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73440000"/>
        <c:axId val="283408296"/>
      </c:barChart>
      <c:catAx>
        <c:axId val="2734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83408296"/>
        <c:crosses val="autoZero"/>
        <c:auto val="1"/>
        <c:lblAlgn val="ctr"/>
        <c:lblOffset val="100"/>
        <c:noMultiLvlLbl val="0"/>
      </c:catAx>
      <c:valAx>
        <c:axId val="2834082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Sustained Median Upload Speed as a %age of Advertized Speed</a:t>
                </a:r>
              </a:p>
            </c:rich>
          </c:tx>
          <c:layout>
            <c:manualLayout>
              <c:xMode val="edge"/>
              <c:yMode val="edge"/>
              <c:x val="2.1592442645074223E-2"/>
              <c:y val="3.2932942939464034E-2"/>
            </c:manualLayout>
          </c:layout>
          <c:overlay val="0"/>
        </c:title>
        <c:numFmt formatCode="0%" sourceLinked="0"/>
        <c:majorTickMark val="out"/>
        <c:minorTickMark val="in"/>
        <c:tickLblPos val="nextTo"/>
        <c:crossAx val="273440000"/>
        <c:crosses val="autoZero"/>
        <c:crossBetween val="between"/>
        <c:majorUnit val="0.25"/>
      </c:valAx>
      <c:spPr>
        <a:ln w="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9372641217046E-2"/>
          <c:y val="2.2449822014623338E-2"/>
          <c:w val="0.92193533268121974"/>
          <c:h val="0.70528249427987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47'!$C$62</c:f>
              <c:strCache>
                <c:ptCount val="1"/>
                <c:pt idx="0">
                  <c:v>Mar 2011</c:v>
                </c:pt>
              </c:strCache>
            </c:strRef>
          </c:tx>
          <c:spPr>
            <a:solidFill>
              <a:srgbClr val="FDEADA"/>
            </a:solidFill>
            <a:ln>
              <a:noFill/>
            </a:ln>
            <a:effectLst/>
          </c:spPr>
          <c:invertIfNegative val="0"/>
          <c:cat>
            <c:multiLvlStrRef>
              <c:f>'Chart 47'!$A$63:$B$79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Total %age of
advertized speed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47'!$C$63:$C$79</c:f>
              <c:numCache>
                <c:formatCode>General</c:formatCode>
                <c:ptCount val="17"/>
                <c:pt idx="2">
                  <c:v>1.00874</c:v>
                </c:pt>
                <c:pt idx="4">
                  <c:v>1.0146999999999999</c:v>
                </c:pt>
                <c:pt idx="6">
                  <c:v>1.06534</c:v>
                </c:pt>
                <c:pt idx="7">
                  <c:v>1.0835600000000001</c:v>
                </c:pt>
                <c:pt idx="8">
                  <c:v>1.07927</c:v>
                </c:pt>
                <c:pt idx="9">
                  <c:v>1.2326299999999999</c:v>
                </c:pt>
                <c:pt idx="10">
                  <c:v>0.97138999999999998</c:v>
                </c:pt>
                <c:pt idx="11">
                  <c:v>0.97797000000000001</c:v>
                </c:pt>
                <c:pt idx="13">
                  <c:v>1.1318900000000001</c:v>
                </c:pt>
                <c:pt idx="14">
                  <c:v>0</c:v>
                </c:pt>
                <c:pt idx="15">
                  <c:v>0</c:v>
                </c:pt>
                <c:pt idx="16" formatCode="0.00">
                  <c:v>1.0628322222222222</c:v>
                </c:pt>
              </c:numCache>
            </c:numRef>
          </c:val>
        </c:ser>
        <c:ser>
          <c:idx val="1"/>
          <c:order val="1"/>
          <c:tx>
            <c:strRef>
              <c:f>'Chart 47'!$D$62</c:f>
              <c:strCache>
                <c:ptCount val="1"/>
                <c:pt idx="0">
                  <c:v>Apr 2012</c:v>
                </c:pt>
              </c:strCache>
            </c:strRef>
          </c:tx>
          <c:spPr>
            <a:solidFill>
              <a:srgbClr val="E9CAB0"/>
            </a:solidFill>
            <a:ln>
              <a:noFill/>
            </a:ln>
            <a:effectLst/>
          </c:spPr>
          <c:invertIfNegative val="0"/>
          <c:cat>
            <c:multiLvlStrRef>
              <c:f>'Chart 47'!$A$63:$B$79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Total %age of
advertized speed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47'!$D$63:$D$79</c:f>
              <c:numCache>
                <c:formatCode>0.00</c:formatCode>
                <c:ptCount val="17"/>
                <c:pt idx="2">
                  <c:v>1.0046600000000001</c:v>
                </c:pt>
                <c:pt idx="4">
                  <c:v>1.1850000000000001</c:v>
                </c:pt>
                <c:pt idx="5">
                  <c:v>0.92584</c:v>
                </c:pt>
                <c:pt idx="6">
                  <c:v>1.0521100000000001</c:v>
                </c:pt>
                <c:pt idx="7">
                  <c:v>1.0869599999999999</c:v>
                </c:pt>
                <c:pt idx="8">
                  <c:v>1.1913499999999999</c:v>
                </c:pt>
                <c:pt idx="9">
                  <c:v>1.1419699999999999</c:v>
                </c:pt>
                <c:pt idx="10">
                  <c:v>1.2095800000000001</c:v>
                </c:pt>
                <c:pt idx="11">
                  <c:v>1.0993599999999999</c:v>
                </c:pt>
                <c:pt idx="13">
                  <c:v>1.0831500000000001</c:v>
                </c:pt>
                <c:pt idx="14">
                  <c:v>0</c:v>
                </c:pt>
                <c:pt idx="15">
                  <c:v>0</c:v>
                </c:pt>
                <c:pt idx="16">
                  <c:v>1.0979979999999998</c:v>
                </c:pt>
              </c:numCache>
            </c:numRef>
          </c:val>
        </c:ser>
        <c:ser>
          <c:idx val="2"/>
          <c:order val="2"/>
          <c:tx>
            <c:strRef>
              <c:f>'Chart 47'!$E$62</c:f>
              <c:strCache>
                <c:ptCount val="1"/>
                <c:pt idx="0">
                  <c:v>Sep 2012</c:v>
                </c:pt>
              </c:strCache>
            </c:strRef>
          </c:tx>
          <c:spPr>
            <a:solidFill>
              <a:srgbClr val="D5A986"/>
            </a:solidFill>
            <a:ln>
              <a:noFill/>
            </a:ln>
            <a:effectLst/>
          </c:spPr>
          <c:invertIfNegative val="0"/>
          <c:cat>
            <c:multiLvlStrRef>
              <c:f>'Chart 47'!$A$63:$B$79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Total %age of
advertized speed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47'!$E$63:$E$79</c:f>
              <c:numCache>
                <c:formatCode>0.00</c:formatCode>
                <c:ptCount val="17"/>
                <c:pt idx="2">
                  <c:v>0.98324</c:v>
                </c:pt>
                <c:pt idx="4">
                  <c:v>1.02183</c:v>
                </c:pt>
                <c:pt idx="5">
                  <c:v>0.88349</c:v>
                </c:pt>
                <c:pt idx="6">
                  <c:v>1.06172</c:v>
                </c:pt>
                <c:pt idx="7">
                  <c:v>1.08511</c:v>
                </c:pt>
                <c:pt idx="8">
                  <c:v>1.1615899999999999</c:v>
                </c:pt>
                <c:pt idx="9">
                  <c:v>1.12069</c:v>
                </c:pt>
                <c:pt idx="10">
                  <c:v>1.18214</c:v>
                </c:pt>
                <c:pt idx="11">
                  <c:v>0.99724999999999997</c:v>
                </c:pt>
                <c:pt idx="13">
                  <c:v>1.0856600000000001</c:v>
                </c:pt>
                <c:pt idx="14">
                  <c:v>0</c:v>
                </c:pt>
                <c:pt idx="15">
                  <c:v>1.6438200000000001</c:v>
                </c:pt>
                <c:pt idx="16">
                  <c:v>1.1115036363636364</c:v>
                </c:pt>
              </c:numCache>
            </c:numRef>
          </c:val>
        </c:ser>
        <c:ser>
          <c:idx val="3"/>
          <c:order val="3"/>
          <c:tx>
            <c:strRef>
              <c:f>'Chart 47'!$F$62</c:f>
              <c:strCache>
                <c:ptCount val="1"/>
                <c:pt idx="0">
                  <c:v>Sep 2013</c:v>
                </c:pt>
              </c:strCache>
            </c:strRef>
          </c:tx>
          <c:spPr>
            <a:solidFill>
              <a:srgbClr val="C0895B"/>
            </a:solidFill>
            <a:ln>
              <a:noFill/>
            </a:ln>
            <a:effectLst/>
          </c:spPr>
          <c:invertIfNegative val="0"/>
          <c:cat>
            <c:multiLvlStrRef>
              <c:f>'Chart 47'!$A$63:$B$79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Total %age of
advertized speed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47'!$F$63:$F$79</c:f>
              <c:numCache>
                <c:formatCode>0.00</c:formatCode>
                <c:ptCount val="17"/>
                <c:pt idx="2">
                  <c:v>0.93240000000000001</c:v>
                </c:pt>
                <c:pt idx="3">
                  <c:v>1.0664100000000001</c:v>
                </c:pt>
                <c:pt idx="4">
                  <c:v>1.0406500000000001</c:v>
                </c:pt>
                <c:pt idx="5">
                  <c:v>0.85145000000000004</c:v>
                </c:pt>
                <c:pt idx="6">
                  <c:v>1.03752</c:v>
                </c:pt>
                <c:pt idx="7">
                  <c:v>1.07786</c:v>
                </c:pt>
                <c:pt idx="8">
                  <c:v>1.15489</c:v>
                </c:pt>
                <c:pt idx="9">
                  <c:v>1.0910299999999999</c:v>
                </c:pt>
                <c:pt idx="10">
                  <c:v>1.2051099999999999</c:v>
                </c:pt>
                <c:pt idx="11">
                  <c:v>1.0829800000000001</c:v>
                </c:pt>
                <c:pt idx="12">
                  <c:v>1.089</c:v>
                </c:pt>
                <c:pt idx="13">
                  <c:v>1.23675</c:v>
                </c:pt>
                <c:pt idx="14">
                  <c:v>0</c:v>
                </c:pt>
                <c:pt idx="15">
                  <c:v>1.67204</c:v>
                </c:pt>
                <c:pt idx="16">
                  <c:v>1.1183146153846155</c:v>
                </c:pt>
              </c:numCache>
            </c:numRef>
          </c:val>
        </c:ser>
        <c:ser>
          <c:idx val="4"/>
          <c:order val="4"/>
          <c:tx>
            <c:strRef>
              <c:f>'Chart 47'!$G$62</c:f>
              <c:strCache>
                <c:ptCount val="1"/>
                <c:pt idx="0">
                  <c:v>Sep 2014</c:v>
                </c:pt>
              </c:strCache>
            </c:strRef>
          </c:tx>
          <c:spPr>
            <a:solidFill>
              <a:srgbClr val="AC6D31"/>
            </a:solidFill>
            <a:ln>
              <a:noFill/>
            </a:ln>
            <a:effectLst/>
          </c:spPr>
          <c:invertIfNegative val="0"/>
          <c:cat>
            <c:multiLvlStrRef>
              <c:f>'Chart 47'!$A$63:$B$79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Total %age of
advertized speed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47'!$G$63:$G$79</c:f>
              <c:numCache>
                <c:formatCode>0.00</c:formatCode>
                <c:ptCount val="17"/>
                <c:pt idx="0">
                  <c:v>1.0154099999999999</c:v>
                </c:pt>
                <c:pt idx="1">
                  <c:v>1.2446699999999999</c:v>
                </c:pt>
                <c:pt idx="2">
                  <c:v>0.87041999999999997</c:v>
                </c:pt>
                <c:pt idx="3">
                  <c:v>0.90232999999999997</c:v>
                </c:pt>
                <c:pt idx="4">
                  <c:v>1.04416</c:v>
                </c:pt>
                <c:pt idx="5">
                  <c:v>0.82033</c:v>
                </c:pt>
                <c:pt idx="6">
                  <c:v>1.09433</c:v>
                </c:pt>
                <c:pt idx="7">
                  <c:v>1.0545899999999999</c:v>
                </c:pt>
                <c:pt idx="8">
                  <c:v>1.1781299999999999</c:v>
                </c:pt>
                <c:pt idx="9">
                  <c:v>1.04572</c:v>
                </c:pt>
                <c:pt idx="10">
                  <c:v>1.5566500000000001</c:v>
                </c:pt>
                <c:pt idx="11">
                  <c:v>1.06426</c:v>
                </c:pt>
                <c:pt idx="12">
                  <c:v>1.08847</c:v>
                </c:pt>
                <c:pt idx="13">
                  <c:v>1.1235999999999999</c:v>
                </c:pt>
                <c:pt idx="14">
                  <c:v>1.6536500000000001</c:v>
                </c:pt>
                <c:pt idx="15">
                  <c:v>1.76159</c:v>
                </c:pt>
                <c:pt idx="16">
                  <c:v>1.157394375</c:v>
                </c:pt>
              </c:numCache>
            </c:numRef>
          </c:val>
        </c:ser>
        <c:ser>
          <c:idx val="5"/>
          <c:order val="5"/>
          <c:tx>
            <c:strRef>
              <c:f>'Chart 47'!$H$62</c:f>
              <c:strCache>
                <c:ptCount val="1"/>
                <c:pt idx="0">
                  <c:v>Sep 2015</c:v>
                </c:pt>
              </c:strCache>
            </c:strRef>
          </c:tx>
          <c:spPr>
            <a:solidFill>
              <a:srgbClr val="984807"/>
            </a:solidFill>
            <a:ln>
              <a:noFill/>
            </a:ln>
            <a:effectLst/>
          </c:spPr>
          <c:invertIfNegative val="0"/>
          <c:cat>
            <c:multiLvlStrRef>
              <c:f>'Chart 47'!$A$63:$B$79</c:f>
              <c:multiLvlStrCache>
                <c:ptCount val="17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 DSL</c:v>
                  </c:pt>
                  <c:pt idx="4">
                    <c:v>Verizon DSL</c:v>
                  </c:pt>
                  <c:pt idx="5">
                    <c:v>Windstream</c:v>
                  </c:pt>
                  <c:pt idx="6">
                    <c:v>Optimum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 Fiber</c:v>
                  </c:pt>
                  <c:pt idx="13">
                    <c:v>Verizon Fiber</c:v>
                  </c:pt>
                  <c:pt idx="14">
                    <c:v>Hughes</c:v>
                  </c:pt>
                  <c:pt idx="15">
                    <c:v>Viasat/Exede</c:v>
                  </c:pt>
                  <c:pt idx="16">
                    <c:v>Total %age of
advertized speed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  <c:pt idx="16">
                    <c:v>Overall</c:v>
                  </c:pt>
                </c:lvl>
              </c:multiLvlStrCache>
            </c:multiLvlStrRef>
          </c:cat>
          <c:val>
            <c:numRef>
              <c:f>'Chart 47'!$H$63:$H$79</c:f>
              <c:numCache>
                <c:formatCode>0.00</c:formatCode>
                <c:ptCount val="17"/>
                <c:pt idx="0">
                  <c:v>1.04654</c:v>
                </c:pt>
                <c:pt idx="1">
                  <c:v>1.2200899999999999</c:v>
                </c:pt>
                <c:pt idx="2">
                  <c:v>0.85933999999999999</c:v>
                </c:pt>
                <c:pt idx="3">
                  <c:v>0.91285000000000005</c:v>
                </c:pt>
                <c:pt idx="4">
                  <c:v>1.10002</c:v>
                </c:pt>
                <c:pt idx="5">
                  <c:v>0.80439000000000005</c:v>
                </c:pt>
                <c:pt idx="6">
                  <c:v>1.0695300000000001</c:v>
                </c:pt>
                <c:pt idx="7">
                  <c:v>1.0544899999999999</c:v>
                </c:pt>
                <c:pt idx="8">
                  <c:v>1.18259</c:v>
                </c:pt>
                <c:pt idx="9">
                  <c:v>1.0473300000000001</c:v>
                </c:pt>
                <c:pt idx="10">
                  <c:v>1.54342</c:v>
                </c:pt>
                <c:pt idx="11">
                  <c:v>1.1606700000000001</c:v>
                </c:pt>
                <c:pt idx="12">
                  <c:v>1.23299</c:v>
                </c:pt>
                <c:pt idx="13">
                  <c:v>1.1595299999999999</c:v>
                </c:pt>
                <c:pt idx="14">
                  <c:v>1.9370099999999999</c:v>
                </c:pt>
                <c:pt idx="15">
                  <c:v>1.64401</c:v>
                </c:pt>
                <c:pt idx="16">
                  <c:v>1.1859250000000001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axId val="283409080"/>
        <c:axId val="283409472"/>
      </c:barChart>
      <c:catAx>
        <c:axId val="2834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09472"/>
        <c:crosses val="autoZero"/>
        <c:auto val="1"/>
        <c:lblAlgn val="ctr"/>
        <c:lblOffset val="100"/>
        <c:noMultiLvlLbl val="0"/>
      </c:catAx>
      <c:valAx>
        <c:axId val="2834094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Sustained Median Upload Speed as a %age of Advertized Speed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5.8047115276234646E-3"/>
              <c:y val="6.93790728107993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2811859118749"/>
          <c:y val="4.5254075333478694E-2"/>
          <c:w val="0.44328174996242903"/>
          <c:h val="4.398856413095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16528"/>
        <c:axId val="283416920"/>
      </c:barChart>
      <c:catAx>
        <c:axId val="2834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6920"/>
        <c:crosses val="autoZero"/>
        <c:auto val="1"/>
        <c:lblAlgn val="ctr"/>
        <c:lblOffset val="100"/>
        <c:noMultiLvlLbl val="0"/>
      </c:catAx>
      <c:valAx>
        <c:axId val="283416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17704"/>
        <c:axId val="283418096"/>
      </c:barChart>
      <c:catAx>
        <c:axId val="2834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8096"/>
        <c:crosses val="autoZero"/>
        <c:auto val="1"/>
        <c:lblAlgn val="ctr"/>
        <c:lblOffset val="100"/>
        <c:noMultiLvlLbl val="0"/>
      </c:catAx>
      <c:valAx>
        <c:axId val="283418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64032"/>
        <c:axId val="265664424"/>
      </c:scatterChart>
      <c:valAx>
        <c:axId val="265664032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5664424"/>
        <c:crosses val="autoZero"/>
        <c:crossBetween val="midCat"/>
        <c:majorUnit val="20"/>
      </c:valAx>
      <c:valAx>
        <c:axId val="2656644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26566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12504"/>
        <c:axId val="269612896"/>
      </c:barChart>
      <c:catAx>
        <c:axId val="269612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69612896"/>
        <c:crosses val="autoZero"/>
        <c:auto val="1"/>
        <c:lblAlgn val="ctr"/>
        <c:lblOffset val="100"/>
        <c:noMultiLvlLbl val="0"/>
      </c:catAx>
      <c:valAx>
        <c:axId val="26961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6961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13680"/>
        <c:axId val="269614072"/>
      </c:barChart>
      <c:catAx>
        <c:axId val="269613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69614072"/>
        <c:crosses val="autoZero"/>
        <c:auto val="1"/>
        <c:lblAlgn val="ctr"/>
        <c:lblOffset val="100"/>
        <c:noMultiLvlLbl val="0"/>
      </c:catAx>
      <c:valAx>
        <c:axId val="269614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6961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36744"/>
        <c:axId val="265637136"/>
      </c:barChart>
      <c:catAx>
        <c:axId val="2656367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65637136"/>
        <c:crosses val="autoZero"/>
        <c:auto val="1"/>
        <c:lblAlgn val="ctr"/>
        <c:lblOffset val="100"/>
        <c:noMultiLvlLbl val="0"/>
      </c:catAx>
      <c:valAx>
        <c:axId val="26563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6563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37920"/>
        <c:axId val="265638312"/>
      </c:barChart>
      <c:catAx>
        <c:axId val="2656379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65638312"/>
        <c:crosses val="autoZero"/>
        <c:auto val="1"/>
        <c:lblAlgn val="ctr"/>
        <c:lblOffset val="100"/>
        <c:noMultiLvlLbl val="0"/>
      </c:catAx>
      <c:valAx>
        <c:axId val="26563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6563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39096"/>
        <c:axId val="265639488"/>
      </c:barChart>
      <c:catAx>
        <c:axId val="2656390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65639488"/>
        <c:crosses val="autoZero"/>
        <c:auto val="1"/>
        <c:lblAlgn val="ctr"/>
        <c:lblOffset val="100"/>
        <c:noMultiLvlLbl val="0"/>
      </c:catAx>
      <c:valAx>
        <c:axId val="26563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6563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5944"/>
        <c:axId val="270336336"/>
      </c:barChart>
      <c:catAx>
        <c:axId val="270335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270336336"/>
        <c:crosses val="autoZero"/>
        <c:auto val="1"/>
        <c:lblAlgn val="ctr"/>
        <c:lblOffset val="100"/>
        <c:noMultiLvlLbl val="0"/>
      </c:catAx>
      <c:valAx>
        <c:axId val="27033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27033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2.xml"/><Relationship Id="rId5" Type="http://schemas.openxmlformats.org/officeDocument/2006/relationships/chart" Target="../charts/chart17.xml"/><Relationship Id="rId10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33</xdr:row>
      <xdr:rowOff>9525</xdr:rowOff>
    </xdr:from>
    <xdr:to>
      <xdr:col>27</xdr:col>
      <xdr:colOff>600076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54</xdr:row>
      <xdr:rowOff>9525</xdr:rowOff>
    </xdr:from>
    <xdr:to>
      <xdr:col>25</xdr:col>
      <xdr:colOff>609599</xdr:colOff>
      <xdr:row>75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76</xdr:row>
      <xdr:rowOff>9525</xdr:rowOff>
    </xdr:from>
    <xdr:to>
      <xdr:col>26</xdr:col>
      <xdr:colOff>0</xdr:colOff>
      <xdr:row>97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180976</xdr:colOff>
      <xdr:row>33</xdr:row>
      <xdr:rowOff>9525</xdr:rowOff>
    </xdr:from>
    <xdr:to>
      <xdr:col>40</xdr:col>
      <xdr:colOff>542926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54</xdr:row>
      <xdr:rowOff>9525</xdr:rowOff>
    </xdr:from>
    <xdr:to>
      <xdr:col>37</xdr:col>
      <xdr:colOff>190500</xdr:colOff>
      <xdr:row>75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</xdr:colOff>
      <xdr:row>76</xdr:row>
      <xdr:rowOff>9525</xdr:rowOff>
    </xdr:from>
    <xdr:to>
      <xdr:col>37</xdr:col>
      <xdr:colOff>190501</xdr:colOff>
      <xdr:row>97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1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133350</xdr:colOff>
      <xdr:row>9</xdr:row>
      <xdr:rowOff>66676</xdr:rowOff>
    </xdr:from>
    <xdr:to>
      <xdr:col>28</xdr:col>
      <xdr:colOff>104775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171450</xdr:colOff>
      <xdr:row>9</xdr:row>
      <xdr:rowOff>9525</xdr:rowOff>
    </xdr:from>
    <xdr:to>
      <xdr:col>40</xdr:col>
      <xdr:colOff>533400</xdr:colOff>
      <xdr:row>32</xdr:row>
      <xdr:rowOff>76201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1F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590550</xdr:colOff>
      <xdr:row>67</xdr:row>
      <xdr:rowOff>66675</xdr:rowOff>
    </xdr:from>
    <xdr:to>
      <xdr:col>43</xdr:col>
      <xdr:colOff>590550</xdr:colOff>
      <xdr:row>68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187" t="90632" r="25234" b="2109"/>
        <a:stretch/>
      </xdr:blipFill>
      <xdr:spPr>
        <a:xfrm>
          <a:off x="24545925" y="13296900"/>
          <a:ext cx="3657600" cy="295276"/>
        </a:xfrm>
        <a:prstGeom prst="rect">
          <a:avLst/>
        </a:prstGeom>
      </xdr:spPr>
    </xdr:pic>
    <xdr:clientData/>
  </xdr:twoCellAnchor>
  <xdr:twoCellAnchor>
    <xdr:from>
      <xdr:col>3</xdr:col>
      <xdr:colOff>28574</xdr:colOff>
      <xdr:row>124</xdr:row>
      <xdr:rowOff>142875</xdr:rowOff>
    </xdr:from>
    <xdr:to>
      <xdr:col>18</xdr:col>
      <xdr:colOff>400050</xdr:colOff>
      <xdr:row>163</xdr:row>
      <xdr:rowOff>161926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1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495300</xdr:colOff>
      <xdr:row>125</xdr:row>
      <xdr:rowOff>142875</xdr:rowOff>
    </xdr:from>
    <xdr:to>
      <xdr:col>34</xdr:col>
      <xdr:colOff>342899</xdr:colOff>
      <xdr:row>164</xdr:row>
      <xdr:rowOff>57151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38100</xdr:colOff>
      <xdr:row>2</xdr:row>
      <xdr:rowOff>38100</xdr:rowOff>
    </xdr:from>
    <xdr:to>
      <xdr:col>31</xdr:col>
      <xdr:colOff>352425</xdr:colOff>
      <xdr:row>4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00000000-0008-0000-1F00-000008000000}"/>
            </a:ext>
          </a:extLst>
        </xdr:cNvPr>
        <xdr:cNvSpPr/>
      </xdr:nvSpPr>
      <xdr:spPr>
        <a:xfrm>
          <a:off x="14849475" y="438150"/>
          <a:ext cx="58007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304801</xdr:colOff>
      <xdr:row>2</xdr:row>
      <xdr:rowOff>142875</xdr:rowOff>
    </xdr:from>
    <xdr:to>
      <xdr:col>30</xdr:col>
      <xdr:colOff>28575</xdr:colOff>
      <xdr:row>4</xdr:row>
      <xdr:rowOff>7385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xmlns="" id="{00000000-0008-0000-1F00-00001B000000}"/>
            </a:ext>
          </a:extLst>
        </xdr:cNvPr>
        <xdr:cNvGrpSpPr/>
      </xdr:nvGrpSpPr>
      <xdr:grpSpPr>
        <a:xfrm>
          <a:off x="15116176" y="542925"/>
          <a:ext cx="4600574" cy="264560"/>
          <a:chOff x="15116176" y="542925"/>
          <a:chExt cx="4600574" cy="26456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xmlns="" id="{00000000-0008-0000-1F00-000011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Sep-Oct2015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xmlns="" id="{00000000-0008-0000-1F00-000013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00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xmlns="" id="{00000000-0008-0000-1F00-000015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xmlns="" id="{00000000-0008-0000-1F00-000016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00CC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xmlns="" id="{00000000-0008-0000-1F00-000017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xmlns="" id="{00000000-0008-0000-1F00-000018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FF8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xmlns="" id="{00000000-0008-0000-1F00-000019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228600</xdr:colOff>
      <xdr:row>27</xdr:row>
      <xdr:rowOff>190500</xdr:rowOff>
    </xdr:from>
    <xdr:to>
      <xdr:col>32</xdr:col>
      <xdr:colOff>542925</xdr:colOff>
      <xdr:row>31</xdr:row>
      <xdr:rowOff>76200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1F00-00001A000000}"/>
            </a:ext>
          </a:extLst>
        </xdr:cNvPr>
        <xdr:cNvSpPr/>
      </xdr:nvSpPr>
      <xdr:spPr>
        <a:xfrm>
          <a:off x="15649575" y="5591175"/>
          <a:ext cx="5800725" cy="685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581026</xdr:colOff>
      <xdr:row>28</xdr:row>
      <xdr:rowOff>190500</xdr:rowOff>
    </xdr:from>
    <xdr:to>
      <xdr:col>25</xdr:col>
      <xdr:colOff>123825</xdr:colOff>
      <xdr:row>30</xdr:row>
      <xdr:rowOff>55010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00000000-0008-0000-1F00-00001C000000}"/>
            </a:ext>
          </a:extLst>
        </xdr:cNvPr>
        <xdr:cNvGrpSpPr/>
      </xdr:nvGrpSpPr>
      <xdr:grpSpPr>
        <a:xfrm>
          <a:off x="12163426" y="5791200"/>
          <a:ext cx="4600574" cy="264560"/>
          <a:chOff x="15116176" y="542925"/>
          <a:chExt cx="4600574" cy="264560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xmlns="" id="{00000000-0008-0000-1F00-00001D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xmlns="" id="{00000000-0008-0000-1F00-00001E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C6D9F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xmlns="" id="{00000000-0008-0000-1F00-00001F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9FB9E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xmlns="" id="{00000000-0008-0000-1F00-000020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779AD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xmlns="" id="{00000000-0008-0000-1F00-000021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4F7AC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xmlns="" id="{00000000-0008-0000-1F00-000022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285BB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xmlns="" id="{00000000-0008-0000-1F00-000023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003B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30</xdr:col>
      <xdr:colOff>504826</xdr:colOff>
      <xdr:row>28</xdr:row>
      <xdr:rowOff>171450</xdr:rowOff>
    </xdr:from>
    <xdr:to>
      <xdr:col>38</xdr:col>
      <xdr:colOff>228600</xdr:colOff>
      <xdr:row>30</xdr:row>
      <xdr:rowOff>35960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xmlns="" id="{00000000-0008-0000-1F00-000024000000}"/>
            </a:ext>
          </a:extLst>
        </xdr:cNvPr>
        <xdr:cNvGrpSpPr/>
      </xdr:nvGrpSpPr>
      <xdr:grpSpPr>
        <a:xfrm>
          <a:off x="20193001" y="5772150"/>
          <a:ext cx="4600574" cy="264560"/>
          <a:chOff x="15116176" y="542925"/>
          <a:chExt cx="4600574" cy="264560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xmlns="" id="{00000000-0008-0000-1F00-000025000000}"/>
              </a:ext>
            </a:extLst>
          </xdr:cNvPr>
          <xdr:cNvSpPr txBox="1"/>
        </xdr:nvSpPr>
        <xdr:spPr>
          <a:xfrm>
            <a:off x="15116176" y="542925"/>
            <a:ext cx="46005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  Mar 2011     Apr 2012      Sep 2012      Sep 2013     Sep 2014     Sep 2015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xmlns="" id="{00000000-0008-0000-1F00-000026000000}"/>
              </a:ext>
            </a:extLst>
          </xdr:cNvPr>
          <xdr:cNvSpPr/>
        </xdr:nvSpPr>
        <xdr:spPr>
          <a:xfrm>
            <a:off x="15163800" y="628650"/>
            <a:ext cx="85725" cy="95250"/>
          </a:xfrm>
          <a:prstGeom prst="rect">
            <a:avLst/>
          </a:prstGeom>
          <a:solidFill>
            <a:srgbClr val="FDEAD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xmlns="" id="{00000000-0008-0000-1F00-000027000000}"/>
              </a:ext>
            </a:extLst>
          </xdr:cNvPr>
          <xdr:cNvSpPr/>
        </xdr:nvSpPr>
        <xdr:spPr>
          <a:xfrm>
            <a:off x="15887700" y="628650"/>
            <a:ext cx="85725" cy="95250"/>
          </a:xfrm>
          <a:prstGeom prst="rect">
            <a:avLst/>
          </a:prstGeom>
          <a:solidFill>
            <a:srgbClr val="E9CAB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xmlns="" id="{00000000-0008-0000-1F00-000028000000}"/>
              </a:ext>
            </a:extLst>
          </xdr:cNvPr>
          <xdr:cNvSpPr/>
        </xdr:nvSpPr>
        <xdr:spPr>
          <a:xfrm>
            <a:off x="16592550" y="628650"/>
            <a:ext cx="85725" cy="95250"/>
          </a:xfrm>
          <a:prstGeom prst="rect">
            <a:avLst/>
          </a:prstGeom>
          <a:solidFill>
            <a:srgbClr val="D5A98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xmlns="" id="{00000000-0008-0000-1F00-000029000000}"/>
              </a:ext>
            </a:extLst>
          </xdr:cNvPr>
          <xdr:cNvSpPr/>
        </xdr:nvSpPr>
        <xdr:spPr>
          <a:xfrm>
            <a:off x="17297400" y="628650"/>
            <a:ext cx="85725" cy="95250"/>
          </a:xfrm>
          <a:prstGeom prst="rect">
            <a:avLst/>
          </a:prstGeom>
          <a:solidFill>
            <a:srgbClr val="C0895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xmlns="" id="{00000000-0008-0000-1F00-00002A000000}"/>
              </a:ext>
            </a:extLst>
          </xdr:cNvPr>
          <xdr:cNvSpPr/>
        </xdr:nvSpPr>
        <xdr:spPr>
          <a:xfrm>
            <a:off x="17973675" y="628650"/>
            <a:ext cx="85725" cy="95250"/>
          </a:xfrm>
          <a:prstGeom prst="rect">
            <a:avLst/>
          </a:prstGeom>
          <a:solidFill>
            <a:srgbClr val="AC6D3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xmlns="" id="{00000000-0008-0000-1F00-00002B000000}"/>
              </a:ext>
            </a:extLst>
          </xdr:cNvPr>
          <xdr:cNvSpPr/>
        </xdr:nvSpPr>
        <xdr:spPr>
          <a:xfrm>
            <a:off x="18649950" y="628650"/>
            <a:ext cx="85725" cy="95250"/>
          </a:xfrm>
          <a:prstGeom prst="rect">
            <a:avLst/>
          </a:prstGeom>
          <a:solidFill>
            <a:srgbClr val="9848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26</xdr:row>
      <xdr:rowOff>66676</xdr:rowOff>
    </xdr:from>
    <xdr:to>
      <xdr:col>14</xdr:col>
      <xdr:colOff>76199</xdr:colOff>
      <xdr:row>56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118</xdr:row>
      <xdr:rowOff>28575</xdr:rowOff>
    </xdr:from>
    <xdr:to>
      <xdr:col>18</xdr:col>
      <xdr:colOff>571500</xdr:colOff>
      <xdr:row>138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390524</xdr:colOff>
      <xdr:row>140</xdr:row>
      <xdr:rowOff>185736</xdr:rowOff>
    </xdr:from>
    <xdr:to>
      <xdr:col>19</xdr:col>
      <xdr:colOff>714374</xdr:colOff>
      <xdr:row>161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3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561975</xdr:colOff>
      <xdr:row>82</xdr:row>
      <xdr:rowOff>166687</xdr:rowOff>
    </xdr:from>
    <xdr:to>
      <xdr:col>18</xdr:col>
      <xdr:colOff>581026</xdr:colOff>
      <xdr:row>105</xdr:row>
      <xdr:rowOff>66675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3300-000006000000}"/>
            </a:ext>
          </a:extLst>
        </xdr:cNvPr>
        <xdr:cNvGrpSpPr/>
      </xdr:nvGrpSpPr>
      <xdr:grpSpPr>
        <a:xfrm>
          <a:off x="1171575" y="16625887"/>
          <a:ext cx="11277601" cy="4281488"/>
          <a:chOff x="731912" y="16359187"/>
          <a:chExt cx="9410700" cy="428148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xmlns="" id="{00000000-0008-0000-3300-000003000000}"/>
              </a:ext>
            </a:extLst>
          </xdr:cNvPr>
          <xdr:cNvGraphicFramePr>
            <a:graphicFrameLocks/>
          </xdr:cNvGraphicFramePr>
        </xdr:nvGraphicFramePr>
        <xdr:xfrm>
          <a:off x="731912" y="16359187"/>
          <a:ext cx="9410700" cy="4281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xmlns="" id="{00000000-0008-0000-3300-000007000000}"/>
              </a:ext>
            </a:extLst>
          </xdr:cNvPr>
          <xdr:cNvCxnSpPr/>
        </xdr:nvCxnSpPr>
        <xdr:spPr>
          <a:xfrm>
            <a:off x="1409700" y="19469100"/>
            <a:ext cx="8524875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504825</xdr:colOff>
      <xdr:row>162</xdr:row>
      <xdr:rowOff>100010</xdr:rowOff>
    </xdr:from>
    <xdr:to>
      <xdr:col>20</xdr:col>
      <xdr:colOff>28575</xdr:colOff>
      <xdr:row>200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0.05957</cdr:x>
      <cdr:y>0.37039</cdr:y>
    </cdr:from>
    <cdr:to>
      <cdr:x>1</cdr:x>
      <cdr:y>0.3743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674644" y="2069140"/>
          <a:ext cx="10650582" cy="21843"/>
        </a:xfrm>
        <a:prstGeom xmlns:a="http://schemas.openxmlformats.org/drawingml/2006/main" prst="straightConnector1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hart 48-3-S2012" preserveFormatting="0" adjustColumnWidth="0" connectionId="2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hart 47-3-S2012" preserveFormatting="0" adjustColumnWidth="0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hart 47-3-F2012" preserveFormatting="0" adjustColumnWidth="0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hart 46-3-F2012" preserveFormatting="0" adjustColumnWidth="0" connectionId="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hart 49-3-F2012" preserveFormatting="0" adjustColumnWidth="0" connectionId="2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hart 48-3-F2012" preserveFormatting="0" adjustColumnWidth="0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hart 48-3-2013" preserveFormatting="0" adjustColumnWidth="0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hart 47-3-2013" preserveFormatting="0" adjustColumnWidth="0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hart 46-3-2013" preserveFormatting="0" adjustColumnWidth="0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Chart 49-3-2013" preserveFormatting="0" adjustColumnWidth="0" connectionId="2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hart 49-3-2014" preserveFormatting="0" adjustColumnWidth="0" connectionId="2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hart 48-3-2014" preserveFormatting="0" adjustColumnWidth="0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Chart 47-3-2014" preserveFormatting="0" adjustColumnWidth="0" connectionId="1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Chart 46-3-2014" preserveFormatting="0" adjustColumnWidth="0" connectionId="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Chart 46-3-2015" preserveFormatting="0" adjustColumnWidth="0" connectionId="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Chart 49-3-2015" preserveFormatting="0" adjustColumnWidth="0" connectionId="2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Chart 48-3-2015" preserveFormatting="0" adjustColumnWidth="0" connectionId="1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Chart 47-3-2015" preserveFormatting="0" adjustColumnWidth="0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GACY" growShrinkType="overwriteClear" preserveFormatting="0" adjustColumnWidth="0" connectionId="2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hart 49-3-2011" preserveFormatting="0" adjustColumnWidth="0" connectionId="2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hart 48-3-2011" preserveFormatting="0" adjustColumnWidth="0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hart 47-3-2011" preserveFormatting="0" adjustColumnWidth="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hart 46-3-2011" preserveFormatting="0" adjustColumnWidth="0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hart 46-3-S2012" preserveFormatting="0" adjustColumnWidth="0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hart 49-3-S2012" preserveFormatting="0" adjustColumnWidth="0" connectionId="2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Relationship Id="rId4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4" Type="http://schemas.openxmlformats.org/officeDocument/2006/relationships/queryTable" Target="../queryTables/query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4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Relationship Id="rId4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Relationship Id="rId4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261</v>
      </c>
      <c r="E1" s="4"/>
      <c r="F1" t="s">
        <v>160</v>
      </c>
      <c r="I1" s="4"/>
      <c r="N1" s="4"/>
    </row>
    <row r="2" spans="1:14" x14ac:dyDescent="0.25">
      <c r="F2" t="s">
        <v>161</v>
      </c>
    </row>
    <row r="4" spans="1:14" x14ac:dyDescent="0.25">
      <c r="A4" s="5" t="s">
        <v>162</v>
      </c>
      <c r="B4" s="5" t="s">
        <v>163</v>
      </c>
      <c r="D4" s="5" t="s">
        <v>164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258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259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182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183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184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185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186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260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168</v>
      </c>
      <c r="B45" s="16"/>
      <c r="C45" s="16"/>
      <c r="D45" s="16"/>
    </row>
    <row r="46" spans="1:8" x14ac:dyDescent="0.25">
      <c r="A46" s="16"/>
      <c r="B46" s="16"/>
      <c r="C46" s="16" t="s">
        <v>169</v>
      </c>
      <c r="D46" s="16" t="s">
        <v>170</v>
      </c>
    </row>
    <row r="47" spans="1:8" x14ac:dyDescent="0.25">
      <c r="A47" s="16" t="s">
        <v>171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Q92"/>
  <sheetViews>
    <sheetView topLeftCell="A25" workbookViewId="0">
      <selection activeCell="B48" sqref="B48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263</v>
      </c>
    </row>
    <row r="3" spans="1:7" x14ac:dyDescent="0.25">
      <c r="A3" t="s">
        <v>279</v>
      </c>
    </row>
    <row r="4" spans="1:7" x14ac:dyDescent="0.25">
      <c r="C4" t="s">
        <v>247</v>
      </c>
      <c r="E4" t="s">
        <v>269</v>
      </c>
    </row>
    <row r="5" spans="1:7" x14ac:dyDescent="0.25">
      <c r="C5" t="s">
        <v>157</v>
      </c>
      <c r="D5" t="s">
        <v>243</v>
      </c>
      <c r="E5" t="s">
        <v>157</v>
      </c>
      <c r="F5" t="s">
        <v>243</v>
      </c>
      <c r="G5" t="s">
        <v>158</v>
      </c>
    </row>
    <row r="6" spans="1:7" x14ac:dyDescent="0.25">
      <c r="A6" t="s">
        <v>189</v>
      </c>
      <c r="B6" t="s">
        <v>0</v>
      </c>
      <c r="C6">
        <v>0.88024999999999998</v>
      </c>
      <c r="D6">
        <v>0.85351999999999995</v>
      </c>
      <c r="E6">
        <v>7.14994</v>
      </c>
      <c r="F6">
        <v>5.1211000000000002</v>
      </c>
      <c r="G6">
        <v>861</v>
      </c>
    </row>
    <row r="7" spans="1:7" x14ac:dyDescent="0.25">
      <c r="B7" t="s">
        <v>299</v>
      </c>
      <c r="C7">
        <v>1.2264600000000001</v>
      </c>
      <c r="D7">
        <v>1.33836</v>
      </c>
      <c r="E7">
        <v>32.324390000000001</v>
      </c>
      <c r="F7">
        <v>20.075330000000001</v>
      </c>
      <c r="G7">
        <v>245</v>
      </c>
    </row>
    <row r="8" spans="1:7" x14ac:dyDescent="0.25">
      <c r="B8" t="s">
        <v>2</v>
      </c>
      <c r="C8">
        <v>0.94115000000000004</v>
      </c>
      <c r="D8">
        <v>0.95737000000000005</v>
      </c>
      <c r="E8">
        <v>4.5953299999999997</v>
      </c>
      <c r="F8">
        <v>2.8767900000000002</v>
      </c>
      <c r="G8">
        <v>298</v>
      </c>
    </row>
    <row r="9" spans="1:7" x14ac:dyDescent="0.25">
      <c r="B9" t="s">
        <v>3</v>
      </c>
      <c r="C9">
        <v>1.0270300000000001</v>
      </c>
      <c r="D9">
        <v>1.0270600000000001</v>
      </c>
      <c r="E9">
        <v>20.334099999999999</v>
      </c>
      <c r="F9">
        <v>15.405860000000001</v>
      </c>
      <c r="G9">
        <v>598</v>
      </c>
    </row>
    <row r="10" spans="1:7" x14ac:dyDescent="0.25">
      <c r="B10" t="s">
        <v>270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1.0409900000000001</v>
      </c>
      <c r="D11">
        <v>1.05274</v>
      </c>
      <c r="E11">
        <v>18.219719999999999</v>
      </c>
      <c r="F11">
        <v>15.79111</v>
      </c>
      <c r="G11">
        <v>1086</v>
      </c>
    </row>
    <row r="12" spans="1:7" x14ac:dyDescent="0.25">
      <c r="B12" t="s">
        <v>5</v>
      </c>
      <c r="C12">
        <v>1.01366</v>
      </c>
      <c r="D12">
        <v>1.0182599999999999</v>
      </c>
      <c r="E12">
        <v>16.68581</v>
      </c>
      <c r="F12">
        <v>15.27388</v>
      </c>
      <c r="G12">
        <v>692</v>
      </c>
    </row>
    <row r="13" spans="1:7" x14ac:dyDescent="0.25">
      <c r="B13" t="s">
        <v>6</v>
      </c>
      <c r="C13">
        <v>0.84836</v>
      </c>
      <c r="D13">
        <v>0.79552</v>
      </c>
      <c r="E13">
        <v>7.6257700000000002</v>
      </c>
      <c r="F13">
        <v>2.3865599999999998</v>
      </c>
      <c r="G13">
        <v>512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0.96296999999999999</v>
      </c>
      <c r="D15">
        <v>0.99017999999999995</v>
      </c>
      <c r="E15">
        <v>14.4735</v>
      </c>
      <c r="F15">
        <v>9.9017999999999997</v>
      </c>
      <c r="G15">
        <v>120</v>
      </c>
    </row>
    <row r="16" spans="1:7" x14ac:dyDescent="0.25">
      <c r="B16" t="s">
        <v>8</v>
      </c>
      <c r="C16">
        <v>1.03965</v>
      </c>
      <c r="D16">
        <v>1.04362</v>
      </c>
      <c r="E16">
        <v>15.798959999999999</v>
      </c>
      <c r="F16">
        <v>12.52347</v>
      </c>
      <c r="G16">
        <v>277</v>
      </c>
    </row>
    <row r="17" spans="1:7" x14ac:dyDescent="0.25">
      <c r="B17" t="s">
        <v>9</v>
      </c>
      <c r="C17">
        <v>0.85653999999999997</v>
      </c>
      <c r="D17">
        <v>0.84685999999999995</v>
      </c>
      <c r="E17">
        <v>8.1682699999999997</v>
      </c>
      <c r="F17">
        <v>5.8603899999999998</v>
      </c>
      <c r="G17">
        <v>327</v>
      </c>
    </row>
    <row r="18" spans="1:7" x14ac:dyDescent="0.25">
      <c r="B18" t="s">
        <v>167</v>
      </c>
      <c r="C18">
        <v>0.98211000000000004</v>
      </c>
      <c r="D18">
        <v>0.97375</v>
      </c>
      <c r="E18">
        <v>13.92633</v>
      </c>
      <c r="F18">
        <v>9.7374700000000001</v>
      </c>
      <c r="G18">
        <v>1130</v>
      </c>
    </row>
    <row r="19" spans="1:7" x14ac:dyDescent="0.25">
      <c r="B19" t="s">
        <v>12</v>
      </c>
      <c r="C19">
        <v>1.1926399999999999</v>
      </c>
      <c r="D19">
        <v>1.2235</v>
      </c>
      <c r="E19">
        <v>31.875160000000001</v>
      </c>
      <c r="F19">
        <v>30.587530000000001</v>
      </c>
      <c r="G19">
        <v>698</v>
      </c>
    </row>
    <row r="20" spans="1:7" x14ac:dyDescent="0.25">
      <c r="B20" t="s">
        <v>235</v>
      </c>
      <c r="C20">
        <v>0.93642999999999998</v>
      </c>
      <c r="D20">
        <v>0.91942000000000002</v>
      </c>
      <c r="E20">
        <v>2.55477</v>
      </c>
      <c r="F20">
        <v>2.75827</v>
      </c>
      <c r="G20">
        <v>299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11</v>
      </c>
      <c r="C22">
        <v>0.88717999999999997</v>
      </c>
      <c r="D22">
        <v>0.89778999999999998</v>
      </c>
      <c r="E22">
        <v>4.6741000000000001</v>
      </c>
      <c r="F22">
        <v>2.74627</v>
      </c>
      <c r="G22">
        <v>300</v>
      </c>
    </row>
    <row r="23" spans="1:7" x14ac:dyDescent="0.25">
      <c r="B23" t="s">
        <v>271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272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263</v>
      </c>
    </row>
    <row r="33" spans="1:7" x14ac:dyDescent="0.25">
      <c r="A33" t="s">
        <v>282</v>
      </c>
    </row>
    <row r="34" spans="1:7" x14ac:dyDescent="0.25">
      <c r="C34" t="s">
        <v>247</v>
      </c>
      <c r="E34" t="s">
        <v>274</v>
      </c>
    </row>
    <row r="35" spans="1:7" x14ac:dyDescent="0.25">
      <c r="C35" t="s">
        <v>157</v>
      </c>
      <c r="D35" t="s">
        <v>243</v>
      </c>
      <c r="E35" t="s">
        <v>157</v>
      </c>
      <c r="F35" t="s">
        <v>243</v>
      </c>
      <c r="G35" t="s">
        <v>158</v>
      </c>
    </row>
    <row r="36" spans="1:7" x14ac:dyDescent="0.25">
      <c r="A36" t="s">
        <v>189</v>
      </c>
      <c r="B36" t="s">
        <v>0</v>
      </c>
      <c r="C36">
        <v>0.93264999999999998</v>
      </c>
      <c r="D36">
        <v>0.91144000000000003</v>
      </c>
      <c r="E36">
        <v>0.93264000000000002</v>
      </c>
      <c r="F36">
        <v>0.65929000000000004</v>
      </c>
      <c r="G36">
        <v>857</v>
      </c>
    </row>
    <row r="37" spans="1:7" x14ac:dyDescent="0.25">
      <c r="B37" t="s">
        <v>299</v>
      </c>
      <c r="C37">
        <v>1.0521100000000001</v>
      </c>
      <c r="D37">
        <v>1.0696000000000001</v>
      </c>
      <c r="E37">
        <v>4.3483999999999998</v>
      </c>
      <c r="F37">
        <v>2.1392000000000002</v>
      </c>
      <c r="G37">
        <v>245</v>
      </c>
    </row>
    <row r="38" spans="1:7" x14ac:dyDescent="0.25">
      <c r="B38" t="s">
        <v>2</v>
      </c>
      <c r="C38">
        <v>1.0046600000000001</v>
      </c>
      <c r="D38">
        <v>0.99302000000000001</v>
      </c>
      <c r="E38">
        <v>0.61385999999999996</v>
      </c>
      <c r="F38">
        <v>0.65022000000000002</v>
      </c>
      <c r="G38">
        <v>297</v>
      </c>
    </row>
    <row r="39" spans="1:7" x14ac:dyDescent="0.25">
      <c r="B39" t="s">
        <v>3</v>
      </c>
      <c r="C39">
        <v>1.0869599999999999</v>
      </c>
      <c r="D39">
        <v>1.0866</v>
      </c>
      <c r="E39">
        <v>3.5084200000000001</v>
      </c>
      <c r="F39">
        <v>3.2597900000000002</v>
      </c>
      <c r="G39">
        <v>598</v>
      </c>
    </row>
    <row r="40" spans="1:7" x14ac:dyDescent="0.25">
      <c r="B40" t="s">
        <v>270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1.1913499999999999</v>
      </c>
      <c r="D41">
        <v>1.0821099999999999</v>
      </c>
      <c r="E41">
        <v>3.3500999999999999</v>
      </c>
      <c r="F41">
        <v>2.1642100000000002</v>
      </c>
      <c r="G41">
        <v>1085</v>
      </c>
    </row>
    <row r="42" spans="1:7" x14ac:dyDescent="0.25">
      <c r="B42" t="s">
        <v>5</v>
      </c>
      <c r="C42">
        <v>1.1419699999999999</v>
      </c>
      <c r="D42">
        <v>1.1361300000000001</v>
      </c>
      <c r="E42">
        <v>2.84775</v>
      </c>
      <c r="F42">
        <v>2.2722500000000001</v>
      </c>
      <c r="G42">
        <v>690</v>
      </c>
    </row>
    <row r="43" spans="1:7" x14ac:dyDescent="0.25">
      <c r="B43" t="s">
        <v>6</v>
      </c>
      <c r="C43">
        <v>1.1140099999999999</v>
      </c>
      <c r="D43">
        <v>1.11879</v>
      </c>
      <c r="E43">
        <v>4.8580500000000004</v>
      </c>
      <c r="F43">
        <v>0.87831000000000004</v>
      </c>
      <c r="G43">
        <v>520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1.0105</v>
      </c>
      <c r="D45">
        <v>1.02118</v>
      </c>
      <c r="E45">
        <v>1.3215600000000001</v>
      </c>
      <c r="F45">
        <v>1.02118</v>
      </c>
      <c r="G45">
        <v>120</v>
      </c>
    </row>
    <row r="46" spans="1:7" x14ac:dyDescent="0.25">
      <c r="B46" t="s">
        <v>8</v>
      </c>
      <c r="C46">
        <v>1.2095800000000001</v>
      </c>
      <c r="D46">
        <v>1.22183</v>
      </c>
      <c r="E46">
        <v>1.5383500000000001</v>
      </c>
      <c r="F46">
        <v>1.22183</v>
      </c>
      <c r="G46">
        <v>280</v>
      </c>
    </row>
    <row r="47" spans="1:7" x14ac:dyDescent="0.25">
      <c r="B47" t="s">
        <v>9</v>
      </c>
      <c r="C47">
        <v>0.89454999999999996</v>
      </c>
      <c r="D47">
        <v>0.86294999999999999</v>
      </c>
      <c r="E47">
        <v>1.3609800000000001</v>
      </c>
      <c r="F47">
        <v>0.77320999999999995</v>
      </c>
      <c r="G47">
        <v>324</v>
      </c>
    </row>
    <row r="48" spans="1:7" x14ac:dyDescent="0.25">
      <c r="B48" t="s">
        <v>167</v>
      </c>
      <c r="C48">
        <v>1.0993599999999999</v>
      </c>
      <c r="D48">
        <v>0.99272000000000005</v>
      </c>
      <c r="E48">
        <v>1.62076</v>
      </c>
      <c r="F48">
        <v>0.99272000000000005</v>
      </c>
      <c r="G48">
        <v>1137</v>
      </c>
    </row>
    <row r="49" spans="1:7" x14ac:dyDescent="0.25">
      <c r="B49" t="s">
        <v>12</v>
      </c>
      <c r="C49">
        <v>1.0831500000000001</v>
      </c>
      <c r="D49">
        <v>1.0832599999999999</v>
      </c>
      <c r="E49">
        <v>24.771239999999999</v>
      </c>
      <c r="F49">
        <v>27.081499999999998</v>
      </c>
      <c r="G49">
        <v>694</v>
      </c>
    </row>
    <row r="50" spans="1:7" x14ac:dyDescent="0.25">
      <c r="B50" t="s">
        <v>235</v>
      </c>
      <c r="C50">
        <v>1.1850000000000001</v>
      </c>
      <c r="D50">
        <v>1.06386</v>
      </c>
      <c r="E50">
        <v>0.69633</v>
      </c>
      <c r="F50">
        <v>0.81703999999999999</v>
      </c>
      <c r="G50">
        <v>302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11</v>
      </c>
      <c r="C52">
        <v>0.92584</v>
      </c>
      <c r="D52">
        <v>0.91168000000000005</v>
      </c>
      <c r="E52">
        <v>0.67993000000000003</v>
      </c>
      <c r="F52">
        <v>0.70016999999999996</v>
      </c>
      <c r="G52">
        <v>300</v>
      </c>
    </row>
    <row r="53" spans="1:7" x14ac:dyDescent="0.25">
      <c r="B53" t="s">
        <v>271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272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263</v>
      </c>
    </row>
    <row r="63" spans="1:7" x14ac:dyDescent="0.25">
      <c r="A63" t="s">
        <v>277</v>
      </c>
    </row>
    <row r="64" spans="1:7" x14ac:dyDescent="0.25">
      <c r="C64" t="s">
        <v>256</v>
      </c>
    </row>
    <row r="65" spans="1:17" x14ac:dyDescent="0.25">
      <c r="C65" t="s">
        <v>280</v>
      </c>
      <c r="H65" t="s">
        <v>244</v>
      </c>
      <c r="M65" t="s">
        <v>262</v>
      </c>
    </row>
    <row r="66" spans="1:17" x14ac:dyDescent="0.25">
      <c r="C66" t="s">
        <v>247</v>
      </c>
      <c r="E66" t="s">
        <v>269</v>
      </c>
      <c r="H66" t="s">
        <v>247</v>
      </c>
      <c r="J66" t="s">
        <v>269</v>
      </c>
      <c r="M66" t="s">
        <v>247</v>
      </c>
      <c r="O66" t="s">
        <v>269</v>
      </c>
    </row>
    <row r="67" spans="1:17" x14ac:dyDescent="0.25">
      <c r="C67" t="s">
        <v>157</v>
      </c>
      <c r="D67" t="s">
        <v>243</v>
      </c>
      <c r="E67" t="s">
        <v>157</v>
      </c>
      <c r="F67" t="s">
        <v>243</v>
      </c>
      <c r="G67" t="s">
        <v>158</v>
      </c>
      <c r="H67" t="s">
        <v>157</v>
      </c>
      <c r="I67" t="s">
        <v>243</v>
      </c>
      <c r="J67" t="s">
        <v>157</v>
      </c>
      <c r="K67" t="s">
        <v>243</v>
      </c>
      <c r="L67" t="s">
        <v>158</v>
      </c>
      <c r="M67" t="s">
        <v>157</v>
      </c>
      <c r="N67" t="s">
        <v>243</v>
      </c>
      <c r="O67" t="s">
        <v>157</v>
      </c>
      <c r="P67" t="s">
        <v>243</v>
      </c>
      <c r="Q67" t="s">
        <v>158</v>
      </c>
    </row>
    <row r="68" spans="1:17" x14ac:dyDescent="0.25">
      <c r="A68" t="s">
        <v>255</v>
      </c>
      <c r="B68" t="s">
        <v>14</v>
      </c>
      <c r="C68">
        <v>1.0491200000000001</v>
      </c>
      <c r="D68">
        <v>1.0536099999999999</v>
      </c>
      <c r="E68">
        <v>18.107669999999999</v>
      </c>
      <c r="F68">
        <v>15.852959999999999</v>
      </c>
      <c r="G68">
        <v>4159</v>
      </c>
      <c r="H68">
        <v>1.04339</v>
      </c>
      <c r="I68">
        <v>1.0404100000000001</v>
      </c>
      <c r="J68">
        <v>18.00526</v>
      </c>
      <c r="K68">
        <v>15.82428</v>
      </c>
      <c r="L68">
        <v>4159</v>
      </c>
      <c r="M68">
        <v>1.0267200000000001</v>
      </c>
      <c r="N68">
        <v>1.02302</v>
      </c>
      <c r="O68">
        <v>17.689419999999998</v>
      </c>
      <c r="P68">
        <v>15.42548</v>
      </c>
      <c r="Q68">
        <v>4159</v>
      </c>
    </row>
    <row r="69" spans="1:17" x14ac:dyDescent="0.25">
      <c r="B69" t="s">
        <v>15</v>
      </c>
      <c r="C69">
        <v>0.90722000000000003</v>
      </c>
      <c r="D69">
        <v>0.87073</v>
      </c>
      <c r="E69">
        <v>5.6142500000000002</v>
      </c>
      <c r="F69">
        <v>2.9268900000000002</v>
      </c>
      <c r="G69">
        <v>2487</v>
      </c>
      <c r="H69">
        <v>0.90212000000000003</v>
      </c>
      <c r="I69">
        <v>0.87051000000000001</v>
      </c>
      <c r="J69">
        <v>5.58894</v>
      </c>
      <c r="K69">
        <v>2.9232100000000001</v>
      </c>
      <c r="L69">
        <v>2487</v>
      </c>
      <c r="M69">
        <v>0.88082000000000005</v>
      </c>
      <c r="N69">
        <v>0.85658000000000001</v>
      </c>
      <c r="O69">
        <v>5.4627800000000004</v>
      </c>
      <c r="P69">
        <v>2.8767900000000002</v>
      </c>
      <c r="Q69">
        <v>2487</v>
      </c>
    </row>
    <row r="70" spans="1:17" x14ac:dyDescent="0.25">
      <c r="B70" t="s">
        <v>16</v>
      </c>
      <c r="C70">
        <v>1.16683</v>
      </c>
      <c r="D70">
        <v>1.2264299999999999</v>
      </c>
      <c r="E70">
        <v>30.623370000000001</v>
      </c>
      <c r="F70">
        <v>30.66065</v>
      </c>
      <c r="G70">
        <v>825</v>
      </c>
      <c r="H70">
        <v>1.16431</v>
      </c>
      <c r="I70">
        <v>1.2236800000000001</v>
      </c>
      <c r="J70">
        <v>30.554349999999999</v>
      </c>
      <c r="K70">
        <v>30.592079999999999</v>
      </c>
      <c r="L70">
        <v>825</v>
      </c>
      <c r="M70">
        <v>1.1606799999999999</v>
      </c>
      <c r="N70">
        <v>1.2235</v>
      </c>
      <c r="O70">
        <v>30.462789999999998</v>
      </c>
      <c r="P70">
        <v>30.587530000000001</v>
      </c>
      <c r="Q70">
        <v>824</v>
      </c>
    </row>
    <row r="71" spans="1:17" x14ac:dyDescent="0.25">
      <c r="B71" t="s">
        <v>227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2" spans="1:17" x14ac:dyDescent="0.25">
      <c r="A82" t="s">
        <v>156</v>
      </c>
    </row>
    <row r="83" spans="1:17" x14ac:dyDescent="0.25">
      <c r="A83" t="s">
        <v>263</v>
      </c>
    </row>
    <row r="84" spans="1:17" x14ac:dyDescent="0.25">
      <c r="A84" t="s">
        <v>281</v>
      </c>
    </row>
    <row r="85" spans="1:17" x14ac:dyDescent="0.25">
      <c r="C85" t="s">
        <v>256</v>
      </c>
    </row>
    <row r="86" spans="1:17" x14ac:dyDescent="0.25">
      <c r="C86" t="s">
        <v>280</v>
      </c>
      <c r="H86" t="s">
        <v>244</v>
      </c>
      <c r="M86" t="s">
        <v>262</v>
      </c>
    </row>
    <row r="87" spans="1:17" x14ac:dyDescent="0.25">
      <c r="C87" t="s">
        <v>247</v>
      </c>
      <c r="E87" t="s">
        <v>274</v>
      </c>
      <c r="H87" t="s">
        <v>247</v>
      </c>
      <c r="J87" t="s">
        <v>274</v>
      </c>
      <c r="M87" t="s">
        <v>247</v>
      </c>
      <c r="O87" t="s">
        <v>274</v>
      </c>
    </row>
    <row r="88" spans="1:17" x14ac:dyDescent="0.25">
      <c r="C88" t="s">
        <v>157</v>
      </c>
      <c r="D88" t="s">
        <v>243</v>
      </c>
      <c r="E88" t="s">
        <v>157</v>
      </c>
      <c r="F88" t="s">
        <v>243</v>
      </c>
      <c r="G88" t="s">
        <v>158</v>
      </c>
      <c r="H88" t="s">
        <v>157</v>
      </c>
      <c r="I88" t="s">
        <v>243</v>
      </c>
      <c r="J88" t="s">
        <v>157</v>
      </c>
      <c r="K88" t="s">
        <v>243</v>
      </c>
      <c r="L88" t="s">
        <v>158</v>
      </c>
      <c r="M88" t="s">
        <v>157</v>
      </c>
      <c r="N88" t="s">
        <v>243</v>
      </c>
      <c r="O88" t="s">
        <v>157</v>
      </c>
      <c r="P88" t="s">
        <v>243</v>
      </c>
      <c r="Q88" t="s">
        <v>158</v>
      </c>
    </row>
    <row r="89" spans="1:17" x14ac:dyDescent="0.25">
      <c r="A89" t="s">
        <v>255</v>
      </c>
      <c r="B89" t="s">
        <v>14</v>
      </c>
      <c r="C89">
        <v>1.13636</v>
      </c>
      <c r="D89">
        <v>1.0847500000000001</v>
      </c>
      <c r="E89">
        <v>2.71468</v>
      </c>
      <c r="F89">
        <v>2.1694900000000001</v>
      </c>
      <c r="G89">
        <v>4161</v>
      </c>
      <c r="H89">
        <v>1.13364</v>
      </c>
      <c r="I89">
        <v>1.08297</v>
      </c>
      <c r="J89">
        <v>2.70906</v>
      </c>
      <c r="K89">
        <v>2.16594</v>
      </c>
      <c r="L89">
        <v>4161</v>
      </c>
      <c r="M89">
        <v>1.1306700000000001</v>
      </c>
      <c r="N89">
        <v>1.0821099999999999</v>
      </c>
      <c r="O89">
        <v>2.6994699999999998</v>
      </c>
      <c r="P89">
        <v>2.1642100000000002</v>
      </c>
      <c r="Q89">
        <v>4161</v>
      </c>
    </row>
    <row r="90" spans="1:17" x14ac:dyDescent="0.25">
      <c r="B90" t="s">
        <v>15</v>
      </c>
      <c r="C90">
        <v>1.0099400000000001</v>
      </c>
      <c r="D90">
        <v>0.99292999999999998</v>
      </c>
      <c r="E90">
        <v>0.85816000000000003</v>
      </c>
      <c r="F90">
        <v>0.70501999999999998</v>
      </c>
      <c r="G90">
        <v>2491</v>
      </c>
      <c r="H90">
        <v>1.0029300000000001</v>
      </c>
      <c r="I90">
        <v>0.98987999999999998</v>
      </c>
      <c r="J90">
        <v>0.85516000000000003</v>
      </c>
      <c r="K90">
        <v>0.70584000000000002</v>
      </c>
      <c r="L90">
        <v>2491</v>
      </c>
      <c r="M90">
        <v>0.99634</v>
      </c>
      <c r="N90">
        <v>0.99148000000000003</v>
      </c>
      <c r="O90">
        <v>0.85045999999999999</v>
      </c>
      <c r="P90">
        <v>0.70016999999999996</v>
      </c>
      <c r="Q90">
        <v>2491</v>
      </c>
    </row>
    <row r="91" spans="1:17" x14ac:dyDescent="0.25">
      <c r="B91" t="s">
        <v>16</v>
      </c>
      <c r="C91">
        <v>1.08131</v>
      </c>
      <c r="D91">
        <v>1.08436</v>
      </c>
      <c r="E91">
        <v>23.74661</v>
      </c>
      <c r="F91">
        <v>27.109059999999999</v>
      </c>
      <c r="G91">
        <v>821</v>
      </c>
      <c r="H91">
        <v>1.0792200000000001</v>
      </c>
      <c r="I91">
        <v>1.0838000000000001</v>
      </c>
      <c r="J91">
        <v>23.689910000000001</v>
      </c>
      <c r="K91">
        <v>27.095030000000001</v>
      </c>
      <c r="L91">
        <v>821</v>
      </c>
      <c r="M91">
        <v>1.07988</v>
      </c>
      <c r="N91">
        <v>1.0832599999999999</v>
      </c>
      <c r="O91">
        <v>23.71415</v>
      </c>
      <c r="P91">
        <v>27.081499999999998</v>
      </c>
      <c r="Q91">
        <v>820</v>
      </c>
    </row>
    <row r="92" spans="1:17" x14ac:dyDescent="0.25">
      <c r="B92" t="s">
        <v>227</v>
      </c>
      <c r="C92" t="s">
        <v>159</v>
      </c>
      <c r="D92" t="s">
        <v>159</v>
      </c>
      <c r="E92" t="s">
        <v>159</v>
      </c>
      <c r="F92" t="s">
        <v>159</v>
      </c>
      <c r="G92">
        <v>0</v>
      </c>
      <c r="H92" t="s">
        <v>159</v>
      </c>
      <c r="I92" t="s">
        <v>159</v>
      </c>
      <c r="J92" t="s">
        <v>159</v>
      </c>
      <c r="K92" t="s">
        <v>159</v>
      </c>
      <c r="L92">
        <v>0</v>
      </c>
      <c r="M92" t="s">
        <v>159</v>
      </c>
      <c r="N92" t="s">
        <v>159</v>
      </c>
      <c r="O92" t="s">
        <v>159</v>
      </c>
      <c r="P92" t="s">
        <v>159</v>
      </c>
      <c r="Q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Q91"/>
  <sheetViews>
    <sheetView topLeftCell="A22" workbookViewId="0">
      <selection activeCell="B51" sqref="B5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264</v>
      </c>
    </row>
    <row r="3" spans="1:7" x14ac:dyDescent="0.25">
      <c r="A3" t="s">
        <v>279</v>
      </c>
    </row>
    <row r="4" spans="1:7" x14ac:dyDescent="0.25">
      <c r="C4" t="s">
        <v>247</v>
      </c>
      <c r="E4" t="s">
        <v>269</v>
      </c>
    </row>
    <row r="5" spans="1:7" x14ac:dyDescent="0.25">
      <c r="C5" t="s">
        <v>157</v>
      </c>
      <c r="D5" t="s">
        <v>243</v>
      </c>
      <c r="E5" t="s">
        <v>157</v>
      </c>
      <c r="F5" t="s">
        <v>243</v>
      </c>
      <c r="G5" t="s">
        <v>158</v>
      </c>
    </row>
    <row r="6" spans="1:7" x14ac:dyDescent="0.25">
      <c r="A6" t="s">
        <v>189</v>
      </c>
      <c r="B6" t="s">
        <v>0</v>
      </c>
      <c r="C6">
        <v>0.88136999999999999</v>
      </c>
      <c r="D6">
        <v>0.85355000000000003</v>
      </c>
      <c r="E6">
        <v>7.5229100000000004</v>
      </c>
      <c r="F6">
        <v>5.1212799999999996</v>
      </c>
      <c r="G6">
        <v>723</v>
      </c>
    </row>
    <row r="7" spans="1:7" x14ac:dyDescent="0.25">
      <c r="B7" t="s">
        <v>299</v>
      </c>
      <c r="C7">
        <v>1.1556200000000001</v>
      </c>
      <c r="D7">
        <v>1.2170799999999999</v>
      </c>
      <c r="E7">
        <v>29.717829999999999</v>
      </c>
      <c r="F7">
        <v>18.256170000000001</v>
      </c>
      <c r="G7">
        <v>229</v>
      </c>
    </row>
    <row r="8" spans="1:7" x14ac:dyDescent="0.25">
      <c r="B8" t="s">
        <v>2</v>
      </c>
      <c r="C8">
        <v>0.92435999999999996</v>
      </c>
      <c r="D8">
        <v>0.92057</v>
      </c>
      <c r="E8">
        <v>5.0116800000000001</v>
      </c>
      <c r="F8">
        <v>4.9118599999999999</v>
      </c>
      <c r="G8">
        <v>278</v>
      </c>
    </row>
    <row r="9" spans="1:7" x14ac:dyDescent="0.25">
      <c r="B9" t="s">
        <v>3</v>
      </c>
      <c r="C9">
        <v>1.0258799999999999</v>
      </c>
      <c r="D9">
        <v>1.0269200000000001</v>
      </c>
      <c r="E9">
        <v>21.833189999999998</v>
      </c>
      <c r="F9">
        <v>15.403729999999999</v>
      </c>
      <c r="G9">
        <v>581</v>
      </c>
    </row>
    <row r="10" spans="1:7" x14ac:dyDescent="0.25">
      <c r="B10" t="s">
        <v>270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1.0504500000000001</v>
      </c>
      <c r="D11">
        <v>1.05281</v>
      </c>
      <c r="E11">
        <v>20.610769999999999</v>
      </c>
      <c r="F11">
        <v>15.79217</v>
      </c>
      <c r="G11">
        <v>1021</v>
      </c>
    </row>
    <row r="12" spans="1:7" x14ac:dyDescent="0.25">
      <c r="B12" t="s">
        <v>5</v>
      </c>
      <c r="C12">
        <v>1.04545</v>
      </c>
      <c r="D12">
        <v>1.03624</v>
      </c>
      <c r="E12">
        <v>17.304189999999998</v>
      </c>
      <c r="F12">
        <v>15.543609999999999</v>
      </c>
      <c r="G12">
        <v>682</v>
      </c>
    </row>
    <row r="13" spans="1:7" x14ac:dyDescent="0.25">
      <c r="B13" t="s">
        <v>6</v>
      </c>
      <c r="C13">
        <v>0.92069999999999996</v>
      </c>
      <c r="D13">
        <v>0.89961999999999998</v>
      </c>
      <c r="E13">
        <v>7.9521300000000004</v>
      </c>
      <c r="F13">
        <v>2.6988500000000002</v>
      </c>
      <c r="G13">
        <v>450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0.88034999999999997</v>
      </c>
      <c r="D15">
        <v>0.90741000000000005</v>
      </c>
      <c r="E15">
        <v>15.487270000000001</v>
      </c>
      <c r="F15">
        <v>16.511399999999998</v>
      </c>
      <c r="G15">
        <v>104</v>
      </c>
    </row>
    <row r="16" spans="1:7" x14ac:dyDescent="0.25">
      <c r="B16" t="s">
        <v>8</v>
      </c>
      <c r="C16">
        <v>1.0199499999999999</v>
      </c>
      <c r="D16">
        <v>1.0306500000000001</v>
      </c>
      <c r="E16">
        <v>15.54792</v>
      </c>
      <c r="F16">
        <v>12.367800000000001</v>
      </c>
      <c r="G16">
        <v>247</v>
      </c>
    </row>
    <row r="17" spans="1:7" x14ac:dyDescent="0.25">
      <c r="B17" t="s">
        <v>9</v>
      </c>
      <c r="C17">
        <v>0.85521000000000003</v>
      </c>
      <c r="D17">
        <v>0.84643999999999997</v>
      </c>
      <c r="E17">
        <v>9.2876499999999993</v>
      </c>
      <c r="F17">
        <v>5.9051900000000002</v>
      </c>
      <c r="G17">
        <v>313</v>
      </c>
    </row>
    <row r="18" spans="1:7" x14ac:dyDescent="0.25">
      <c r="B18" t="s">
        <v>167</v>
      </c>
      <c r="C18">
        <v>0.96187</v>
      </c>
      <c r="D18">
        <v>0.96843999999999997</v>
      </c>
      <c r="E18">
        <v>13.78848</v>
      </c>
      <c r="F18">
        <v>9.6844199999999994</v>
      </c>
      <c r="G18">
        <v>1011</v>
      </c>
    </row>
    <row r="19" spans="1:7" x14ac:dyDescent="0.25">
      <c r="B19" t="s">
        <v>12</v>
      </c>
      <c r="C19">
        <v>1.2463900000000001</v>
      </c>
      <c r="D19">
        <v>1.21275</v>
      </c>
      <c r="E19">
        <v>38.798050000000003</v>
      </c>
      <c r="F19">
        <v>30.230060000000002</v>
      </c>
      <c r="G19">
        <v>631</v>
      </c>
    </row>
    <row r="20" spans="1:7" x14ac:dyDescent="0.25">
      <c r="B20" t="s">
        <v>235</v>
      </c>
      <c r="C20">
        <v>0.93420999999999998</v>
      </c>
      <c r="D20">
        <v>0.92398000000000002</v>
      </c>
      <c r="E20">
        <v>2.6446700000000001</v>
      </c>
      <c r="F20">
        <v>2.7719399999999998</v>
      </c>
      <c r="G20">
        <v>263</v>
      </c>
    </row>
    <row r="21" spans="1:7" x14ac:dyDescent="0.25">
      <c r="B21" t="s">
        <v>187</v>
      </c>
      <c r="C21">
        <v>1.41628</v>
      </c>
      <c r="D21">
        <v>1.41628</v>
      </c>
      <c r="E21">
        <v>16.99531</v>
      </c>
      <c r="F21">
        <v>16.99531</v>
      </c>
      <c r="G21">
        <v>95</v>
      </c>
    </row>
    <row r="22" spans="1:7" x14ac:dyDescent="0.25">
      <c r="B22" t="s">
        <v>11</v>
      </c>
      <c r="C22">
        <v>0.87311000000000005</v>
      </c>
      <c r="D22">
        <v>0.89922000000000002</v>
      </c>
      <c r="E22">
        <v>4.6720300000000003</v>
      </c>
      <c r="F22">
        <v>2.6976499999999999</v>
      </c>
      <c r="G22">
        <v>262</v>
      </c>
    </row>
    <row r="23" spans="1:7" x14ac:dyDescent="0.25">
      <c r="B23" t="s">
        <v>271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272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31" spans="1:7" x14ac:dyDescent="0.25">
      <c r="A31" t="s">
        <v>156</v>
      </c>
    </row>
    <row r="32" spans="1:7" x14ac:dyDescent="0.25">
      <c r="A32" t="s">
        <v>264</v>
      </c>
    </row>
    <row r="33" spans="1:7" x14ac:dyDescent="0.25">
      <c r="A33" t="s">
        <v>282</v>
      </c>
    </row>
    <row r="34" spans="1:7" x14ac:dyDescent="0.25">
      <c r="C34" t="s">
        <v>247</v>
      </c>
      <c r="E34" t="s">
        <v>274</v>
      </c>
    </row>
    <row r="35" spans="1:7" x14ac:dyDescent="0.25">
      <c r="C35" t="s">
        <v>157</v>
      </c>
      <c r="D35" t="s">
        <v>243</v>
      </c>
      <c r="E35" t="s">
        <v>157</v>
      </c>
      <c r="F35" t="s">
        <v>243</v>
      </c>
      <c r="G35" t="s">
        <v>158</v>
      </c>
    </row>
    <row r="36" spans="1:7" x14ac:dyDescent="0.25">
      <c r="A36" t="s">
        <v>189</v>
      </c>
      <c r="B36" t="s">
        <v>0</v>
      </c>
      <c r="C36">
        <v>0.91647999999999996</v>
      </c>
      <c r="D36">
        <v>0.85002</v>
      </c>
      <c r="E36">
        <v>0.98329999999999995</v>
      </c>
      <c r="F36">
        <v>0.65281999999999996</v>
      </c>
      <c r="G36">
        <v>722</v>
      </c>
    </row>
    <row r="37" spans="1:7" x14ac:dyDescent="0.25">
      <c r="B37" t="s">
        <v>299</v>
      </c>
      <c r="C37">
        <v>1.06172</v>
      </c>
      <c r="D37">
        <v>1.0672600000000001</v>
      </c>
      <c r="E37">
        <v>4.2439299999999998</v>
      </c>
      <c r="F37">
        <v>2.1345200000000002</v>
      </c>
      <c r="G37">
        <v>229</v>
      </c>
    </row>
    <row r="38" spans="1:7" x14ac:dyDescent="0.25">
      <c r="B38" t="s">
        <v>2</v>
      </c>
      <c r="C38">
        <v>0.98324</v>
      </c>
      <c r="D38">
        <v>1.0023500000000001</v>
      </c>
      <c r="E38">
        <v>0.61648999999999998</v>
      </c>
      <c r="F38">
        <v>0.64246999999999999</v>
      </c>
      <c r="G38">
        <v>279</v>
      </c>
    </row>
    <row r="39" spans="1:7" x14ac:dyDescent="0.25">
      <c r="B39" t="s">
        <v>3</v>
      </c>
      <c r="C39">
        <v>1.08511</v>
      </c>
      <c r="D39">
        <v>1.0880000000000001</v>
      </c>
      <c r="E39">
        <v>3.64039</v>
      </c>
      <c r="F39">
        <v>3.2639900000000002</v>
      </c>
      <c r="G39">
        <v>583</v>
      </c>
    </row>
    <row r="40" spans="1:7" x14ac:dyDescent="0.25">
      <c r="B40" t="s">
        <v>270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1.1615899999999999</v>
      </c>
      <c r="D41">
        <v>1.0786800000000001</v>
      </c>
      <c r="E41">
        <v>3.7071200000000002</v>
      </c>
      <c r="F41">
        <v>2.1573699999999998</v>
      </c>
      <c r="G41">
        <v>1019</v>
      </c>
    </row>
    <row r="42" spans="1:7" x14ac:dyDescent="0.25">
      <c r="B42" t="s">
        <v>5</v>
      </c>
      <c r="C42">
        <v>1.12069</v>
      </c>
      <c r="D42">
        <v>1.13347</v>
      </c>
      <c r="E42">
        <v>2.8019699999999998</v>
      </c>
      <c r="F42">
        <v>2.26694</v>
      </c>
      <c r="G42">
        <v>679</v>
      </c>
    </row>
    <row r="43" spans="1:7" x14ac:dyDescent="0.25">
      <c r="B43" t="s">
        <v>6</v>
      </c>
      <c r="C43">
        <v>1.1084099999999999</v>
      </c>
      <c r="D43">
        <v>1.15188</v>
      </c>
      <c r="E43">
        <v>4.6019100000000002</v>
      </c>
      <c r="F43">
        <v>0.44231999999999999</v>
      </c>
      <c r="G43">
        <v>449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0.99202000000000001</v>
      </c>
      <c r="D45">
        <v>1.0077</v>
      </c>
      <c r="E45">
        <v>1.5734900000000001</v>
      </c>
      <c r="F45">
        <v>1.43658</v>
      </c>
      <c r="G45">
        <v>104</v>
      </c>
    </row>
    <row r="46" spans="1:7" x14ac:dyDescent="0.25">
      <c r="B46" t="s">
        <v>8</v>
      </c>
      <c r="C46">
        <v>1.18214</v>
      </c>
      <c r="D46">
        <v>1.15004</v>
      </c>
      <c r="E46">
        <v>1.5376799999999999</v>
      </c>
      <c r="F46">
        <v>1.15004</v>
      </c>
      <c r="G46">
        <v>251</v>
      </c>
    </row>
    <row r="47" spans="1:7" x14ac:dyDescent="0.25">
      <c r="B47" t="s">
        <v>9</v>
      </c>
      <c r="C47">
        <v>0.89036999999999999</v>
      </c>
      <c r="D47">
        <v>0.86053000000000002</v>
      </c>
      <c r="E47">
        <v>1.5032099999999999</v>
      </c>
      <c r="F47">
        <v>0.77103999999999995</v>
      </c>
      <c r="G47">
        <v>313</v>
      </c>
    </row>
    <row r="48" spans="1:7" x14ac:dyDescent="0.25">
      <c r="B48" t="s">
        <v>167</v>
      </c>
      <c r="C48">
        <v>0.99724999999999997</v>
      </c>
      <c r="D48">
        <v>0.99168000000000001</v>
      </c>
      <c r="E48">
        <v>1.65465</v>
      </c>
      <c r="F48">
        <v>0.99168000000000001</v>
      </c>
      <c r="G48">
        <v>1015</v>
      </c>
    </row>
    <row r="49" spans="1:7" x14ac:dyDescent="0.25">
      <c r="B49" t="s">
        <v>12</v>
      </c>
      <c r="C49">
        <v>1.0856600000000001</v>
      </c>
      <c r="D49">
        <v>1.08643</v>
      </c>
      <c r="E49">
        <v>26.32245</v>
      </c>
      <c r="F49">
        <v>27.160769999999999</v>
      </c>
      <c r="G49">
        <v>626</v>
      </c>
    </row>
    <row r="50" spans="1:7" x14ac:dyDescent="0.25">
      <c r="B50" t="s">
        <v>235</v>
      </c>
      <c r="C50">
        <v>1.02183</v>
      </c>
      <c r="D50">
        <v>1.04399</v>
      </c>
      <c r="E50">
        <v>0.62966</v>
      </c>
      <c r="F50">
        <v>0.80178000000000005</v>
      </c>
      <c r="G50">
        <v>263</v>
      </c>
    </row>
    <row r="51" spans="1:7" x14ac:dyDescent="0.25">
      <c r="B51" t="s">
        <v>187</v>
      </c>
      <c r="C51">
        <v>1.6438200000000001</v>
      </c>
      <c r="D51">
        <v>1.6438200000000001</v>
      </c>
      <c r="E51">
        <v>4.9314600000000004</v>
      </c>
      <c r="F51">
        <v>4.9314600000000004</v>
      </c>
      <c r="G51">
        <v>95</v>
      </c>
    </row>
    <row r="52" spans="1:7" x14ac:dyDescent="0.25">
      <c r="B52" t="s">
        <v>11</v>
      </c>
      <c r="C52">
        <v>0.88349</v>
      </c>
      <c r="D52">
        <v>0.88366999999999996</v>
      </c>
      <c r="E52">
        <v>0.63254999999999995</v>
      </c>
      <c r="F52">
        <v>0.67864999999999998</v>
      </c>
      <c r="G52">
        <v>258</v>
      </c>
    </row>
    <row r="53" spans="1:7" x14ac:dyDescent="0.25">
      <c r="B53" t="s">
        <v>271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272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61" spans="1:7" x14ac:dyDescent="0.25">
      <c r="A61" t="s">
        <v>156</v>
      </c>
    </row>
    <row r="62" spans="1:7" x14ac:dyDescent="0.25">
      <c r="A62" t="s">
        <v>264</v>
      </c>
    </row>
    <row r="63" spans="1:7" x14ac:dyDescent="0.25">
      <c r="A63" t="s">
        <v>277</v>
      </c>
    </row>
    <row r="64" spans="1:7" x14ac:dyDescent="0.25">
      <c r="C64" t="s">
        <v>256</v>
      </c>
    </row>
    <row r="65" spans="1:17" x14ac:dyDescent="0.25">
      <c r="C65" t="s">
        <v>280</v>
      </c>
      <c r="H65" t="s">
        <v>244</v>
      </c>
      <c r="M65" t="s">
        <v>262</v>
      </c>
    </row>
    <row r="66" spans="1:17" x14ac:dyDescent="0.25">
      <c r="C66" t="s">
        <v>247</v>
      </c>
      <c r="E66" t="s">
        <v>269</v>
      </c>
      <c r="H66" t="s">
        <v>247</v>
      </c>
      <c r="J66" t="s">
        <v>269</v>
      </c>
      <c r="M66" t="s">
        <v>247</v>
      </c>
      <c r="O66" t="s">
        <v>269</v>
      </c>
    </row>
    <row r="67" spans="1:17" x14ac:dyDescent="0.25">
      <c r="C67" t="s">
        <v>157</v>
      </c>
      <c r="D67" t="s">
        <v>243</v>
      </c>
      <c r="E67" t="s">
        <v>157</v>
      </c>
      <c r="F67" t="s">
        <v>243</v>
      </c>
      <c r="G67" t="s">
        <v>158</v>
      </c>
      <c r="H67" t="s">
        <v>157</v>
      </c>
      <c r="I67" t="s">
        <v>243</v>
      </c>
      <c r="J67" t="s">
        <v>157</v>
      </c>
      <c r="K67" t="s">
        <v>243</v>
      </c>
      <c r="L67" t="s">
        <v>158</v>
      </c>
      <c r="M67" t="s">
        <v>157</v>
      </c>
      <c r="N67" t="s">
        <v>243</v>
      </c>
      <c r="O67" t="s">
        <v>157</v>
      </c>
      <c r="P67" t="s">
        <v>243</v>
      </c>
      <c r="Q67" t="s">
        <v>158</v>
      </c>
    </row>
    <row r="68" spans="1:17" x14ac:dyDescent="0.25">
      <c r="A68" t="s">
        <v>255</v>
      </c>
      <c r="B68" t="s">
        <v>14</v>
      </c>
      <c r="C68">
        <v>1.0484899999999999</v>
      </c>
      <c r="D68">
        <v>1.0535699999999999</v>
      </c>
      <c r="E68">
        <v>19.03566</v>
      </c>
      <c r="F68">
        <v>15.848800000000001</v>
      </c>
      <c r="G68">
        <v>3883</v>
      </c>
      <c r="H68">
        <v>1.0433300000000001</v>
      </c>
      <c r="I68">
        <v>1.05033</v>
      </c>
      <c r="J68">
        <v>18.941099999999999</v>
      </c>
      <c r="K68">
        <v>15.81982</v>
      </c>
      <c r="L68">
        <v>3883</v>
      </c>
      <c r="M68">
        <v>1.02223</v>
      </c>
      <c r="N68">
        <v>1.0306500000000001</v>
      </c>
      <c r="O68">
        <v>18.495819999999998</v>
      </c>
      <c r="P68">
        <v>15.79217</v>
      </c>
      <c r="Q68">
        <v>3883</v>
      </c>
    </row>
    <row r="69" spans="1:17" x14ac:dyDescent="0.25">
      <c r="B69" t="s">
        <v>15</v>
      </c>
      <c r="C69">
        <v>0.91695000000000004</v>
      </c>
      <c r="D69">
        <v>0.92876000000000003</v>
      </c>
      <c r="E69">
        <v>6.0152299999999999</v>
      </c>
      <c r="F69">
        <v>4.34741</v>
      </c>
      <c r="G69">
        <v>2187</v>
      </c>
      <c r="H69">
        <v>0.91274</v>
      </c>
      <c r="I69">
        <v>0.91983000000000004</v>
      </c>
      <c r="J69">
        <v>5.9898699999999998</v>
      </c>
      <c r="K69">
        <v>4.3428500000000003</v>
      </c>
      <c r="L69">
        <v>2187</v>
      </c>
      <c r="M69">
        <v>0.88915999999999995</v>
      </c>
      <c r="N69">
        <v>0.89922000000000002</v>
      </c>
      <c r="O69">
        <v>5.8248199999999999</v>
      </c>
      <c r="P69">
        <v>4.24491</v>
      </c>
      <c r="Q69">
        <v>2187</v>
      </c>
    </row>
    <row r="70" spans="1:17" x14ac:dyDescent="0.25">
      <c r="B70" t="s">
        <v>16</v>
      </c>
      <c r="C70">
        <v>1.2363500000000001</v>
      </c>
      <c r="D70">
        <v>1.22359</v>
      </c>
      <c r="E70">
        <v>37.778239999999997</v>
      </c>
      <c r="F70">
        <v>30.589849999999998</v>
      </c>
      <c r="G70">
        <v>743</v>
      </c>
      <c r="H70">
        <v>1.2285699999999999</v>
      </c>
      <c r="I70">
        <v>1.21852</v>
      </c>
      <c r="J70">
        <v>37.585590000000003</v>
      </c>
      <c r="K70">
        <v>30.462990000000001</v>
      </c>
      <c r="L70">
        <v>743</v>
      </c>
      <c r="M70">
        <v>1.21088</v>
      </c>
      <c r="N70">
        <v>1.2092000000000001</v>
      </c>
      <c r="O70">
        <v>36.498690000000003</v>
      </c>
      <c r="P70">
        <v>30.230060000000002</v>
      </c>
      <c r="Q70">
        <v>743</v>
      </c>
    </row>
    <row r="71" spans="1:17" x14ac:dyDescent="0.25">
      <c r="B71" t="s">
        <v>227</v>
      </c>
      <c r="C71">
        <v>1.4585900000000001</v>
      </c>
      <c r="D71">
        <v>1.4585900000000001</v>
      </c>
      <c r="E71">
        <v>17.503039999999999</v>
      </c>
      <c r="F71">
        <v>17.503039999999999</v>
      </c>
      <c r="G71">
        <v>95</v>
      </c>
      <c r="H71">
        <v>1.4522200000000001</v>
      </c>
      <c r="I71">
        <v>1.4522200000000001</v>
      </c>
      <c r="J71">
        <v>17.426639999999999</v>
      </c>
      <c r="K71">
        <v>17.426639999999999</v>
      </c>
      <c r="L71">
        <v>95</v>
      </c>
      <c r="M71">
        <v>1.41628</v>
      </c>
      <c r="N71">
        <v>1.41628</v>
      </c>
      <c r="O71">
        <v>16.99531</v>
      </c>
      <c r="P71">
        <v>16.99531</v>
      </c>
      <c r="Q71">
        <v>95</v>
      </c>
    </row>
    <row r="81" spans="1:17" x14ac:dyDescent="0.25">
      <c r="A81" t="s">
        <v>156</v>
      </c>
    </row>
    <row r="82" spans="1:17" x14ac:dyDescent="0.25">
      <c r="A82" t="s">
        <v>264</v>
      </c>
    </row>
    <row r="83" spans="1:17" x14ac:dyDescent="0.25">
      <c r="A83" t="s">
        <v>281</v>
      </c>
    </row>
    <row r="84" spans="1:17" x14ac:dyDescent="0.25">
      <c r="C84" t="s">
        <v>256</v>
      </c>
    </row>
    <row r="85" spans="1:17" x14ac:dyDescent="0.25">
      <c r="C85" t="s">
        <v>280</v>
      </c>
      <c r="H85" t="s">
        <v>244</v>
      </c>
      <c r="M85" t="s">
        <v>262</v>
      </c>
    </row>
    <row r="86" spans="1:17" x14ac:dyDescent="0.25">
      <c r="C86" t="s">
        <v>247</v>
      </c>
      <c r="E86" t="s">
        <v>274</v>
      </c>
      <c r="H86" t="s">
        <v>247</v>
      </c>
      <c r="J86" t="s">
        <v>274</v>
      </c>
      <c r="M86" t="s">
        <v>247</v>
      </c>
      <c r="O86" t="s">
        <v>274</v>
      </c>
    </row>
    <row r="87" spans="1:17" x14ac:dyDescent="0.25">
      <c r="C87" t="s">
        <v>157</v>
      </c>
      <c r="D87" t="s">
        <v>243</v>
      </c>
      <c r="E87" t="s">
        <v>157</v>
      </c>
      <c r="F87" t="s">
        <v>243</v>
      </c>
      <c r="G87" t="s">
        <v>158</v>
      </c>
      <c r="H87" t="s">
        <v>157</v>
      </c>
      <c r="I87" t="s">
        <v>243</v>
      </c>
      <c r="J87" t="s">
        <v>157</v>
      </c>
      <c r="K87" t="s">
        <v>243</v>
      </c>
      <c r="L87" t="s">
        <v>158</v>
      </c>
      <c r="M87" t="s">
        <v>157</v>
      </c>
      <c r="N87" t="s">
        <v>243</v>
      </c>
      <c r="O87" t="s">
        <v>157</v>
      </c>
      <c r="P87" t="s">
        <v>243</v>
      </c>
      <c r="Q87" t="s">
        <v>158</v>
      </c>
    </row>
    <row r="88" spans="1:17" x14ac:dyDescent="0.25">
      <c r="A88" t="s">
        <v>255</v>
      </c>
      <c r="B88" t="s">
        <v>14</v>
      </c>
      <c r="C88">
        <v>1.0952500000000001</v>
      </c>
      <c r="D88">
        <v>1.0821099999999999</v>
      </c>
      <c r="E88">
        <v>2.86531</v>
      </c>
      <c r="F88">
        <v>2.1642100000000002</v>
      </c>
      <c r="G88">
        <v>3892</v>
      </c>
      <c r="H88">
        <v>1.0927199999999999</v>
      </c>
      <c r="I88">
        <v>1.07988</v>
      </c>
      <c r="J88">
        <v>2.8592599999999999</v>
      </c>
      <c r="K88">
        <v>2.1597499999999998</v>
      </c>
      <c r="L88">
        <v>3892</v>
      </c>
      <c r="M88">
        <v>1.0905100000000001</v>
      </c>
      <c r="N88">
        <v>1.0786800000000001</v>
      </c>
      <c r="O88">
        <v>2.8553299999999999</v>
      </c>
      <c r="P88">
        <v>2.1573699999999998</v>
      </c>
      <c r="Q88">
        <v>3892</v>
      </c>
    </row>
    <row r="89" spans="1:17" x14ac:dyDescent="0.25">
      <c r="B89" t="s">
        <v>15</v>
      </c>
      <c r="C89">
        <v>0.96743999999999997</v>
      </c>
      <c r="D89">
        <v>0.97958000000000001</v>
      </c>
      <c r="E89">
        <v>0.85867000000000004</v>
      </c>
      <c r="F89">
        <v>0.68694999999999995</v>
      </c>
      <c r="G89">
        <v>2184</v>
      </c>
      <c r="H89">
        <v>0.96728999999999998</v>
      </c>
      <c r="I89">
        <v>0.97594999999999998</v>
      </c>
      <c r="J89">
        <v>0.85750999999999999</v>
      </c>
      <c r="K89">
        <v>0.68332999999999999</v>
      </c>
      <c r="L89">
        <v>2184</v>
      </c>
      <c r="M89">
        <v>0.96311000000000002</v>
      </c>
      <c r="N89">
        <v>0.97731999999999997</v>
      </c>
      <c r="O89">
        <v>0.85501000000000005</v>
      </c>
      <c r="P89">
        <v>0.67864999999999998</v>
      </c>
      <c r="Q89">
        <v>2184</v>
      </c>
    </row>
    <row r="90" spans="1:17" x14ac:dyDescent="0.25">
      <c r="B90" t="s">
        <v>16</v>
      </c>
      <c r="C90">
        <v>1.08172</v>
      </c>
      <c r="D90">
        <v>1.08867</v>
      </c>
      <c r="E90">
        <v>25.0563</v>
      </c>
      <c r="F90">
        <v>27.216699999999999</v>
      </c>
      <c r="G90">
        <v>734</v>
      </c>
      <c r="H90">
        <v>1.0796699999999999</v>
      </c>
      <c r="I90">
        <v>1.0877699999999999</v>
      </c>
      <c r="J90">
        <v>25.00198</v>
      </c>
      <c r="K90">
        <v>27.19434</v>
      </c>
      <c r="L90">
        <v>734</v>
      </c>
      <c r="M90">
        <v>1.0783700000000001</v>
      </c>
      <c r="N90">
        <v>1.08643</v>
      </c>
      <c r="O90">
        <v>25.019819999999999</v>
      </c>
      <c r="P90">
        <v>27.160769999999999</v>
      </c>
      <c r="Q90">
        <v>734</v>
      </c>
    </row>
    <row r="91" spans="1:17" x14ac:dyDescent="0.25">
      <c r="B91" t="s">
        <v>227</v>
      </c>
      <c r="C91">
        <v>1.7132700000000001</v>
      </c>
      <c r="D91">
        <v>1.7132700000000001</v>
      </c>
      <c r="E91">
        <v>5.1398099999999998</v>
      </c>
      <c r="F91">
        <v>5.1398099999999998</v>
      </c>
      <c r="G91">
        <v>95</v>
      </c>
      <c r="H91">
        <v>1.7128099999999999</v>
      </c>
      <c r="I91">
        <v>1.7128099999999999</v>
      </c>
      <c r="J91">
        <v>5.13842</v>
      </c>
      <c r="K91">
        <v>5.13842</v>
      </c>
      <c r="L91">
        <v>95</v>
      </c>
      <c r="M91">
        <v>1.6438200000000001</v>
      </c>
      <c r="N91">
        <v>1.6438200000000001</v>
      </c>
      <c r="O91">
        <v>4.9314600000000004</v>
      </c>
      <c r="P91">
        <v>4.9314600000000004</v>
      </c>
      <c r="Q91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Q91"/>
  <sheetViews>
    <sheetView topLeftCell="A7" workbookViewId="0">
      <selection activeCell="C11" sqref="C11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266</v>
      </c>
    </row>
    <row r="3" spans="1:7" x14ac:dyDescent="0.25">
      <c r="A3" t="s">
        <v>279</v>
      </c>
    </row>
    <row r="4" spans="1:7" x14ac:dyDescent="0.25">
      <c r="C4" t="s">
        <v>247</v>
      </c>
      <c r="E4" t="s">
        <v>269</v>
      </c>
    </row>
    <row r="5" spans="1:7" x14ac:dyDescent="0.25">
      <c r="C5" t="s">
        <v>157</v>
      </c>
      <c r="D5" t="s">
        <v>243</v>
      </c>
      <c r="E5" t="s">
        <v>157</v>
      </c>
      <c r="F5" t="s">
        <v>243</v>
      </c>
      <c r="G5" t="s">
        <v>158</v>
      </c>
    </row>
    <row r="6" spans="1:7" x14ac:dyDescent="0.25">
      <c r="A6" t="s">
        <v>189</v>
      </c>
      <c r="B6" t="s">
        <v>0</v>
      </c>
      <c r="C6">
        <v>0.95176000000000005</v>
      </c>
      <c r="D6">
        <v>0.89115999999999995</v>
      </c>
      <c r="E6">
        <v>10.22003</v>
      </c>
      <c r="F6">
        <v>5.3469800000000003</v>
      </c>
      <c r="G6">
        <v>551</v>
      </c>
    </row>
    <row r="7" spans="1:7" x14ac:dyDescent="0.25">
      <c r="B7" t="s">
        <v>299</v>
      </c>
      <c r="C7">
        <v>1.2097500000000001</v>
      </c>
      <c r="D7">
        <v>1.2097500000000001</v>
      </c>
      <c r="E7">
        <v>18.146180000000001</v>
      </c>
      <c r="F7">
        <v>18.146180000000001</v>
      </c>
      <c r="G7">
        <v>104</v>
      </c>
    </row>
    <row r="8" spans="1:7" x14ac:dyDescent="0.25">
      <c r="B8" t="s">
        <v>2</v>
      </c>
      <c r="C8">
        <v>0.93010999999999999</v>
      </c>
      <c r="D8">
        <v>0.94033999999999995</v>
      </c>
      <c r="E8">
        <v>6.0229299999999997</v>
      </c>
      <c r="F8">
        <v>5.5168999999999997</v>
      </c>
      <c r="G8">
        <v>238</v>
      </c>
    </row>
    <row r="9" spans="1:7" x14ac:dyDescent="0.25">
      <c r="B9" t="s">
        <v>3</v>
      </c>
      <c r="C9">
        <v>1.02732</v>
      </c>
      <c r="D9">
        <v>1.0243899999999999</v>
      </c>
      <c r="E9">
        <v>26.60521</v>
      </c>
      <c r="F9">
        <v>30.731829999999999</v>
      </c>
      <c r="G9">
        <v>531</v>
      </c>
    </row>
    <row r="10" spans="1:7" x14ac:dyDescent="0.25">
      <c r="B10" t="s">
        <v>270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1.11483</v>
      </c>
      <c r="D11">
        <v>1.1113900000000001</v>
      </c>
      <c r="E11">
        <v>36.23151</v>
      </c>
      <c r="F11">
        <v>28.290459999999999</v>
      </c>
      <c r="G11">
        <v>1011</v>
      </c>
    </row>
    <row r="12" spans="1:7" x14ac:dyDescent="0.25">
      <c r="B12" t="s">
        <v>5</v>
      </c>
      <c r="C12">
        <v>1.0498700000000001</v>
      </c>
      <c r="D12">
        <v>1.04199</v>
      </c>
      <c r="E12">
        <v>25.206959999999999</v>
      </c>
      <c r="F12">
        <v>25.61788</v>
      </c>
      <c r="G12">
        <v>452</v>
      </c>
    </row>
    <row r="13" spans="1:7" x14ac:dyDescent="0.25">
      <c r="B13" t="s">
        <v>191</v>
      </c>
      <c r="C13">
        <v>1.0098</v>
      </c>
      <c r="D13">
        <v>1.0220499999999999</v>
      </c>
      <c r="E13">
        <v>23.676349999999999</v>
      </c>
      <c r="F13">
        <v>25.55124</v>
      </c>
      <c r="G13">
        <v>154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1.0111399999999999</v>
      </c>
      <c r="D15">
        <v>0.99004000000000003</v>
      </c>
      <c r="E15">
        <v>18.144960000000001</v>
      </c>
      <c r="F15">
        <v>14.85056</v>
      </c>
      <c r="G15">
        <v>69</v>
      </c>
    </row>
    <row r="16" spans="1:7" x14ac:dyDescent="0.25">
      <c r="B16" t="s">
        <v>8</v>
      </c>
      <c r="C16">
        <v>1.08511</v>
      </c>
      <c r="D16">
        <v>1.1243799999999999</v>
      </c>
      <c r="E16">
        <v>23.329180000000001</v>
      </c>
      <c r="F16">
        <v>16.86571</v>
      </c>
      <c r="G16">
        <v>198</v>
      </c>
    </row>
    <row r="17" spans="1:7" x14ac:dyDescent="0.25">
      <c r="B17" t="s">
        <v>265</v>
      </c>
      <c r="C17">
        <v>0.96397999999999995</v>
      </c>
      <c r="D17">
        <v>0.94713000000000003</v>
      </c>
      <c r="E17">
        <v>13.87702</v>
      </c>
      <c r="F17">
        <v>13.24147</v>
      </c>
      <c r="G17">
        <v>343</v>
      </c>
    </row>
    <row r="18" spans="1:7" x14ac:dyDescent="0.25">
      <c r="B18" t="s">
        <v>167</v>
      </c>
      <c r="C18">
        <v>1.0061199999999999</v>
      </c>
      <c r="D18">
        <v>1.0093000000000001</v>
      </c>
      <c r="E18">
        <v>17.243230000000001</v>
      </c>
      <c r="F18">
        <v>15.13946</v>
      </c>
      <c r="G18">
        <v>770</v>
      </c>
    </row>
    <row r="19" spans="1:7" x14ac:dyDescent="0.25">
      <c r="B19" t="s">
        <v>12</v>
      </c>
      <c r="C19">
        <v>1.2212400000000001</v>
      </c>
      <c r="D19">
        <v>1.14341</v>
      </c>
      <c r="E19">
        <v>51.228589999999997</v>
      </c>
      <c r="F19">
        <v>42.30594</v>
      </c>
      <c r="G19">
        <v>564</v>
      </c>
    </row>
    <row r="20" spans="1:7" x14ac:dyDescent="0.25">
      <c r="B20" t="s">
        <v>235</v>
      </c>
      <c r="C20">
        <v>0.96701000000000004</v>
      </c>
      <c r="D20">
        <v>0.91047999999999996</v>
      </c>
      <c r="E20">
        <v>2.8897699999999999</v>
      </c>
      <c r="F20">
        <v>2.7314400000000001</v>
      </c>
      <c r="G20">
        <v>195</v>
      </c>
    </row>
    <row r="21" spans="1:7" x14ac:dyDescent="0.25">
      <c r="B21" t="s">
        <v>187</v>
      </c>
      <c r="C21">
        <v>1.4690000000000001</v>
      </c>
      <c r="D21">
        <v>1.4690000000000001</v>
      </c>
      <c r="E21">
        <v>17.628</v>
      </c>
      <c r="F21">
        <v>17.628</v>
      </c>
      <c r="G21">
        <v>71</v>
      </c>
    </row>
    <row r="22" spans="1:7" x14ac:dyDescent="0.25">
      <c r="B22" t="s">
        <v>11</v>
      </c>
      <c r="C22">
        <v>0.94540999999999997</v>
      </c>
      <c r="D22">
        <v>0.95287999999999995</v>
      </c>
      <c r="E22">
        <v>5.9400300000000001</v>
      </c>
      <c r="F22">
        <v>5.8624999999999998</v>
      </c>
      <c r="G22">
        <v>247</v>
      </c>
    </row>
    <row r="23" spans="1:7" x14ac:dyDescent="0.25">
      <c r="B23" t="s">
        <v>271</v>
      </c>
      <c r="C23" t="s">
        <v>159</v>
      </c>
      <c r="D23" t="s">
        <v>159</v>
      </c>
      <c r="E23" t="s">
        <v>159</v>
      </c>
      <c r="F23" t="s">
        <v>159</v>
      </c>
      <c r="G23">
        <v>0</v>
      </c>
    </row>
    <row r="24" spans="1:7" x14ac:dyDescent="0.25">
      <c r="B24" t="s">
        <v>272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190</v>
      </c>
      <c r="C25">
        <v>0.93413999999999997</v>
      </c>
      <c r="D25">
        <v>0.88771</v>
      </c>
      <c r="E25">
        <v>3.33786</v>
      </c>
      <c r="F25">
        <v>2.6631200000000002</v>
      </c>
      <c r="G25">
        <v>272</v>
      </c>
    </row>
    <row r="31" spans="1:7" x14ac:dyDescent="0.25">
      <c r="A31" t="s">
        <v>156</v>
      </c>
    </row>
    <row r="32" spans="1:7" x14ac:dyDescent="0.25">
      <c r="A32" t="s">
        <v>266</v>
      </c>
    </row>
    <row r="33" spans="1:7" x14ac:dyDescent="0.25">
      <c r="A33" t="s">
        <v>282</v>
      </c>
    </row>
    <row r="34" spans="1:7" x14ac:dyDescent="0.25">
      <c r="C34" t="s">
        <v>247</v>
      </c>
      <c r="E34" t="s">
        <v>274</v>
      </c>
    </row>
    <row r="35" spans="1:7" x14ac:dyDescent="0.25">
      <c r="C35" t="s">
        <v>157</v>
      </c>
      <c r="D35" t="s">
        <v>243</v>
      </c>
      <c r="E35" t="s">
        <v>157</v>
      </c>
      <c r="F35" t="s">
        <v>243</v>
      </c>
      <c r="G35" t="s">
        <v>158</v>
      </c>
    </row>
    <row r="36" spans="1:7" x14ac:dyDescent="0.25">
      <c r="A36" t="s">
        <v>189</v>
      </c>
      <c r="B36" t="s">
        <v>0</v>
      </c>
      <c r="C36">
        <v>0.9325</v>
      </c>
      <c r="D36">
        <v>0.97974000000000006</v>
      </c>
      <c r="E36">
        <v>1.0477399999999999</v>
      </c>
      <c r="F36">
        <v>1.0657300000000001</v>
      </c>
      <c r="G36">
        <v>548</v>
      </c>
    </row>
    <row r="37" spans="1:7" x14ac:dyDescent="0.25">
      <c r="B37" t="s">
        <v>299</v>
      </c>
      <c r="C37">
        <v>1.03752</v>
      </c>
      <c r="D37">
        <v>1.03752</v>
      </c>
      <c r="E37">
        <v>5.1875900000000001</v>
      </c>
      <c r="F37">
        <v>5.1875900000000001</v>
      </c>
      <c r="G37">
        <v>105</v>
      </c>
    </row>
    <row r="38" spans="1:7" x14ac:dyDescent="0.25">
      <c r="B38" t="s">
        <v>2</v>
      </c>
      <c r="C38">
        <v>0.93240000000000001</v>
      </c>
      <c r="D38">
        <v>0.94859000000000004</v>
      </c>
      <c r="E38">
        <v>0.58592</v>
      </c>
      <c r="F38">
        <v>0.60709999999999997</v>
      </c>
      <c r="G38">
        <v>242</v>
      </c>
    </row>
    <row r="39" spans="1:7" x14ac:dyDescent="0.25">
      <c r="B39" t="s">
        <v>3</v>
      </c>
      <c r="C39">
        <v>1.07786</v>
      </c>
      <c r="D39">
        <v>1.0759700000000001</v>
      </c>
      <c r="E39">
        <v>4.0087700000000002</v>
      </c>
      <c r="F39">
        <v>4.3038800000000004</v>
      </c>
      <c r="G39">
        <v>533</v>
      </c>
    </row>
    <row r="40" spans="1:7" x14ac:dyDescent="0.25">
      <c r="B40" t="s">
        <v>270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1.15489</v>
      </c>
      <c r="D41">
        <v>1.1546799999999999</v>
      </c>
      <c r="E41">
        <v>7.5321499999999997</v>
      </c>
      <c r="F41">
        <v>5.7734100000000002</v>
      </c>
      <c r="G41">
        <v>1016</v>
      </c>
    </row>
    <row r="42" spans="1:7" x14ac:dyDescent="0.25">
      <c r="B42" t="s">
        <v>5</v>
      </c>
      <c r="C42">
        <v>1.0910299999999999</v>
      </c>
      <c r="D42">
        <v>1.0616399999999999</v>
      </c>
      <c r="E42">
        <v>4.77393</v>
      </c>
      <c r="F42">
        <v>5.3082099999999999</v>
      </c>
      <c r="G42">
        <v>452</v>
      </c>
    </row>
    <row r="43" spans="1:7" x14ac:dyDescent="0.25">
      <c r="B43" t="s">
        <v>191</v>
      </c>
      <c r="C43">
        <v>1.089</v>
      </c>
      <c r="D43">
        <v>1.1071299999999999</v>
      </c>
      <c r="E43">
        <v>16.606280000000002</v>
      </c>
      <c r="F43">
        <v>11.43906</v>
      </c>
      <c r="G43">
        <v>150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1.1301000000000001</v>
      </c>
      <c r="D45">
        <v>1.1093</v>
      </c>
      <c r="E45">
        <v>2.0780599999999998</v>
      </c>
      <c r="F45">
        <v>1.1093</v>
      </c>
      <c r="G45">
        <v>73</v>
      </c>
    </row>
    <row r="46" spans="1:7" x14ac:dyDescent="0.25">
      <c r="B46" t="s">
        <v>8</v>
      </c>
      <c r="C46">
        <v>1.2051099999999999</v>
      </c>
      <c r="D46">
        <v>1.22915</v>
      </c>
      <c r="E46">
        <v>2.2098900000000001</v>
      </c>
      <c r="F46">
        <v>1.22915</v>
      </c>
      <c r="G46">
        <v>198</v>
      </c>
    </row>
    <row r="47" spans="1:7" x14ac:dyDescent="0.25">
      <c r="B47" t="s">
        <v>265</v>
      </c>
      <c r="C47">
        <v>0.87224000000000002</v>
      </c>
      <c r="D47">
        <v>0.83499999999999996</v>
      </c>
      <c r="E47">
        <v>1.87256</v>
      </c>
      <c r="F47">
        <v>0.74816000000000005</v>
      </c>
      <c r="G47">
        <v>343</v>
      </c>
    </row>
    <row r="48" spans="1:7" x14ac:dyDescent="0.25">
      <c r="B48" t="s">
        <v>167</v>
      </c>
      <c r="C48">
        <v>1.0829800000000001</v>
      </c>
      <c r="D48">
        <v>1.07578</v>
      </c>
      <c r="E48">
        <v>1.7727999999999999</v>
      </c>
      <c r="F48">
        <v>1.07578</v>
      </c>
      <c r="G48">
        <v>777</v>
      </c>
    </row>
    <row r="49" spans="1:7" x14ac:dyDescent="0.25">
      <c r="B49" t="s">
        <v>12</v>
      </c>
      <c r="C49">
        <v>1.23675</v>
      </c>
      <c r="D49">
        <v>1.09097</v>
      </c>
      <c r="E49">
        <v>31.18197</v>
      </c>
      <c r="F49">
        <v>35.358730000000001</v>
      </c>
      <c r="G49">
        <v>561</v>
      </c>
    </row>
    <row r="50" spans="1:7" x14ac:dyDescent="0.25">
      <c r="B50" t="s">
        <v>235</v>
      </c>
      <c r="C50">
        <v>1.0406500000000001</v>
      </c>
      <c r="D50">
        <v>0.97407999999999995</v>
      </c>
      <c r="E50">
        <v>0.60033000000000003</v>
      </c>
      <c r="F50">
        <v>0.74809000000000003</v>
      </c>
      <c r="G50">
        <v>193</v>
      </c>
    </row>
    <row r="51" spans="1:7" x14ac:dyDescent="0.25">
      <c r="B51" t="s">
        <v>187</v>
      </c>
      <c r="C51">
        <v>1.67204</v>
      </c>
      <c r="D51">
        <v>1.67204</v>
      </c>
      <c r="E51">
        <v>5.0161100000000003</v>
      </c>
      <c r="F51">
        <v>5.0161100000000003</v>
      </c>
      <c r="G51">
        <v>71</v>
      </c>
    </row>
    <row r="52" spans="1:7" x14ac:dyDescent="0.25">
      <c r="B52" t="s">
        <v>11</v>
      </c>
      <c r="C52">
        <v>0.85145000000000004</v>
      </c>
      <c r="D52">
        <v>0.83886000000000005</v>
      </c>
      <c r="E52">
        <v>0.62434999999999996</v>
      </c>
      <c r="F52">
        <v>0.64424999999999999</v>
      </c>
      <c r="G52">
        <v>242</v>
      </c>
    </row>
    <row r="53" spans="1:7" x14ac:dyDescent="0.25">
      <c r="B53" t="s">
        <v>271</v>
      </c>
      <c r="C53" t="s">
        <v>159</v>
      </c>
      <c r="D53" t="s">
        <v>159</v>
      </c>
      <c r="E53" t="s">
        <v>159</v>
      </c>
      <c r="F53" t="s">
        <v>159</v>
      </c>
      <c r="G53">
        <v>0</v>
      </c>
    </row>
    <row r="54" spans="1:7" x14ac:dyDescent="0.25">
      <c r="B54" t="s">
        <v>272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190</v>
      </c>
      <c r="C55">
        <v>1.0664100000000001</v>
      </c>
      <c r="D55">
        <v>1.1143000000000001</v>
      </c>
      <c r="E55">
        <v>0.52105999999999997</v>
      </c>
      <c r="F55">
        <v>0.42788999999999999</v>
      </c>
      <c r="G55">
        <v>272</v>
      </c>
    </row>
    <row r="61" spans="1:7" x14ac:dyDescent="0.25">
      <c r="A61" t="s">
        <v>156</v>
      </c>
    </row>
    <row r="62" spans="1:7" x14ac:dyDescent="0.25">
      <c r="A62" t="s">
        <v>266</v>
      </c>
    </row>
    <row r="63" spans="1:7" x14ac:dyDescent="0.25">
      <c r="A63" t="s">
        <v>277</v>
      </c>
    </row>
    <row r="64" spans="1:7" x14ac:dyDescent="0.25">
      <c r="C64" t="s">
        <v>256</v>
      </c>
    </row>
    <row r="65" spans="1:17" x14ac:dyDescent="0.25">
      <c r="C65" t="s">
        <v>280</v>
      </c>
      <c r="H65" t="s">
        <v>244</v>
      </c>
      <c r="M65" t="s">
        <v>262</v>
      </c>
    </row>
    <row r="66" spans="1:17" x14ac:dyDescent="0.25">
      <c r="C66" t="s">
        <v>247</v>
      </c>
      <c r="E66" t="s">
        <v>269</v>
      </c>
      <c r="H66" t="s">
        <v>247</v>
      </c>
      <c r="J66" t="s">
        <v>269</v>
      </c>
      <c r="M66" t="s">
        <v>247</v>
      </c>
      <c r="O66" t="s">
        <v>269</v>
      </c>
    </row>
    <row r="67" spans="1:17" x14ac:dyDescent="0.25">
      <c r="C67" t="s">
        <v>157</v>
      </c>
      <c r="D67" t="s">
        <v>243</v>
      </c>
      <c r="E67" t="s">
        <v>157</v>
      </c>
      <c r="F67" t="s">
        <v>243</v>
      </c>
      <c r="G67" t="s">
        <v>158</v>
      </c>
      <c r="H67" t="s">
        <v>157</v>
      </c>
      <c r="I67" t="s">
        <v>243</v>
      </c>
      <c r="J67" t="s">
        <v>157</v>
      </c>
      <c r="K67" t="s">
        <v>243</v>
      </c>
      <c r="L67" t="s">
        <v>158</v>
      </c>
      <c r="M67" t="s">
        <v>157</v>
      </c>
      <c r="N67" t="s">
        <v>243</v>
      </c>
      <c r="O67" t="s">
        <v>157</v>
      </c>
      <c r="P67" t="s">
        <v>243</v>
      </c>
      <c r="Q67" t="s">
        <v>158</v>
      </c>
    </row>
    <row r="68" spans="1:17" x14ac:dyDescent="0.25">
      <c r="A68" t="s">
        <v>255</v>
      </c>
      <c r="B68" t="s">
        <v>14</v>
      </c>
      <c r="C68">
        <v>1.09396</v>
      </c>
      <c r="D68">
        <v>1.0899399999999999</v>
      </c>
      <c r="E68">
        <v>27.455069999999999</v>
      </c>
      <c r="F68">
        <v>22.847329999999999</v>
      </c>
      <c r="G68">
        <v>3162</v>
      </c>
      <c r="H68">
        <v>1.0862400000000001</v>
      </c>
      <c r="I68">
        <v>1.0733200000000001</v>
      </c>
      <c r="J68">
        <v>27.203779999999998</v>
      </c>
      <c r="K68">
        <v>22.761299999999999</v>
      </c>
      <c r="L68">
        <v>3134</v>
      </c>
      <c r="M68">
        <v>1.0630999999999999</v>
      </c>
      <c r="N68">
        <v>1.0426200000000001</v>
      </c>
      <c r="O68">
        <v>26.542750000000002</v>
      </c>
      <c r="P68">
        <v>21.779160000000001</v>
      </c>
      <c r="Q68">
        <v>3150</v>
      </c>
    </row>
    <row r="69" spans="1:17" x14ac:dyDescent="0.25">
      <c r="B69" t="s">
        <v>15</v>
      </c>
      <c r="C69">
        <v>0.97553999999999996</v>
      </c>
      <c r="D69">
        <v>0.9738</v>
      </c>
      <c r="E69">
        <v>8.2662499999999994</v>
      </c>
      <c r="F69">
        <v>5.4890100000000004</v>
      </c>
      <c r="G69">
        <v>1858</v>
      </c>
      <c r="H69">
        <v>0.97260999999999997</v>
      </c>
      <c r="I69">
        <v>0.94233</v>
      </c>
      <c r="J69">
        <v>8.1897300000000008</v>
      </c>
      <c r="K69">
        <v>5.4457599999999999</v>
      </c>
      <c r="L69">
        <v>1842</v>
      </c>
      <c r="M69">
        <v>0.94901999999999997</v>
      </c>
      <c r="N69">
        <v>0.94033999999999995</v>
      </c>
      <c r="O69">
        <v>7.98949</v>
      </c>
      <c r="P69">
        <v>5.3469800000000003</v>
      </c>
      <c r="Q69">
        <v>1851</v>
      </c>
    </row>
    <row r="70" spans="1:17" x14ac:dyDescent="0.25">
      <c r="B70" t="s">
        <v>16</v>
      </c>
      <c r="C70">
        <v>1.1963699999999999</v>
      </c>
      <c r="D70">
        <v>1.16452</v>
      </c>
      <c r="E70">
        <v>46.070509999999999</v>
      </c>
      <c r="F70">
        <v>42.886360000000003</v>
      </c>
      <c r="G70">
        <v>719</v>
      </c>
      <c r="H70">
        <v>1.19371</v>
      </c>
      <c r="I70">
        <v>1.1636599999999999</v>
      </c>
      <c r="J70">
        <v>46.061369999999997</v>
      </c>
      <c r="K70">
        <v>42.822870000000002</v>
      </c>
      <c r="L70">
        <v>713</v>
      </c>
      <c r="M70">
        <v>1.1758900000000001</v>
      </c>
      <c r="N70">
        <v>1.14341</v>
      </c>
      <c r="O70">
        <v>45.31906</v>
      </c>
      <c r="P70">
        <v>42.30594</v>
      </c>
      <c r="Q70">
        <v>718</v>
      </c>
    </row>
    <row r="71" spans="1:17" x14ac:dyDescent="0.25">
      <c r="B71" t="s">
        <v>227</v>
      </c>
      <c r="C71">
        <v>1.53156</v>
      </c>
      <c r="D71">
        <v>1.53156</v>
      </c>
      <c r="E71">
        <v>18.378720000000001</v>
      </c>
      <c r="F71">
        <v>18.378720000000001</v>
      </c>
      <c r="G71">
        <v>71</v>
      </c>
      <c r="H71">
        <v>1.48132</v>
      </c>
      <c r="I71">
        <v>1.48132</v>
      </c>
      <c r="J71">
        <v>17.775880000000001</v>
      </c>
      <c r="K71">
        <v>17.775880000000001</v>
      </c>
      <c r="L71">
        <v>71</v>
      </c>
      <c r="M71">
        <v>1.4690000000000001</v>
      </c>
      <c r="N71">
        <v>1.4690000000000001</v>
      </c>
      <c r="O71">
        <v>17.628</v>
      </c>
      <c r="P71">
        <v>17.628</v>
      </c>
      <c r="Q71">
        <v>71</v>
      </c>
    </row>
    <row r="81" spans="1:17" x14ac:dyDescent="0.25">
      <c r="A81" t="s">
        <v>156</v>
      </c>
    </row>
    <row r="82" spans="1:17" x14ac:dyDescent="0.25">
      <c r="A82" t="s">
        <v>266</v>
      </c>
    </row>
    <row r="83" spans="1:17" x14ac:dyDescent="0.25">
      <c r="A83" t="s">
        <v>281</v>
      </c>
    </row>
    <row r="84" spans="1:17" x14ac:dyDescent="0.25">
      <c r="C84" t="s">
        <v>256</v>
      </c>
    </row>
    <row r="85" spans="1:17" x14ac:dyDescent="0.25">
      <c r="C85" t="s">
        <v>280</v>
      </c>
      <c r="H85" t="s">
        <v>244</v>
      </c>
      <c r="M85" t="s">
        <v>262</v>
      </c>
    </row>
    <row r="86" spans="1:17" x14ac:dyDescent="0.25">
      <c r="C86" t="s">
        <v>247</v>
      </c>
      <c r="E86" t="s">
        <v>274</v>
      </c>
      <c r="H86" t="s">
        <v>247</v>
      </c>
      <c r="J86" t="s">
        <v>274</v>
      </c>
      <c r="M86" t="s">
        <v>247</v>
      </c>
      <c r="O86" t="s">
        <v>274</v>
      </c>
    </row>
    <row r="87" spans="1:17" x14ac:dyDescent="0.25">
      <c r="C87" t="s">
        <v>157</v>
      </c>
      <c r="D87" t="s">
        <v>243</v>
      </c>
      <c r="E87" t="s">
        <v>157</v>
      </c>
      <c r="F87" t="s">
        <v>243</v>
      </c>
      <c r="G87" t="s">
        <v>158</v>
      </c>
      <c r="H87" t="s">
        <v>157</v>
      </c>
      <c r="I87" t="s">
        <v>243</v>
      </c>
      <c r="J87" t="s">
        <v>157</v>
      </c>
      <c r="K87" t="s">
        <v>243</v>
      </c>
      <c r="L87" t="s">
        <v>158</v>
      </c>
      <c r="M87" t="s">
        <v>157</v>
      </c>
      <c r="N87" t="s">
        <v>243</v>
      </c>
      <c r="O87" t="s">
        <v>157</v>
      </c>
      <c r="P87" t="s">
        <v>243</v>
      </c>
      <c r="Q87" t="s">
        <v>158</v>
      </c>
    </row>
    <row r="88" spans="1:17" x14ac:dyDescent="0.25">
      <c r="A88" t="s">
        <v>255</v>
      </c>
      <c r="B88" t="s">
        <v>14</v>
      </c>
      <c r="C88">
        <v>1.1177699999999999</v>
      </c>
      <c r="D88">
        <v>1.0992500000000001</v>
      </c>
      <c r="E88">
        <v>4.6002000000000001</v>
      </c>
      <c r="F88">
        <v>4.3094799999999998</v>
      </c>
      <c r="G88">
        <v>3167</v>
      </c>
      <c r="H88">
        <v>1.1150899999999999</v>
      </c>
      <c r="I88">
        <v>1.09467</v>
      </c>
      <c r="J88">
        <v>4.5805300000000004</v>
      </c>
      <c r="K88">
        <v>4.3043500000000003</v>
      </c>
      <c r="L88">
        <v>3139</v>
      </c>
      <c r="M88">
        <v>1.1133599999999999</v>
      </c>
      <c r="N88">
        <v>1.08612</v>
      </c>
      <c r="O88">
        <v>4.5828199999999999</v>
      </c>
      <c r="P88">
        <v>4.3038800000000004</v>
      </c>
      <c r="Q88">
        <v>3155</v>
      </c>
    </row>
    <row r="89" spans="1:17" x14ac:dyDescent="0.25">
      <c r="B89" t="s">
        <v>15</v>
      </c>
      <c r="C89">
        <v>0.94577</v>
      </c>
      <c r="D89">
        <v>0.95770999999999995</v>
      </c>
      <c r="E89">
        <v>0.96580999999999995</v>
      </c>
      <c r="F89">
        <v>0.75034000000000001</v>
      </c>
      <c r="G89">
        <v>1857</v>
      </c>
      <c r="H89">
        <v>0.94591999999999998</v>
      </c>
      <c r="I89">
        <v>0.95726999999999995</v>
      </c>
      <c r="J89">
        <v>0.96469000000000005</v>
      </c>
      <c r="K89">
        <v>0.74809000000000003</v>
      </c>
      <c r="L89">
        <v>1841</v>
      </c>
      <c r="M89">
        <v>0.94225000000000003</v>
      </c>
      <c r="N89">
        <v>0.94859000000000004</v>
      </c>
      <c r="O89">
        <v>0.96211999999999998</v>
      </c>
      <c r="P89">
        <v>0.74238999999999999</v>
      </c>
      <c r="Q89">
        <v>1850</v>
      </c>
    </row>
    <row r="90" spans="1:17" x14ac:dyDescent="0.25">
      <c r="B90" t="s">
        <v>16</v>
      </c>
      <c r="C90">
        <v>1.24173</v>
      </c>
      <c r="D90">
        <v>1.0933900000000001</v>
      </c>
      <c r="E90">
        <v>29.074120000000001</v>
      </c>
      <c r="F90">
        <v>37.533639999999998</v>
      </c>
      <c r="G90">
        <v>712</v>
      </c>
      <c r="H90">
        <v>1.2353499999999999</v>
      </c>
      <c r="I90">
        <v>1.0922700000000001</v>
      </c>
      <c r="J90">
        <v>28.965029999999999</v>
      </c>
      <c r="K90">
        <v>37.023470000000003</v>
      </c>
      <c r="L90">
        <v>706</v>
      </c>
      <c r="M90">
        <v>1.2055800000000001</v>
      </c>
      <c r="N90">
        <v>1.09097</v>
      </c>
      <c r="O90">
        <v>28.106929999999998</v>
      </c>
      <c r="P90">
        <v>35.358730000000001</v>
      </c>
      <c r="Q90">
        <v>711</v>
      </c>
    </row>
    <row r="91" spans="1:17" x14ac:dyDescent="0.25">
      <c r="B91" t="s">
        <v>227</v>
      </c>
      <c r="C91">
        <v>1.6804300000000001</v>
      </c>
      <c r="D91">
        <v>1.6804300000000001</v>
      </c>
      <c r="E91">
        <v>5.0412999999999997</v>
      </c>
      <c r="F91">
        <v>5.0412999999999997</v>
      </c>
      <c r="G91">
        <v>71</v>
      </c>
      <c r="H91">
        <v>1.65987</v>
      </c>
      <c r="I91">
        <v>1.65987</v>
      </c>
      <c r="J91">
        <v>4.9795999999999996</v>
      </c>
      <c r="K91">
        <v>4.9795999999999996</v>
      </c>
      <c r="L91">
        <v>71</v>
      </c>
      <c r="M91">
        <v>1.67204</v>
      </c>
      <c r="N91">
        <v>1.67204</v>
      </c>
      <c r="O91">
        <v>5.0161100000000003</v>
      </c>
      <c r="P91">
        <v>5.0161100000000003</v>
      </c>
      <c r="Q91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Q91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267</v>
      </c>
    </row>
    <row r="3" spans="1:7" x14ac:dyDescent="0.25">
      <c r="A3" t="s">
        <v>279</v>
      </c>
    </row>
    <row r="4" spans="1:7" x14ac:dyDescent="0.25">
      <c r="C4" t="s">
        <v>247</v>
      </c>
      <c r="E4" t="s">
        <v>269</v>
      </c>
    </row>
    <row r="5" spans="1:7" x14ac:dyDescent="0.25">
      <c r="C5" t="s">
        <v>157</v>
      </c>
      <c r="D5" t="s">
        <v>243</v>
      </c>
      <c r="E5" t="s">
        <v>157</v>
      </c>
      <c r="F5" t="s">
        <v>243</v>
      </c>
      <c r="G5" t="s">
        <v>158</v>
      </c>
    </row>
    <row r="6" spans="1:7" x14ac:dyDescent="0.25">
      <c r="A6" t="s">
        <v>189</v>
      </c>
      <c r="B6" t="s">
        <v>288</v>
      </c>
      <c r="C6">
        <v>1.16035</v>
      </c>
      <c r="D6">
        <v>1.1734500000000001</v>
      </c>
      <c r="E6">
        <v>18.24878</v>
      </c>
      <c r="F6">
        <v>21.12219</v>
      </c>
      <c r="G6">
        <v>335</v>
      </c>
    </row>
    <row r="7" spans="1:7" x14ac:dyDescent="0.25">
      <c r="B7" t="s">
        <v>220</v>
      </c>
      <c r="C7">
        <v>0.81947999999999999</v>
      </c>
      <c r="D7">
        <v>0.81623000000000001</v>
      </c>
      <c r="E7">
        <v>3.3699300000000001</v>
      </c>
      <c r="F7">
        <v>4.8973800000000001</v>
      </c>
      <c r="G7">
        <v>109</v>
      </c>
    </row>
    <row r="8" spans="1:7" x14ac:dyDescent="0.25">
      <c r="B8" t="s">
        <v>299</v>
      </c>
      <c r="C8">
        <v>1.1475599999999999</v>
      </c>
      <c r="D8">
        <v>1.1532500000000001</v>
      </c>
      <c r="E8">
        <v>61.669440000000002</v>
      </c>
      <c r="F8">
        <v>57.662520000000001</v>
      </c>
      <c r="G8">
        <v>328</v>
      </c>
    </row>
    <row r="9" spans="1:7" x14ac:dyDescent="0.25">
      <c r="B9" t="s">
        <v>2</v>
      </c>
      <c r="C9">
        <v>0.87931000000000004</v>
      </c>
      <c r="D9">
        <v>0.87331999999999999</v>
      </c>
      <c r="E9">
        <v>11.217750000000001</v>
      </c>
      <c r="F9">
        <v>8.8917400000000004</v>
      </c>
      <c r="G9">
        <v>493</v>
      </c>
    </row>
    <row r="10" spans="1:7" x14ac:dyDescent="0.25">
      <c r="B10" t="s">
        <v>3</v>
      </c>
      <c r="C10">
        <v>1.01928</v>
      </c>
      <c r="D10">
        <v>1.0302800000000001</v>
      </c>
      <c r="E10">
        <v>45.318950000000001</v>
      </c>
      <c r="F10">
        <v>61.817</v>
      </c>
      <c r="G10">
        <v>463</v>
      </c>
    </row>
    <row r="11" spans="1:7" x14ac:dyDescent="0.25">
      <c r="B11" t="s">
        <v>270</v>
      </c>
      <c r="C11" t="s">
        <v>159</v>
      </c>
      <c r="D11" t="s">
        <v>159</v>
      </c>
      <c r="E11" t="s">
        <v>159</v>
      </c>
      <c r="F11" t="s">
        <v>159</v>
      </c>
      <c r="G11">
        <v>0</v>
      </c>
    </row>
    <row r="12" spans="1:7" x14ac:dyDescent="0.25">
      <c r="B12" t="s">
        <v>4</v>
      </c>
      <c r="C12">
        <v>1.14575</v>
      </c>
      <c r="D12">
        <v>1.15178</v>
      </c>
      <c r="E12">
        <v>37.377699999999997</v>
      </c>
      <c r="F12">
        <v>28.794609999999999</v>
      </c>
      <c r="G12">
        <v>805</v>
      </c>
    </row>
    <row r="13" spans="1:7" x14ac:dyDescent="0.25">
      <c r="B13" t="s">
        <v>5</v>
      </c>
      <c r="C13">
        <v>1.0038199999999999</v>
      </c>
      <c r="D13">
        <v>0.99897999999999998</v>
      </c>
      <c r="E13">
        <v>43.624400000000001</v>
      </c>
      <c r="F13">
        <v>24.97447</v>
      </c>
      <c r="G13">
        <v>469</v>
      </c>
    </row>
    <row r="14" spans="1:7" x14ac:dyDescent="0.25">
      <c r="B14" t="s">
        <v>191</v>
      </c>
      <c r="C14">
        <v>0.99724999999999997</v>
      </c>
      <c r="D14">
        <v>1.0019899999999999</v>
      </c>
      <c r="E14">
        <v>24.672550000000001</v>
      </c>
      <c r="F14">
        <v>25.049669999999999</v>
      </c>
      <c r="G14">
        <v>133</v>
      </c>
    </row>
    <row r="15" spans="1:7" x14ac:dyDescent="0.25">
      <c r="B15" t="s">
        <v>192</v>
      </c>
      <c r="C15">
        <v>2.2383000000000002</v>
      </c>
      <c r="D15">
        <v>1.9950000000000001</v>
      </c>
      <c r="E15">
        <v>18.097249999999999</v>
      </c>
      <c r="F15">
        <v>19.94999</v>
      </c>
      <c r="G15">
        <v>104</v>
      </c>
    </row>
    <row r="16" spans="1:7" x14ac:dyDescent="0.25">
      <c r="B16" t="s">
        <v>7</v>
      </c>
      <c r="C16" t="s">
        <v>159</v>
      </c>
      <c r="D16" t="s">
        <v>159</v>
      </c>
      <c r="E16" t="s">
        <v>159</v>
      </c>
      <c r="F16" t="s">
        <v>159</v>
      </c>
      <c r="G16">
        <v>0</v>
      </c>
    </row>
    <row r="17" spans="1:7" x14ac:dyDescent="0.25">
      <c r="B17" t="s">
        <v>8</v>
      </c>
      <c r="C17">
        <v>1.10171</v>
      </c>
      <c r="D17">
        <v>1.2333700000000001</v>
      </c>
      <c r="E17">
        <v>36.260559999999998</v>
      </c>
      <c r="F17">
        <v>18.500509999999998</v>
      </c>
      <c r="G17">
        <v>166</v>
      </c>
    </row>
    <row r="18" spans="1:7" x14ac:dyDescent="0.25">
      <c r="B18" t="s">
        <v>265</v>
      </c>
      <c r="C18" t="s">
        <v>159</v>
      </c>
      <c r="D18" t="s">
        <v>159</v>
      </c>
      <c r="E18" t="s">
        <v>159</v>
      </c>
      <c r="F18" t="s">
        <v>159</v>
      </c>
      <c r="G18">
        <v>0</v>
      </c>
    </row>
    <row r="19" spans="1:7" x14ac:dyDescent="0.25">
      <c r="B19" t="s">
        <v>167</v>
      </c>
      <c r="C19">
        <v>1.02858</v>
      </c>
      <c r="D19">
        <v>1.02407</v>
      </c>
      <c r="E19">
        <v>26.385750000000002</v>
      </c>
      <c r="F19">
        <v>20.36308</v>
      </c>
      <c r="G19">
        <v>779</v>
      </c>
    </row>
    <row r="20" spans="1:7" x14ac:dyDescent="0.25">
      <c r="B20" t="s">
        <v>12</v>
      </c>
      <c r="C20">
        <v>1.1520900000000001</v>
      </c>
      <c r="D20">
        <v>1.1436299999999999</v>
      </c>
      <c r="E20">
        <v>54.994149999999998</v>
      </c>
      <c r="F20">
        <v>57.1813</v>
      </c>
      <c r="G20">
        <v>471</v>
      </c>
    </row>
    <row r="21" spans="1:7" x14ac:dyDescent="0.25">
      <c r="B21" t="s">
        <v>235</v>
      </c>
      <c r="C21">
        <v>1.1938599999999999</v>
      </c>
      <c r="D21">
        <v>1.26935</v>
      </c>
      <c r="E21">
        <v>3.1044</v>
      </c>
      <c r="F21">
        <v>2.60216</v>
      </c>
      <c r="G21">
        <v>298</v>
      </c>
    </row>
    <row r="22" spans="1:7" x14ac:dyDescent="0.25">
      <c r="B22" t="s">
        <v>187</v>
      </c>
      <c r="C22">
        <v>1.1752499999999999</v>
      </c>
      <c r="D22">
        <v>1.1752499999999999</v>
      </c>
      <c r="E22">
        <v>14.103020000000001</v>
      </c>
      <c r="F22">
        <v>14.103020000000001</v>
      </c>
      <c r="G22">
        <v>66</v>
      </c>
    </row>
    <row r="23" spans="1:7" x14ac:dyDescent="0.25">
      <c r="B23" t="s">
        <v>11</v>
      </c>
      <c r="C23">
        <v>0.89341999999999999</v>
      </c>
      <c r="D23">
        <v>0.92798999999999998</v>
      </c>
      <c r="E23">
        <v>7.5779500000000004</v>
      </c>
      <c r="F23">
        <v>5.7374700000000001</v>
      </c>
      <c r="G23">
        <v>257</v>
      </c>
    </row>
    <row r="24" spans="1:7" x14ac:dyDescent="0.25">
      <c r="B24" t="s">
        <v>271</v>
      </c>
      <c r="C24" t="s">
        <v>159</v>
      </c>
      <c r="D24" t="s">
        <v>159</v>
      </c>
      <c r="E24" t="s">
        <v>159</v>
      </c>
      <c r="F24" t="s">
        <v>159</v>
      </c>
      <c r="G24">
        <v>0</v>
      </c>
    </row>
    <row r="25" spans="1:7" x14ac:dyDescent="0.25">
      <c r="B25" t="s">
        <v>272</v>
      </c>
      <c r="C25" t="s">
        <v>159</v>
      </c>
      <c r="D25" t="s">
        <v>159</v>
      </c>
      <c r="E25" t="s">
        <v>159</v>
      </c>
      <c r="F25" t="s">
        <v>159</v>
      </c>
      <c r="G25">
        <v>0</v>
      </c>
    </row>
    <row r="26" spans="1:7" x14ac:dyDescent="0.25">
      <c r="B26" t="s">
        <v>190</v>
      </c>
      <c r="C26">
        <v>0.87460000000000004</v>
      </c>
      <c r="D26">
        <v>0.89946000000000004</v>
      </c>
      <c r="E26">
        <v>3.7720199999999999</v>
      </c>
      <c r="F26">
        <v>2.5030600000000001</v>
      </c>
      <c r="G26">
        <v>208</v>
      </c>
    </row>
    <row r="27" spans="1:7" x14ac:dyDescent="0.25">
      <c r="B27" t="s">
        <v>221</v>
      </c>
      <c r="C27" t="s">
        <v>159</v>
      </c>
      <c r="D27" t="s">
        <v>159</v>
      </c>
      <c r="E27" t="s">
        <v>159</v>
      </c>
      <c r="F27" t="s">
        <v>159</v>
      </c>
      <c r="G27">
        <v>0</v>
      </c>
    </row>
    <row r="31" spans="1:7" x14ac:dyDescent="0.25">
      <c r="A31" t="s">
        <v>156</v>
      </c>
    </row>
    <row r="32" spans="1:7" x14ac:dyDescent="0.25">
      <c r="A32" t="s">
        <v>267</v>
      </c>
    </row>
    <row r="33" spans="1:7" x14ac:dyDescent="0.25">
      <c r="A33" t="s">
        <v>282</v>
      </c>
    </row>
    <row r="34" spans="1:7" x14ac:dyDescent="0.25">
      <c r="C34" t="s">
        <v>247</v>
      </c>
      <c r="E34" t="s">
        <v>274</v>
      </c>
    </row>
    <row r="35" spans="1:7" x14ac:dyDescent="0.25">
      <c r="C35" t="s">
        <v>157</v>
      </c>
      <c r="D35" t="s">
        <v>243</v>
      </c>
      <c r="E35" t="s">
        <v>157</v>
      </c>
      <c r="F35" t="s">
        <v>243</v>
      </c>
      <c r="G35" t="s">
        <v>158</v>
      </c>
    </row>
    <row r="36" spans="1:7" x14ac:dyDescent="0.25">
      <c r="A36" t="s">
        <v>189</v>
      </c>
      <c r="B36" t="s">
        <v>288</v>
      </c>
      <c r="C36">
        <v>1.2446699999999999</v>
      </c>
      <c r="D36">
        <v>1.23743</v>
      </c>
      <c r="E36">
        <v>2.18268</v>
      </c>
      <c r="F36">
        <v>1.85615</v>
      </c>
      <c r="G36">
        <v>341</v>
      </c>
    </row>
    <row r="37" spans="1:7" x14ac:dyDescent="0.25">
      <c r="B37" t="s">
        <v>220</v>
      </c>
      <c r="C37">
        <v>1.0154099999999999</v>
      </c>
      <c r="D37">
        <v>1.1712</v>
      </c>
      <c r="E37">
        <v>0.45274999999999999</v>
      </c>
      <c r="F37">
        <v>0.59965999999999997</v>
      </c>
      <c r="G37">
        <v>109</v>
      </c>
    </row>
    <row r="38" spans="1:7" x14ac:dyDescent="0.25">
      <c r="B38" t="s">
        <v>299</v>
      </c>
      <c r="C38">
        <v>1.09433</v>
      </c>
      <c r="D38">
        <v>1.12097</v>
      </c>
      <c r="E38">
        <v>25.03633</v>
      </c>
      <c r="F38">
        <v>28.264489999999999</v>
      </c>
      <c r="G38">
        <v>328</v>
      </c>
    </row>
    <row r="39" spans="1:7" x14ac:dyDescent="0.25">
      <c r="B39" t="s">
        <v>2</v>
      </c>
      <c r="C39">
        <v>0.87041999999999997</v>
      </c>
      <c r="D39">
        <v>0.89522000000000002</v>
      </c>
      <c r="E39">
        <v>1.5311600000000001</v>
      </c>
      <c r="F39">
        <v>0.72285999999999995</v>
      </c>
      <c r="G39">
        <v>498</v>
      </c>
    </row>
    <row r="40" spans="1:7" x14ac:dyDescent="0.25">
      <c r="B40" t="s">
        <v>3</v>
      </c>
      <c r="C40">
        <v>1.0545899999999999</v>
      </c>
      <c r="D40">
        <v>1.0533600000000001</v>
      </c>
      <c r="E40">
        <v>4.0601500000000001</v>
      </c>
      <c r="F40">
        <v>4.2134200000000002</v>
      </c>
      <c r="G40">
        <v>463</v>
      </c>
    </row>
    <row r="41" spans="1:7" x14ac:dyDescent="0.25">
      <c r="B41" t="s">
        <v>270</v>
      </c>
      <c r="C41" t="s">
        <v>159</v>
      </c>
      <c r="D41" t="s">
        <v>159</v>
      </c>
      <c r="E41" t="s">
        <v>159</v>
      </c>
      <c r="F41" t="s">
        <v>159</v>
      </c>
      <c r="G41">
        <v>0</v>
      </c>
    </row>
    <row r="42" spans="1:7" x14ac:dyDescent="0.25">
      <c r="B42" t="s">
        <v>4</v>
      </c>
      <c r="C42">
        <v>1.1781299999999999</v>
      </c>
      <c r="D42">
        <v>1.18113</v>
      </c>
      <c r="E42">
        <v>7.0225900000000001</v>
      </c>
      <c r="F42">
        <v>5.9056699999999998</v>
      </c>
      <c r="G42">
        <v>804</v>
      </c>
    </row>
    <row r="43" spans="1:7" x14ac:dyDescent="0.25">
      <c r="B43" t="s">
        <v>5</v>
      </c>
      <c r="C43">
        <v>1.04572</v>
      </c>
      <c r="D43">
        <v>1.0421</v>
      </c>
      <c r="E43">
        <v>6.19794</v>
      </c>
      <c r="F43">
        <v>5.2104900000000001</v>
      </c>
      <c r="G43">
        <v>469</v>
      </c>
    </row>
    <row r="44" spans="1:7" x14ac:dyDescent="0.25">
      <c r="B44" t="s">
        <v>191</v>
      </c>
      <c r="C44">
        <v>1.08847</v>
      </c>
      <c r="D44">
        <v>1.0673600000000001</v>
      </c>
      <c r="E44">
        <v>16.66602</v>
      </c>
      <c r="F44">
        <v>11.66399</v>
      </c>
      <c r="G44">
        <v>133</v>
      </c>
    </row>
    <row r="45" spans="1:7" x14ac:dyDescent="0.25">
      <c r="B45" t="s">
        <v>192</v>
      </c>
      <c r="C45">
        <v>1.6536500000000001</v>
      </c>
      <c r="D45">
        <v>1.6536500000000001</v>
      </c>
      <c r="E45">
        <v>1.6536500000000001</v>
      </c>
      <c r="F45">
        <v>1.6536500000000001</v>
      </c>
      <c r="G45">
        <v>104</v>
      </c>
    </row>
    <row r="46" spans="1:7" x14ac:dyDescent="0.25">
      <c r="B46" t="s">
        <v>7</v>
      </c>
      <c r="C46" t="s">
        <v>159</v>
      </c>
      <c r="D46" t="s">
        <v>159</v>
      </c>
      <c r="E46" t="s">
        <v>159</v>
      </c>
      <c r="F46" t="s">
        <v>159</v>
      </c>
      <c r="G46">
        <v>0</v>
      </c>
    </row>
    <row r="47" spans="1:7" x14ac:dyDescent="0.25">
      <c r="B47" t="s">
        <v>8</v>
      </c>
      <c r="C47">
        <v>1.5566500000000001</v>
      </c>
      <c r="D47">
        <v>1.86467</v>
      </c>
      <c r="E47">
        <v>3.95852</v>
      </c>
      <c r="F47">
        <v>1.86467</v>
      </c>
      <c r="G47">
        <v>166</v>
      </c>
    </row>
    <row r="48" spans="1:7" x14ac:dyDescent="0.25">
      <c r="B48" t="s">
        <v>265</v>
      </c>
      <c r="C48" t="s">
        <v>159</v>
      </c>
      <c r="D48" t="s">
        <v>159</v>
      </c>
      <c r="E48" t="s">
        <v>159</v>
      </c>
      <c r="F48" t="s">
        <v>159</v>
      </c>
      <c r="G48">
        <v>0</v>
      </c>
    </row>
    <row r="49" spans="1:7" x14ac:dyDescent="0.25">
      <c r="B49" t="s">
        <v>167</v>
      </c>
      <c r="C49">
        <v>1.06426</v>
      </c>
      <c r="D49">
        <v>1.06054</v>
      </c>
      <c r="E49">
        <v>2.6682999999999999</v>
      </c>
      <c r="F49">
        <v>2.1210800000000001</v>
      </c>
      <c r="G49">
        <v>777</v>
      </c>
    </row>
    <row r="50" spans="1:7" x14ac:dyDescent="0.25">
      <c r="B50" t="s">
        <v>12</v>
      </c>
      <c r="C50">
        <v>1.1235999999999999</v>
      </c>
      <c r="D50">
        <v>1.11528</v>
      </c>
      <c r="E50">
        <v>52.721789999999999</v>
      </c>
      <c r="F50">
        <v>60.539149999999999</v>
      </c>
      <c r="G50">
        <v>470</v>
      </c>
    </row>
    <row r="51" spans="1:7" x14ac:dyDescent="0.25">
      <c r="B51" t="s">
        <v>235</v>
      </c>
      <c r="C51">
        <v>1.04416</v>
      </c>
      <c r="D51">
        <v>1.1606300000000001</v>
      </c>
      <c r="E51">
        <v>0.60889000000000004</v>
      </c>
      <c r="F51">
        <v>0.66852</v>
      </c>
      <c r="G51">
        <v>298</v>
      </c>
    </row>
    <row r="52" spans="1:7" x14ac:dyDescent="0.25">
      <c r="B52" t="s">
        <v>187</v>
      </c>
      <c r="C52">
        <v>1.76159</v>
      </c>
      <c r="D52">
        <v>1.76159</v>
      </c>
      <c r="E52">
        <v>5.2847799999999996</v>
      </c>
      <c r="F52">
        <v>5.2847799999999996</v>
      </c>
      <c r="G52">
        <v>66</v>
      </c>
    </row>
    <row r="53" spans="1:7" x14ac:dyDescent="0.25">
      <c r="B53" t="s">
        <v>11</v>
      </c>
      <c r="C53">
        <v>0.82033</v>
      </c>
      <c r="D53">
        <v>0.80618000000000001</v>
      </c>
      <c r="E53">
        <v>0.66757999999999995</v>
      </c>
      <c r="F53">
        <v>0.61914999999999998</v>
      </c>
      <c r="G53">
        <v>258</v>
      </c>
    </row>
    <row r="54" spans="1:7" x14ac:dyDescent="0.25">
      <c r="B54" t="s">
        <v>271</v>
      </c>
      <c r="C54" t="s">
        <v>159</v>
      </c>
      <c r="D54" t="s">
        <v>159</v>
      </c>
      <c r="E54" t="s">
        <v>159</v>
      </c>
      <c r="F54" t="s">
        <v>159</v>
      </c>
      <c r="G54">
        <v>0</v>
      </c>
    </row>
    <row r="55" spans="1:7" x14ac:dyDescent="0.25">
      <c r="B55" t="s">
        <v>272</v>
      </c>
      <c r="C55" t="s">
        <v>159</v>
      </c>
      <c r="D55" t="s">
        <v>159</v>
      </c>
      <c r="E55" t="s">
        <v>159</v>
      </c>
      <c r="F55" t="s">
        <v>159</v>
      </c>
      <c r="G55">
        <v>0</v>
      </c>
    </row>
    <row r="56" spans="1:7" x14ac:dyDescent="0.25">
      <c r="B56" t="s">
        <v>190</v>
      </c>
      <c r="C56">
        <v>0.90232999999999997</v>
      </c>
      <c r="D56">
        <v>0.90200000000000002</v>
      </c>
      <c r="E56">
        <v>0.54447999999999996</v>
      </c>
      <c r="F56">
        <v>0.69272999999999996</v>
      </c>
      <c r="G56">
        <v>209</v>
      </c>
    </row>
    <row r="57" spans="1:7" x14ac:dyDescent="0.25">
      <c r="B57" t="s">
        <v>221</v>
      </c>
      <c r="C57" t="s">
        <v>159</v>
      </c>
      <c r="D57" t="s">
        <v>159</v>
      </c>
      <c r="E57" t="s">
        <v>159</v>
      </c>
      <c r="F57" t="s">
        <v>159</v>
      </c>
      <c r="G57">
        <v>0</v>
      </c>
    </row>
    <row r="61" spans="1:7" x14ac:dyDescent="0.25">
      <c r="A61" t="s">
        <v>156</v>
      </c>
    </row>
    <row r="62" spans="1:7" x14ac:dyDescent="0.25">
      <c r="A62" t="s">
        <v>267</v>
      </c>
    </row>
    <row r="63" spans="1:7" x14ac:dyDescent="0.25">
      <c r="A63" t="s">
        <v>277</v>
      </c>
    </row>
    <row r="64" spans="1:7" x14ac:dyDescent="0.25">
      <c r="C64" t="s">
        <v>256</v>
      </c>
    </row>
    <row r="65" spans="1:17" x14ac:dyDescent="0.25">
      <c r="C65" t="s">
        <v>233</v>
      </c>
      <c r="H65" t="s">
        <v>244</v>
      </c>
      <c r="M65" t="s">
        <v>246</v>
      </c>
    </row>
    <row r="66" spans="1:17" x14ac:dyDescent="0.25">
      <c r="C66" t="s">
        <v>247</v>
      </c>
      <c r="E66" t="s">
        <v>269</v>
      </c>
      <c r="H66" t="s">
        <v>247</v>
      </c>
      <c r="J66" t="s">
        <v>269</v>
      </c>
      <c r="M66" t="s">
        <v>247</v>
      </c>
      <c r="O66" t="s">
        <v>269</v>
      </c>
    </row>
    <row r="67" spans="1:17" x14ac:dyDescent="0.25">
      <c r="C67" t="s">
        <v>157</v>
      </c>
      <c r="D67" t="s">
        <v>243</v>
      </c>
      <c r="E67" t="s">
        <v>157</v>
      </c>
      <c r="F67" t="s">
        <v>243</v>
      </c>
      <c r="G67" t="s">
        <v>158</v>
      </c>
      <c r="H67" t="s">
        <v>157</v>
      </c>
      <c r="I67" t="s">
        <v>243</v>
      </c>
      <c r="J67" t="s">
        <v>157</v>
      </c>
      <c r="K67" t="s">
        <v>243</v>
      </c>
      <c r="L67" t="s">
        <v>158</v>
      </c>
      <c r="M67" t="s">
        <v>157</v>
      </c>
      <c r="N67" t="s">
        <v>243</v>
      </c>
      <c r="O67" t="s">
        <v>157</v>
      </c>
      <c r="P67" t="s">
        <v>243</v>
      </c>
      <c r="Q67" t="s">
        <v>158</v>
      </c>
    </row>
    <row r="68" spans="1:17" x14ac:dyDescent="0.25">
      <c r="A68" t="s">
        <v>255</v>
      </c>
      <c r="B68" t="s">
        <v>14</v>
      </c>
      <c r="C68">
        <v>1.1031200000000001</v>
      </c>
      <c r="D68">
        <v>1.0701499999999999</v>
      </c>
      <c r="E68">
        <v>40.747720000000001</v>
      </c>
      <c r="F68">
        <v>29.30114</v>
      </c>
      <c r="G68">
        <v>3028</v>
      </c>
      <c r="H68">
        <v>1.0940700000000001</v>
      </c>
      <c r="I68">
        <v>1.0596699999999999</v>
      </c>
      <c r="J68">
        <v>40.36016</v>
      </c>
      <c r="K68">
        <v>29.16283</v>
      </c>
      <c r="L68">
        <v>3021</v>
      </c>
      <c r="M68">
        <v>1.07193</v>
      </c>
      <c r="N68">
        <v>1.03505</v>
      </c>
      <c r="O68">
        <v>39.264879999999998</v>
      </c>
      <c r="P68">
        <v>28.794609999999999</v>
      </c>
      <c r="Q68">
        <v>3014</v>
      </c>
    </row>
    <row r="69" spans="1:17" x14ac:dyDescent="0.25">
      <c r="B69" t="s">
        <v>15</v>
      </c>
      <c r="C69">
        <v>1.0418000000000001</v>
      </c>
      <c r="D69">
        <v>0.97145999999999999</v>
      </c>
      <c r="E69">
        <v>9.8212399999999995</v>
      </c>
      <c r="F69">
        <v>5.9407899999999998</v>
      </c>
      <c r="G69">
        <v>1719</v>
      </c>
      <c r="H69">
        <v>1.0278799999999999</v>
      </c>
      <c r="I69">
        <v>0.96726999999999996</v>
      </c>
      <c r="J69">
        <v>9.6009899999999995</v>
      </c>
      <c r="K69">
        <v>5.8898299999999999</v>
      </c>
      <c r="L69">
        <v>1710</v>
      </c>
      <c r="M69">
        <v>0.98577999999999999</v>
      </c>
      <c r="N69">
        <v>0.92798999999999998</v>
      </c>
      <c r="O69">
        <v>9.1724700000000006</v>
      </c>
      <c r="P69">
        <v>5.7374700000000001</v>
      </c>
      <c r="Q69">
        <v>1713</v>
      </c>
    </row>
    <row r="70" spans="1:17" x14ac:dyDescent="0.25">
      <c r="B70" t="s">
        <v>16</v>
      </c>
      <c r="C70">
        <v>1.1609799999999999</v>
      </c>
      <c r="D70">
        <v>1.1547099999999999</v>
      </c>
      <c r="E70">
        <v>49.507260000000002</v>
      </c>
      <c r="F70">
        <v>57.735419999999998</v>
      </c>
      <c r="G70">
        <v>606</v>
      </c>
      <c r="H70">
        <v>1.1529499999999999</v>
      </c>
      <c r="I70">
        <v>1.15073</v>
      </c>
      <c r="J70">
        <v>49.251710000000003</v>
      </c>
      <c r="K70">
        <v>57.536580000000001</v>
      </c>
      <c r="L70">
        <v>605</v>
      </c>
      <c r="M70">
        <v>1.11799</v>
      </c>
      <c r="N70">
        <v>1.1436299999999999</v>
      </c>
      <c r="O70">
        <v>48.317369999999997</v>
      </c>
      <c r="P70">
        <v>57.1813</v>
      </c>
      <c r="Q70">
        <v>604</v>
      </c>
    </row>
    <row r="71" spans="1:17" x14ac:dyDescent="0.25">
      <c r="B71" t="s">
        <v>227</v>
      </c>
      <c r="C71">
        <v>1.9679</v>
      </c>
      <c r="D71">
        <v>2.0645899999999999</v>
      </c>
      <c r="E71">
        <v>18.188030000000001</v>
      </c>
      <c r="F71">
        <v>17.459479999999999</v>
      </c>
      <c r="G71">
        <v>172</v>
      </c>
      <c r="H71">
        <v>1.9212199999999999</v>
      </c>
      <c r="I71">
        <v>2.0400700000000001</v>
      </c>
      <c r="J71">
        <v>17.67062</v>
      </c>
      <c r="K71">
        <v>16.43854</v>
      </c>
      <c r="L71">
        <v>172</v>
      </c>
      <c r="M71">
        <v>1.82559</v>
      </c>
      <c r="N71">
        <v>1.9950000000000001</v>
      </c>
      <c r="O71">
        <v>16.54655</v>
      </c>
      <c r="P71">
        <v>14.103020000000001</v>
      </c>
      <c r="Q71">
        <v>170</v>
      </c>
    </row>
    <row r="81" spans="1:17" x14ac:dyDescent="0.25">
      <c r="A81" t="s">
        <v>156</v>
      </c>
    </row>
    <row r="82" spans="1:17" x14ac:dyDescent="0.25">
      <c r="A82" t="s">
        <v>267</v>
      </c>
    </row>
    <row r="83" spans="1:17" x14ac:dyDescent="0.25">
      <c r="A83" t="s">
        <v>281</v>
      </c>
    </row>
    <row r="84" spans="1:17" x14ac:dyDescent="0.25">
      <c r="C84" t="s">
        <v>256</v>
      </c>
    </row>
    <row r="85" spans="1:17" x14ac:dyDescent="0.25">
      <c r="C85" t="s">
        <v>233</v>
      </c>
      <c r="H85" t="s">
        <v>244</v>
      </c>
      <c r="M85" t="s">
        <v>246</v>
      </c>
    </row>
    <row r="86" spans="1:17" x14ac:dyDescent="0.25">
      <c r="C86" t="s">
        <v>247</v>
      </c>
      <c r="E86" t="s">
        <v>274</v>
      </c>
      <c r="H86" t="s">
        <v>247</v>
      </c>
      <c r="J86" t="s">
        <v>274</v>
      </c>
      <c r="M86" t="s">
        <v>247</v>
      </c>
      <c r="O86" t="s">
        <v>274</v>
      </c>
    </row>
    <row r="87" spans="1:17" x14ac:dyDescent="0.25">
      <c r="C87" t="s">
        <v>157</v>
      </c>
      <c r="D87" t="s">
        <v>243</v>
      </c>
      <c r="E87" t="s">
        <v>157</v>
      </c>
      <c r="F87" t="s">
        <v>243</v>
      </c>
      <c r="G87" t="s">
        <v>158</v>
      </c>
      <c r="H87" t="s">
        <v>157</v>
      </c>
      <c r="I87" t="s">
        <v>243</v>
      </c>
      <c r="J87" t="s">
        <v>157</v>
      </c>
      <c r="K87" t="s">
        <v>243</v>
      </c>
      <c r="L87" t="s">
        <v>158</v>
      </c>
      <c r="M87" t="s">
        <v>157</v>
      </c>
      <c r="N87" t="s">
        <v>243</v>
      </c>
      <c r="O87" t="s">
        <v>157</v>
      </c>
      <c r="P87" t="s">
        <v>243</v>
      </c>
      <c r="Q87" t="s">
        <v>158</v>
      </c>
    </row>
    <row r="88" spans="1:17" x14ac:dyDescent="0.25">
      <c r="A88" t="s">
        <v>255</v>
      </c>
      <c r="B88" t="s">
        <v>14</v>
      </c>
      <c r="C88">
        <v>1.1265700000000001</v>
      </c>
      <c r="D88">
        <v>1.0684899999999999</v>
      </c>
      <c r="E88">
        <v>7.1580899999999996</v>
      </c>
      <c r="F88">
        <v>5.2189199999999998</v>
      </c>
      <c r="G88">
        <v>3025</v>
      </c>
      <c r="H88">
        <v>1.1226799999999999</v>
      </c>
      <c r="I88">
        <v>1.0633600000000001</v>
      </c>
      <c r="J88">
        <v>7.1370699999999996</v>
      </c>
      <c r="K88">
        <v>5.2066699999999999</v>
      </c>
      <c r="L88">
        <v>3018</v>
      </c>
      <c r="M88">
        <v>1.1206400000000001</v>
      </c>
      <c r="N88">
        <v>1.06166</v>
      </c>
      <c r="O88">
        <v>7.1000500000000004</v>
      </c>
      <c r="P88">
        <v>5.2104900000000001</v>
      </c>
      <c r="Q88">
        <v>3011</v>
      </c>
    </row>
    <row r="89" spans="1:17" x14ac:dyDescent="0.25">
      <c r="B89" t="s">
        <v>15</v>
      </c>
      <c r="C89">
        <v>0.98865000000000003</v>
      </c>
      <c r="D89">
        <v>0.91988999999999999</v>
      </c>
      <c r="E89">
        <v>1.1891099999999999</v>
      </c>
      <c r="F89">
        <v>0.70018000000000002</v>
      </c>
      <c r="G89">
        <v>1723</v>
      </c>
      <c r="H89">
        <v>0.98631000000000002</v>
      </c>
      <c r="I89">
        <v>0.91561999999999999</v>
      </c>
      <c r="J89">
        <v>1.1821200000000001</v>
      </c>
      <c r="K89">
        <v>0.68769000000000002</v>
      </c>
      <c r="L89">
        <v>1714</v>
      </c>
      <c r="M89">
        <v>0.98046999999999995</v>
      </c>
      <c r="N89">
        <v>0.91352999999999995</v>
      </c>
      <c r="O89">
        <v>1.18198</v>
      </c>
      <c r="P89">
        <v>0.69272999999999996</v>
      </c>
      <c r="Q89">
        <v>1717</v>
      </c>
    </row>
    <row r="90" spans="1:17" x14ac:dyDescent="0.25">
      <c r="B90" t="s">
        <v>16</v>
      </c>
      <c r="C90">
        <v>1.1298699999999999</v>
      </c>
      <c r="D90">
        <v>1.1352100000000001</v>
      </c>
      <c r="E90">
        <v>45.442309999999999</v>
      </c>
      <c r="F90">
        <v>37.330620000000003</v>
      </c>
      <c r="G90">
        <v>605</v>
      </c>
      <c r="H90">
        <v>1.1287100000000001</v>
      </c>
      <c r="I90">
        <v>1.13629</v>
      </c>
      <c r="J90">
        <v>45.363790000000002</v>
      </c>
      <c r="K90">
        <v>37.325710000000001</v>
      </c>
      <c r="L90">
        <v>604</v>
      </c>
      <c r="M90">
        <v>1.11585</v>
      </c>
      <c r="N90">
        <v>1.11528</v>
      </c>
      <c r="O90">
        <v>44.769190000000002</v>
      </c>
      <c r="P90">
        <v>37.316949999999999</v>
      </c>
      <c r="Q90">
        <v>603</v>
      </c>
    </row>
    <row r="91" spans="1:17" x14ac:dyDescent="0.25">
      <c r="B91" t="s">
        <v>227</v>
      </c>
      <c r="C91">
        <v>1.8626799999999999</v>
      </c>
      <c r="D91">
        <v>1.92509</v>
      </c>
      <c r="E91">
        <v>3.2376299999999998</v>
      </c>
      <c r="F91">
        <v>1.92509</v>
      </c>
      <c r="G91">
        <v>172</v>
      </c>
      <c r="H91">
        <v>1.80071</v>
      </c>
      <c r="I91">
        <v>1.82453</v>
      </c>
      <c r="J91">
        <v>3.1745100000000002</v>
      </c>
      <c r="K91">
        <v>1.82453</v>
      </c>
      <c r="L91">
        <v>172</v>
      </c>
      <c r="M91">
        <v>1.6955499999999999</v>
      </c>
      <c r="N91">
        <v>1.6536500000000001</v>
      </c>
      <c r="O91">
        <v>3.06338</v>
      </c>
      <c r="P91">
        <v>1.6536500000000001</v>
      </c>
      <c r="Q91">
        <v>170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Q91"/>
  <sheetViews>
    <sheetView topLeftCell="A68" workbookViewId="0">
      <selection activeCell="F88" sqref="F88"/>
    </sheetView>
  </sheetViews>
  <sheetFormatPr defaultRowHeight="15" x14ac:dyDescent="0.25"/>
  <cols>
    <col min="5" max="5" width="9.7109375" customWidth="1"/>
    <col min="6" max="6" width="15.28515625" customWidth="1"/>
  </cols>
  <sheetData>
    <row r="1" spans="1:7" x14ac:dyDescent="0.25">
      <c r="A1" t="s">
        <v>156</v>
      </c>
    </row>
    <row r="2" spans="1:7" x14ac:dyDescent="0.25">
      <c r="A2" t="s">
        <v>273</v>
      </c>
    </row>
    <row r="3" spans="1:7" x14ac:dyDescent="0.25">
      <c r="A3" t="s">
        <v>279</v>
      </c>
    </row>
    <row r="4" spans="1:7" x14ac:dyDescent="0.25">
      <c r="C4" t="s">
        <v>247</v>
      </c>
      <c r="E4" t="s">
        <v>269</v>
      </c>
    </row>
    <row r="5" spans="1:7" x14ac:dyDescent="0.25">
      <c r="C5" t="s">
        <v>157</v>
      </c>
      <c r="D5" t="s">
        <v>243</v>
      </c>
      <c r="E5" t="s">
        <v>157</v>
      </c>
      <c r="F5" t="s">
        <v>243</v>
      </c>
      <c r="G5" t="s">
        <v>158</v>
      </c>
    </row>
    <row r="6" spans="1:7" x14ac:dyDescent="0.25">
      <c r="A6" t="s">
        <v>189</v>
      </c>
      <c r="B6" t="s">
        <v>288</v>
      </c>
      <c r="C6">
        <v>1.10829</v>
      </c>
      <c r="D6">
        <v>1.11934</v>
      </c>
      <c r="E6">
        <v>15.378080000000001</v>
      </c>
      <c r="F6">
        <v>13.813079999999999</v>
      </c>
      <c r="G6">
        <v>715</v>
      </c>
    </row>
    <row r="7" spans="1:7" x14ac:dyDescent="0.25">
      <c r="B7" t="s">
        <v>220</v>
      </c>
      <c r="C7">
        <v>0.81557000000000002</v>
      </c>
      <c r="D7">
        <v>0.82238</v>
      </c>
      <c r="E7">
        <v>3.8131300000000001</v>
      </c>
      <c r="F7">
        <v>4.9342800000000002</v>
      </c>
      <c r="G7">
        <v>102</v>
      </c>
    </row>
    <row r="8" spans="1:7" x14ac:dyDescent="0.25">
      <c r="B8" t="s">
        <v>299</v>
      </c>
      <c r="C8">
        <v>1.12138</v>
      </c>
      <c r="D8">
        <v>1.1072</v>
      </c>
      <c r="E8">
        <v>44.838569999999997</v>
      </c>
      <c r="F8">
        <v>27.67991</v>
      </c>
      <c r="G8">
        <v>162</v>
      </c>
    </row>
    <row r="9" spans="1:7" x14ac:dyDescent="0.25">
      <c r="B9" t="s">
        <v>2</v>
      </c>
      <c r="C9">
        <v>0.87892000000000003</v>
      </c>
      <c r="D9">
        <v>0.91447000000000001</v>
      </c>
      <c r="E9">
        <v>10.074909999999999</v>
      </c>
      <c r="F9">
        <v>9.1446900000000007</v>
      </c>
      <c r="G9">
        <v>229</v>
      </c>
    </row>
    <row r="10" spans="1:7" x14ac:dyDescent="0.25">
      <c r="B10" t="s">
        <v>3</v>
      </c>
      <c r="C10">
        <v>1.08073</v>
      </c>
      <c r="D10">
        <v>1.0669900000000001</v>
      </c>
      <c r="E10">
        <v>69.236339999999998</v>
      </c>
      <c r="F10">
        <v>64.019679999999994</v>
      </c>
      <c r="G10">
        <v>256</v>
      </c>
    </row>
    <row r="11" spans="1:7" x14ac:dyDescent="0.25">
      <c r="B11" t="s">
        <v>4</v>
      </c>
      <c r="C11">
        <v>1.1427</v>
      </c>
      <c r="D11">
        <v>1.1512100000000001</v>
      </c>
      <c r="E11">
        <v>60.733060000000002</v>
      </c>
      <c r="F11">
        <v>57.560490000000001</v>
      </c>
      <c r="G11">
        <v>1319</v>
      </c>
    </row>
    <row r="12" spans="1:7" x14ac:dyDescent="0.25">
      <c r="B12" t="s">
        <v>5</v>
      </c>
      <c r="C12">
        <v>1.00434</v>
      </c>
      <c r="D12">
        <v>1.0229999999999999</v>
      </c>
      <c r="E12">
        <v>46.134779999999999</v>
      </c>
      <c r="F12">
        <v>51.150129999999997</v>
      </c>
      <c r="G12">
        <v>254</v>
      </c>
    </row>
    <row r="13" spans="1:7" x14ac:dyDescent="0.25">
      <c r="B13" t="s">
        <v>191</v>
      </c>
      <c r="C13">
        <v>0.87795999999999996</v>
      </c>
      <c r="D13">
        <v>0.87795999999999996</v>
      </c>
      <c r="E13">
        <v>21.949090000000002</v>
      </c>
      <c r="F13">
        <v>21.949090000000002</v>
      </c>
      <c r="G13">
        <v>1</v>
      </c>
    </row>
    <row r="14" spans="1:7" x14ac:dyDescent="0.25">
      <c r="B14" t="s">
        <v>192</v>
      </c>
      <c r="C14">
        <v>1.52902</v>
      </c>
      <c r="D14">
        <v>1.35846</v>
      </c>
      <c r="E14">
        <v>12.18778</v>
      </c>
      <c r="F14">
        <v>13.58459</v>
      </c>
      <c r="G14">
        <v>57</v>
      </c>
    </row>
    <row r="15" spans="1:7" x14ac:dyDescent="0.25">
      <c r="B15" t="s">
        <v>8</v>
      </c>
      <c r="C15">
        <v>1.1402099999999999</v>
      </c>
      <c r="D15">
        <v>1.2293700000000001</v>
      </c>
      <c r="E15">
        <v>35.360059999999997</v>
      </c>
      <c r="F15">
        <v>18.44061</v>
      </c>
      <c r="G15">
        <v>48</v>
      </c>
    </row>
    <row r="16" spans="1:7" x14ac:dyDescent="0.25">
      <c r="B16" t="s">
        <v>167</v>
      </c>
      <c r="C16">
        <v>1.1295299999999999</v>
      </c>
      <c r="D16">
        <v>1.1287</v>
      </c>
      <c r="E16">
        <v>38.633769999999998</v>
      </c>
      <c r="F16">
        <v>23.108409999999999</v>
      </c>
      <c r="G16">
        <v>497</v>
      </c>
    </row>
    <row r="17" spans="1:7" x14ac:dyDescent="0.25">
      <c r="B17" t="s">
        <v>12</v>
      </c>
      <c r="C17">
        <v>1.09775</v>
      </c>
      <c r="D17">
        <v>1.1081300000000001</v>
      </c>
      <c r="E17">
        <v>54.469349999999999</v>
      </c>
      <c r="F17">
        <v>55.406469999999999</v>
      </c>
      <c r="G17">
        <v>305</v>
      </c>
    </row>
    <row r="18" spans="1:7" x14ac:dyDescent="0.25">
      <c r="B18" t="s">
        <v>235</v>
      </c>
      <c r="C18">
        <v>1.21027</v>
      </c>
      <c r="D18">
        <v>1.21027</v>
      </c>
      <c r="E18">
        <v>2.4810599999999998</v>
      </c>
      <c r="F18">
        <v>2.4810599999999998</v>
      </c>
      <c r="G18">
        <v>60</v>
      </c>
    </row>
    <row r="19" spans="1:7" x14ac:dyDescent="0.25">
      <c r="B19" t="s">
        <v>187</v>
      </c>
      <c r="C19">
        <v>0.71340999999999999</v>
      </c>
      <c r="D19">
        <v>0.71340999999999999</v>
      </c>
      <c r="E19">
        <v>8.5609699999999993</v>
      </c>
      <c r="F19">
        <v>8.5609699999999993</v>
      </c>
      <c r="G19">
        <v>23</v>
      </c>
    </row>
    <row r="20" spans="1:7" x14ac:dyDescent="0.25">
      <c r="B20" t="s">
        <v>11</v>
      </c>
      <c r="C20">
        <v>0.92127000000000003</v>
      </c>
      <c r="D20">
        <v>0.86519000000000001</v>
      </c>
      <c r="E20">
        <v>5.2913699999999997</v>
      </c>
      <c r="F20">
        <v>2.5955699999999999</v>
      </c>
      <c r="G20">
        <v>50</v>
      </c>
    </row>
    <row r="21" spans="1:7" x14ac:dyDescent="0.25">
      <c r="B21" t="s">
        <v>190</v>
      </c>
      <c r="C21">
        <v>0.89785999999999999</v>
      </c>
      <c r="D21">
        <v>0.85155999999999998</v>
      </c>
      <c r="E21">
        <v>3.5377100000000001</v>
      </c>
      <c r="F21">
        <v>2.5546899999999999</v>
      </c>
      <c r="G21">
        <v>32</v>
      </c>
    </row>
    <row r="22" spans="1:7" x14ac:dyDescent="0.25">
      <c r="B22">
        <v>25</v>
      </c>
      <c r="C22">
        <v>0.82701999999999998</v>
      </c>
      <c r="D22">
        <v>0.82701999999999998</v>
      </c>
      <c r="E22">
        <v>2.4810599999999998</v>
      </c>
      <c r="F22">
        <v>2.4810599999999998</v>
      </c>
      <c r="G22">
        <v>60</v>
      </c>
    </row>
    <row r="30" spans="1:7" x14ac:dyDescent="0.25">
      <c r="A30" t="s">
        <v>156</v>
      </c>
    </row>
    <row r="31" spans="1:7" x14ac:dyDescent="0.25">
      <c r="A31" t="s">
        <v>273</v>
      </c>
    </row>
    <row r="32" spans="1:7" x14ac:dyDescent="0.25">
      <c r="A32" t="s">
        <v>282</v>
      </c>
    </row>
    <row r="33" spans="1:7" x14ac:dyDescent="0.25">
      <c r="C33" t="s">
        <v>247</v>
      </c>
      <c r="E33" t="s">
        <v>274</v>
      </c>
    </row>
    <row r="34" spans="1:7" x14ac:dyDescent="0.25">
      <c r="C34" t="s">
        <v>157</v>
      </c>
      <c r="D34" t="s">
        <v>243</v>
      </c>
      <c r="E34" t="s">
        <v>157</v>
      </c>
      <c r="F34" t="s">
        <v>243</v>
      </c>
      <c r="G34" t="s">
        <v>158</v>
      </c>
    </row>
    <row r="35" spans="1:7" x14ac:dyDescent="0.25">
      <c r="A35" t="s">
        <v>189</v>
      </c>
      <c r="B35" t="s">
        <v>288</v>
      </c>
      <c r="C35">
        <v>1.2200899999999999</v>
      </c>
      <c r="D35">
        <v>1.2188300000000001</v>
      </c>
      <c r="E35">
        <v>1.9226799999999999</v>
      </c>
      <c r="F35">
        <v>1.8282400000000001</v>
      </c>
      <c r="G35">
        <v>747</v>
      </c>
    </row>
    <row r="36" spans="1:7" x14ac:dyDescent="0.25">
      <c r="B36" t="s">
        <v>220</v>
      </c>
      <c r="C36">
        <v>1.04654</v>
      </c>
      <c r="D36">
        <v>1.11504</v>
      </c>
      <c r="E36">
        <v>0.48092000000000001</v>
      </c>
      <c r="F36">
        <v>0.57089999999999996</v>
      </c>
      <c r="G36">
        <v>107</v>
      </c>
    </row>
    <row r="37" spans="1:7" x14ac:dyDescent="0.25">
      <c r="B37" t="s">
        <v>299</v>
      </c>
      <c r="C37">
        <v>1.0695300000000001</v>
      </c>
      <c r="D37">
        <v>1.01284</v>
      </c>
      <c r="E37">
        <v>16.73488</v>
      </c>
      <c r="F37">
        <v>5.0642100000000001</v>
      </c>
      <c r="G37">
        <v>170</v>
      </c>
    </row>
    <row r="38" spans="1:7" x14ac:dyDescent="0.25">
      <c r="B38" t="s">
        <v>2</v>
      </c>
      <c r="C38">
        <v>0.85933999999999999</v>
      </c>
      <c r="D38">
        <v>0.88726000000000005</v>
      </c>
      <c r="E38">
        <v>1.0329999999999999</v>
      </c>
      <c r="F38">
        <v>0.71897</v>
      </c>
      <c r="G38">
        <v>250</v>
      </c>
    </row>
    <row r="39" spans="1:7" x14ac:dyDescent="0.25">
      <c r="B39" t="s">
        <v>3</v>
      </c>
      <c r="C39">
        <v>1.0544899999999999</v>
      </c>
      <c r="D39">
        <v>1.0544899999999999</v>
      </c>
      <c r="E39">
        <v>4.2179599999999997</v>
      </c>
      <c r="F39">
        <v>4.2179599999999997</v>
      </c>
      <c r="G39">
        <v>286</v>
      </c>
    </row>
    <row r="40" spans="1:7" x14ac:dyDescent="0.25">
      <c r="B40" t="s">
        <v>4</v>
      </c>
      <c r="C40">
        <v>1.18259</v>
      </c>
      <c r="D40">
        <v>1.18238</v>
      </c>
      <c r="E40">
        <v>7.4763999999999999</v>
      </c>
      <c r="F40">
        <v>5.9119099999999998</v>
      </c>
      <c r="G40">
        <v>1198</v>
      </c>
    </row>
    <row r="41" spans="1:7" x14ac:dyDescent="0.25">
      <c r="B41" t="s">
        <v>5</v>
      </c>
      <c r="C41">
        <v>1.0473300000000001</v>
      </c>
      <c r="D41">
        <v>1.0376099999999999</v>
      </c>
      <c r="E41">
        <v>5.32402</v>
      </c>
      <c r="F41">
        <v>5.1880499999999996</v>
      </c>
      <c r="G41">
        <v>267</v>
      </c>
    </row>
    <row r="42" spans="1:7" x14ac:dyDescent="0.25">
      <c r="B42" t="s">
        <v>191</v>
      </c>
      <c r="C42">
        <v>1.23299</v>
      </c>
      <c r="D42">
        <v>1.23299</v>
      </c>
      <c r="E42">
        <v>6.1706399999999997</v>
      </c>
      <c r="F42">
        <v>6.1649399999999996</v>
      </c>
      <c r="G42">
        <v>1</v>
      </c>
    </row>
    <row r="43" spans="1:7" x14ac:dyDescent="0.25">
      <c r="B43" t="s">
        <v>192</v>
      </c>
      <c r="C43">
        <v>1.9370099999999999</v>
      </c>
      <c r="D43">
        <v>1.9370099999999999</v>
      </c>
      <c r="E43">
        <v>1.9370099999999999</v>
      </c>
      <c r="F43">
        <v>1.9370099999999999</v>
      </c>
      <c r="G43">
        <v>50</v>
      </c>
    </row>
    <row r="44" spans="1:7" x14ac:dyDescent="0.25">
      <c r="B44" t="s">
        <v>8</v>
      </c>
      <c r="C44">
        <v>1.54342</v>
      </c>
      <c r="D44">
        <v>1.85547</v>
      </c>
      <c r="E44">
        <v>3.85276</v>
      </c>
      <c r="F44">
        <v>1.85547</v>
      </c>
      <c r="G44">
        <v>50</v>
      </c>
    </row>
    <row r="45" spans="1:7" x14ac:dyDescent="0.25">
      <c r="B45" t="s">
        <v>167</v>
      </c>
      <c r="C45">
        <v>1.1606700000000001</v>
      </c>
      <c r="D45">
        <v>1.1489400000000001</v>
      </c>
      <c r="E45">
        <v>4.4261400000000002</v>
      </c>
      <c r="F45">
        <v>2.3506200000000002</v>
      </c>
      <c r="G45">
        <v>636</v>
      </c>
    </row>
    <row r="46" spans="1:7" x14ac:dyDescent="0.25">
      <c r="B46" t="s">
        <v>12</v>
      </c>
      <c r="C46">
        <v>1.1595299999999999</v>
      </c>
      <c r="D46">
        <v>1.14239</v>
      </c>
      <c r="E46">
        <v>54.747079999999997</v>
      </c>
      <c r="F46">
        <v>62.897100000000002</v>
      </c>
      <c r="G46">
        <v>328</v>
      </c>
    </row>
    <row r="47" spans="1:7" x14ac:dyDescent="0.25">
      <c r="B47" t="s">
        <v>235</v>
      </c>
      <c r="C47">
        <v>1.10002</v>
      </c>
      <c r="D47">
        <v>1.10002</v>
      </c>
      <c r="E47">
        <v>0.63361000000000001</v>
      </c>
      <c r="F47">
        <v>0.63361000000000001</v>
      </c>
      <c r="G47">
        <v>115</v>
      </c>
    </row>
    <row r="48" spans="1:7" x14ac:dyDescent="0.25">
      <c r="B48" t="s">
        <v>187</v>
      </c>
      <c r="C48">
        <v>1.64401</v>
      </c>
      <c r="D48">
        <v>1.64401</v>
      </c>
      <c r="E48">
        <v>4.9320199999999996</v>
      </c>
      <c r="F48">
        <v>4.9320199999999996</v>
      </c>
      <c r="G48">
        <v>24</v>
      </c>
    </row>
    <row r="49" spans="1:7" x14ac:dyDescent="0.25">
      <c r="B49" t="s">
        <v>11</v>
      </c>
      <c r="C49">
        <v>0.80439000000000005</v>
      </c>
      <c r="D49">
        <v>0.80439000000000005</v>
      </c>
      <c r="E49">
        <v>0.61778</v>
      </c>
      <c r="F49">
        <v>0.61778</v>
      </c>
      <c r="G49">
        <v>51</v>
      </c>
    </row>
    <row r="50" spans="1:7" x14ac:dyDescent="0.25">
      <c r="B50" t="s">
        <v>190</v>
      </c>
      <c r="C50">
        <v>0.91285000000000005</v>
      </c>
      <c r="D50">
        <v>0.91017000000000003</v>
      </c>
      <c r="E50">
        <v>0.58338000000000001</v>
      </c>
      <c r="F50">
        <v>0.69901000000000002</v>
      </c>
      <c r="G50">
        <v>28</v>
      </c>
    </row>
    <row r="58" spans="1:7" x14ac:dyDescent="0.25">
      <c r="A58" t="s">
        <v>156</v>
      </c>
    </row>
    <row r="59" spans="1:7" x14ac:dyDescent="0.25">
      <c r="A59" t="s">
        <v>273</v>
      </c>
    </row>
    <row r="60" spans="1:7" x14ac:dyDescent="0.25">
      <c r="A60" t="s">
        <v>156</v>
      </c>
    </row>
    <row r="61" spans="1:7" x14ac:dyDescent="0.25">
      <c r="A61" t="s">
        <v>156</v>
      </c>
    </row>
    <row r="62" spans="1:7" x14ac:dyDescent="0.25">
      <c r="A62" t="s">
        <v>273</v>
      </c>
    </row>
    <row r="63" spans="1:7" x14ac:dyDescent="0.25">
      <c r="A63" t="s">
        <v>277</v>
      </c>
    </row>
    <row r="64" spans="1:7" x14ac:dyDescent="0.25">
      <c r="C64" t="s">
        <v>289</v>
      </c>
    </row>
    <row r="65" spans="1:17" x14ac:dyDescent="0.25">
      <c r="C65" t="s">
        <v>233</v>
      </c>
      <c r="H65" t="s">
        <v>244</v>
      </c>
      <c r="M65" t="s">
        <v>246</v>
      </c>
    </row>
    <row r="66" spans="1:17" x14ac:dyDescent="0.25">
      <c r="C66" t="s">
        <v>290</v>
      </c>
      <c r="D66" t="s">
        <v>291</v>
      </c>
      <c r="E66" t="s">
        <v>292</v>
      </c>
      <c r="F66" t="s">
        <v>293</v>
      </c>
      <c r="G66" t="s">
        <v>298</v>
      </c>
      <c r="H66" t="s">
        <v>290</v>
      </c>
      <c r="I66" t="s">
        <v>291</v>
      </c>
      <c r="J66" t="s">
        <v>292</v>
      </c>
      <c r="K66" t="s">
        <v>293</v>
      </c>
      <c r="L66" t="s">
        <v>298</v>
      </c>
      <c r="M66" t="s">
        <v>290</v>
      </c>
      <c r="N66" t="s">
        <v>291</v>
      </c>
      <c r="O66" t="s">
        <v>292</v>
      </c>
      <c r="P66" t="s">
        <v>293</v>
      </c>
      <c r="Q66" t="s">
        <v>298</v>
      </c>
    </row>
    <row r="67" spans="1:17" x14ac:dyDescent="0.25">
      <c r="C67" t="s">
        <v>294</v>
      </c>
      <c r="D67" t="s">
        <v>295</v>
      </c>
      <c r="E67" t="s">
        <v>296</v>
      </c>
      <c r="F67" t="s">
        <v>297</v>
      </c>
      <c r="G67" t="s">
        <v>218</v>
      </c>
      <c r="H67" t="s">
        <v>294</v>
      </c>
      <c r="I67" t="s">
        <v>295</v>
      </c>
      <c r="J67" t="s">
        <v>296</v>
      </c>
      <c r="K67" t="s">
        <v>297</v>
      </c>
      <c r="L67" t="s">
        <v>218</v>
      </c>
      <c r="M67" t="s">
        <v>294</v>
      </c>
      <c r="N67" t="s">
        <v>295</v>
      </c>
      <c r="O67" t="s">
        <v>296</v>
      </c>
      <c r="P67" t="s">
        <v>297</v>
      </c>
      <c r="Q67" t="s">
        <v>218</v>
      </c>
    </row>
    <row r="68" spans="1:17" x14ac:dyDescent="0.25">
      <c r="A68" t="s">
        <v>255</v>
      </c>
      <c r="B68" t="s">
        <v>14</v>
      </c>
      <c r="C68">
        <v>113.08729</v>
      </c>
      <c r="D68">
        <v>115.17613</v>
      </c>
      <c r="E68">
        <v>55.29</v>
      </c>
      <c r="F68">
        <v>56.5</v>
      </c>
      <c r="G68">
        <v>2209</v>
      </c>
      <c r="H68">
        <v>112.02675000000001</v>
      </c>
      <c r="I68">
        <v>114.47264</v>
      </c>
      <c r="J68">
        <v>54.66</v>
      </c>
      <c r="K68">
        <v>56.09</v>
      </c>
      <c r="L68">
        <v>2203</v>
      </c>
      <c r="M68">
        <v>107.97756</v>
      </c>
      <c r="N68">
        <v>111.86055</v>
      </c>
      <c r="O68">
        <v>52.3</v>
      </c>
      <c r="P68">
        <v>54.31</v>
      </c>
      <c r="Q68">
        <v>2189</v>
      </c>
    </row>
    <row r="69" spans="1:17" x14ac:dyDescent="0.25">
      <c r="B69" t="s">
        <v>15</v>
      </c>
      <c r="C69">
        <v>104.78437</v>
      </c>
      <c r="D69">
        <v>110.39649</v>
      </c>
      <c r="E69">
        <v>12.28</v>
      </c>
      <c r="F69">
        <v>12.95</v>
      </c>
      <c r="G69">
        <v>1370</v>
      </c>
      <c r="H69">
        <v>103.14422999999999</v>
      </c>
      <c r="I69">
        <v>108.73981999999999</v>
      </c>
      <c r="J69">
        <v>12.07</v>
      </c>
      <c r="K69">
        <v>12.74</v>
      </c>
      <c r="L69">
        <v>1364</v>
      </c>
      <c r="M69">
        <v>98.324370000000002</v>
      </c>
      <c r="N69">
        <v>103.05423</v>
      </c>
      <c r="O69">
        <v>11.4</v>
      </c>
      <c r="P69">
        <v>11.96</v>
      </c>
      <c r="Q69">
        <v>1357</v>
      </c>
    </row>
    <row r="70" spans="1:17" x14ac:dyDescent="0.25">
      <c r="B70" t="s">
        <v>16</v>
      </c>
      <c r="C70">
        <v>110.25524</v>
      </c>
      <c r="D70">
        <v>114.22711</v>
      </c>
      <c r="E70">
        <v>54.74</v>
      </c>
      <c r="F70">
        <v>56.41</v>
      </c>
      <c r="G70">
        <v>418</v>
      </c>
      <c r="H70">
        <v>109.34972999999999</v>
      </c>
      <c r="I70">
        <v>113.74335000000001</v>
      </c>
      <c r="J70">
        <v>54.21</v>
      </c>
      <c r="K70">
        <v>56.09</v>
      </c>
      <c r="L70">
        <v>415</v>
      </c>
      <c r="M70">
        <v>105.38002</v>
      </c>
      <c r="N70">
        <v>109.71025</v>
      </c>
      <c r="O70">
        <v>52.22</v>
      </c>
      <c r="P70">
        <v>54.37</v>
      </c>
      <c r="Q70">
        <v>414</v>
      </c>
    </row>
    <row r="71" spans="1:17" x14ac:dyDescent="0.25">
      <c r="B71" t="s">
        <v>227</v>
      </c>
      <c r="C71">
        <v>171.31415000000001</v>
      </c>
      <c r="D71">
        <v>179.46442999999999</v>
      </c>
      <c r="E71">
        <v>14.9</v>
      </c>
      <c r="F71">
        <v>15.47</v>
      </c>
      <c r="G71">
        <v>146</v>
      </c>
      <c r="H71">
        <v>160.54123000000001</v>
      </c>
      <c r="I71">
        <v>168.31117</v>
      </c>
      <c r="J71">
        <v>14</v>
      </c>
      <c r="K71">
        <v>14.57</v>
      </c>
      <c r="L71">
        <v>150</v>
      </c>
      <c r="M71">
        <v>124.51475000000001</v>
      </c>
      <c r="N71">
        <v>129.31746999999999</v>
      </c>
      <c r="O71">
        <v>10.73</v>
      </c>
      <c r="P71">
        <v>11.14</v>
      </c>
      <c r="Q71">
        <v>138</v>
      </c>
    </row>
    <row r="78" spans="1:17" x14ac:dyDescent="0.25">
      <c r="A78" t="s">
        <v>156</v>
      </c>
    </row>
    <row r="79" spans="1:17" x14ac:dyDescent="0.25">
      <c r="A79" t="s">
        <v>273</v>
      </c>
    </row>
    <row r="80" spans="1:17" x14ac:dyDescent="0.25">
      <c r="A80" t="s">
        <v>156</v>
      </c>
    </row>
    <row r="81" spans="1:17" x14ac:dyDescent="0.25">
      <c r="A81" t="s">
        <v>156</v>
      </c>
    </row>
    <row r="82" spans="1:17" x14ac:dyDescent="0.25">
      <c r="A82" t="s">
        <v>273</v>
      </c>
    </row>
    <row r="83" spans="1:17" x14ac:dyDescent="0.25">
      <c r="A83" t="s">
        <v>281</v>
      </c>
    </row>
    <row r="84" spans="1:17" x14ac:dyDescent="0.25">
      <c r="C84" t="s">
        <v>256</v>
      </c>
    </row>
    <row r="85" spans="1:17" x14ac:dyDescent="0.25">
      <c r="C85" t="s">
        <v>233</v>
      </c>
      <c r="H85" t="s">
        <v>244</v>
      </c>
      <c r="M85" t="s">
        <v>246</v>
      </c>
    </row>
    <row r="86" spans="1:17" x14ac:dyDescent="0.25">
      <c r="C86" t="s">
        <v>247</v>
      </c>
      <c r="E86" t="s">
        <v>274</v>
      </c>
      <c r="H86" t="s">
        <v>247</v>
      </c>
      <c r="J86" t="s">
        <v>274</v>
      </c>
      <c r="M86" t="s">
        <v>247</v>
      </c>
      <c r="O86" t="s">
        <v>274</v>
      </c>
    </row>
    <row r="87" spans="1:17" x14ac:dyDescent="0.25">
      <c r="C87" t="s">
        <v>157</v>
      </c>
      <c r="D87" t="s">
        <v>243</v>
      </c>
      <c r="E87" t="s">
        <v>157</v>
      </c>
      <c r="F87" t="s">
        <v>243</v>
      </c>
      <c r="G87" t="s">
        <v>158</v>
      </c>
      <c r="H87" t="s">
        <v>157</v>
      </c>
      <c r="I87" t="s">
        <v>243</v>
      </c>
      <c r="J87" t="s">
        <v>157</v>
      </c>
      <c r="K87" t="s">
        <v>243</v>
      </c>
      <c r="L87" t="s">
        <v>158</v>
      </c>
      <c r="M87" t="s">
        <v>157</v>
      </c>
      <c r="N87" t="s">
        <v>243</v>
      </c>
      <c r="O87" t="s">
        <v>157</v>
      </c>
      <c r="P87" t="s">
        <v>243</v>
      </c>
      <c r="Q87" t="s">
        <v>158</v>
      </c>
    </row>
    <row r="88" spans="1:17" x14ac:dyDescent="0.25">
      <c r="A88" t="s">
        <v>255</v>
      </c>
      <c r="B88" t="s">
        <v>14</v>
      </c>
      <c r="C88">
        <v>1.1516999999999999</v>
      </c>
      <c r="D88">
        <v>1.1615599999999999</v>
      </c>
      <c r="E88">
        <v>7.1509499999999999</v>
      </c>
      <c r="F88">
        <v>5.8078200000000004</v>
      </c>
      <c r="G88">
        <v>2210</v>
      </c>
      <c r="H88">
        <v>1.14716</v>
      </c>
      <c r="I88">
        <v>1.1575800000000001</v>
      </c>
      <c r="J88">
        <v>7.11212</v>
      </c>
      <c r="K88">
        <v>5.7879100000000001</v>
      </c>
      <c r="L88">
        <v>2204</v>
      </c>
      <c r="M88">
        <v>1.1442600000000001</v>
      </c>
      <c r="N88">
        <v>1.15476</v>
      </c>
      <c r="O88">
        <v>7.0792299999999999</v>
      </c>
      <c r="P88">
        <v>5.77379</v>
      </c>
      <c r="Q88">
        <v>2184</v>
      </c>
    </row>
    <row r="89" spans="1:17" x14ac:dyDescent="0.25">
      <c r="B89" t="s">
        <v>15</v>
      </c>
      <c r="C89">
        <v>1.0667599999999999</v>
      </c>
      <c r="D89">
        <v>0.92934000000000005</v>
      </c>
      <c r="E89">
        <v>1.3217099999999999</v>
      </c>
      <c r="F89">
        <v>0.72150000000000003</v>
      </c>
      <c r="G89">
        <v>1549</v>
      </c>
      <c r="H89">
        <v>1.06111</v>
      </c>
      <c r="I89">
        <v>0.92391999999999996</v>
      </c>
      <c r="J89">
        <v>1.31149</v>
      </c>
      <c r="K89">
        <v>0.72035000000000005</v>
      </c>
      <c r="L89">
        <v>1543</v>
      </c>
      <c r="M89">
        <v>1.0508599999999999</v>
      </c>
      <c r="N89">
        <v>0.92476999999999998</v>
      </c>
      <c r="O89">
        <v>1.2964199999999999</v>
      </c>
      <c r="P89">
        <v>0.71897</v>
      </c>
      <c r="Q89">
        <v>1532</v>
      </c>
    </row>
    <row r="90" spans="1:17" x14ac:dyDescent="0.25">
      <c r="B90" t="s">
        <v>16</v>
      </c>
      <c r="C90">
        <v>1.1633599999999999</v>
      </c>
      <c r="D90">
        <v>1.14636</v>
      </c>
      <c r="E90">
        <v>55.000950000000003</v>
      </c>
      <c r="F90">
        <v>63.15493</v>
      </c>
      <c r="G90">
        <v>332</v>
      </c>
      <c r="H90">
        <v>1.1610799999999999</v>
      </c>
      <c r="I90">
        <v>1.1439699999999999</v>
      </c>
      <c r="J90">
        <v>54.79045</v>
      </c>
      <c r="K90">
        <v>63.089779999999998</v>
      </c>
      <c r="L90">
        <v>330</v>
      </c>
      <c r="M90">
        <v>1.1597500000000001</v>
      </c>
      <c r="N90">
        <v>1.14239</v>
      </c>
      <c r="O90">
        <v>54.607129999999998</v>
      </c>
      <c r="P90">
        <v>62.897100000000002</v>
      </c>
      <c r="Q90">
        <v>329</v>
      </c>
    </row>
    <row r="91" spans="1:17" x14ac:dyDescent="0.25">
      <c r="B91" t="s">
        <v>227</v>
      </c>
      <c r="C91">
        <v>1.9833499999999999</v>
      </c>
      <c r="D91">
        <v>2.1485799999999999</v>
      </c>
      <c r="E91">
        <v>3.16473</v>
      </c>
      <c r="F91">
        <v>2.1485799999999999</v>
      </c>
      <c r="G91">
        <v>77</v>
      </c>
      <c r="H91">
        <v>1.92553</v>
      </c>
      <c r="I91">
        <v>2.0740500000000002</v>
      </c>
      <c r="J91">
        <v>3.1445699999999999</v>
      </c>
      <c r="K91">
        <v>2.0740500000000002</v>
      </c>
      <c r="L91">
        <v>79</v>
      </c>
      <c r="M91">
        <v>1.8409899999999999</v>
      </c>
      <c r="N91">
        <v>1.9370099999999999</v>
      </c>
      <c r="O91">
        <v>2.9184399999999999</v>
      </c>
      <c r="P91">
        <v>1.9370099999999999</v>
      </c>
      <c r="Q91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217</v>
      </c>
    </row>
    <row r="2" spans="1:14" x14ac:dyDescent="0.25">
      <c r="E2" s="4">
        <v>1</v>
      </c>
      <c r="F2" t="s">
        <v>160</v>
      </c>
      <c r="I2" s="4"/>
      <c r="N2" s="4"/>
    </row>
    <row r="3" spans="1:14" x14ac:dyDescent="0.25">
      <c r="E3">
        <v>2.5999999999999999E-2</v>
      </c>
      <c r="F3" t="s">
        <v>161</v>
      </c>
    </row>
    <row r="5" spans="1:14" x14ac:dyDescent="0.25">
      <c r="A5" s="5" t="s">
        <v>162</v>
      </c>
      <c r="B5" s="5" t="s">
        <v>163</v>
      </c>
      <c r="C5" s="5" t="s">
        <v>164</v>
      </c>
      <c r="E5" s="6" t="s">
        <v>188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252</v>
      </c>
    </row>
    <row r="2" spans="1:22" x14ac:dyDescent="0.25">
      <c r="A2" t="s">
        <v>166</v>
      </c>
    </row>
    <row r="3" spans="1:22" x14ac:dyDescent="0.25">
      <c r="C3" t="s">
        <v>165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172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C172"/>
  <sheetViews>
    <sheetView topLeftCell="O136" workbookViewId="0">
      <selection activeCell="M171" sqref="M171"/>
    </sheetView>
  </sheetViews>
  <sheetFormatPr defaultRowHeight="15" x14ac:dyDescent="0.25"/>
  <cols>
    <col min="2" max="2" width="19.140625" bestFit="1" customWidth="1"/>
    <col min="3" max="3" width="9.140625" customWidth="1"/>
    <col min="4" max="4" width="10" bestFit="1" customWidth="1"/>
    <col min="5" max="5" width="10.140625" bestFit="1" customWidth="1"/>
    <col min="6" max="6" width="11.140625" bestFit="1" customWidth="1"/>
    <col min="8" max="8" width="12.28515625" customWidth="1"/>
    <col min="9" max="21" width="9.28515625" customWidth="1"/>
    <col min="22" max="22" width="11.28515625" bestFit="1" customWidth="1"/>
  </cols>
  <sheetData>
    <row r="1" spans="9:16" ht="15.75" customHeight="1" x14ac:dyDescent="0.25">
      <c r="I1" t="s">
        <v>253</v>
      </c>
    </row>
    <row r="2" spans="9:16" ht="15.75" customHeight="1" x14ac:dyDescent="0.25">
      <c r="I2" t="s">
        <v>195</v>
      </c>
      <c r="K2" t="s">
        <v>196</v>
      </c>
      <c r="N2" s="20"/>
    </row>
    <row r="3" spans="9:16" ht="15.75" customHeight="1" x14ac:dyDescent="0.25">
      <c r="I3" t="s">
        <v>189</v>
      </c>
      <c r="K3" s="21" t="s">
        <v>200</v>
      </c>
      <c r="L3" s="21"/>
      <c r="M3" s="21"/>
      <c r="N3" s="21"/>
    </row>
    <row r="4" spans="9:16" ht="15.75" customHeight="1" x14ac:dyDescent="0.25">
      <c r="K4" s="21"/>
      <c r="L4" s="21"/>
      <c r="M4" s="21"/>
      <c r="N4" s="21"/>
    </row>
    <row r="5" spans="9:16" ht="15.75" customHeight="1" x14ac:dyDescent="0.25">
      <c r="J5" s="67" t="s">
        <v>238</v>
      </c>
      <c r="K5">
        <v>24</v>
      </c>
      <c r="L5">
        <v>0</v>
      </c>
      <c r="N5">
        <v>3</v>
      </c>
      <c r="O5">
        <v>0</v>
      </c>
    </row>
    <row r="6" spans="9:16" ht="15.75" customHeight="1" x14ac:dyDescent="0.25">
      <c r="J6" s="67" t="s">
        <v>239</v>
      </c>
      <c r="K6">
        <v>24</v>
      </c>
      <c r="L6">
        <v>0</v>
      </c>
      <c r="N6">
        <v>3</v>
      </c>
      <c r="O6">
        <v>0</v>
      </c>
    </row>
    <row r="7" spans="9:16" ht="15.75" customHeight="1" x14ac:dyDescent="0.25">
      <c r="J7" s="67" t="s">
        <v>240</v>
      </c>
      <c r="K7">
        <v>24</v>
      </c>
      <c r="L7">
        <v>0</v>
      </c>
      <c r="N7">
        <v>3</v>
      </c>
      <c r="O7">
        <v>0</v>
      </c>
    </row>
    <row r="8" spans="9:16" ht="15.75" customHeight="1" x14ac:dyDescent="0.25">
      <c r="J8" s="67" t="s">
        <v>241</v>
      </c>
      <c r="K8">
        <v>24</v>
      </c>
      <c r="L8">
        <v>0</v>
      </c>
      <c r="N8">
        <v>3</v>
      </c>
      <c r="O8">
        <v>0</v>
      </c>
    </row>
    <row r="9" spans="9:16" ht="15.75" customHeight="1" x14ac:dyDescent="0.25">
      <c r="J9" s="12" t="s">
        <v>242</v>
      </c>
      <c r="K9">
        <v>6</v>
      </c>
      <c r="L9">
        <v>0</v>
      </c>
      <c r="N9">
        <v>0.51200000000000001</v>
      </c>
      <c r="O9">
        <v>0</v>
      </c>
    </row>
    <row r="10" spans="9:16" ht="15.75" customHeight="1" x14ac:dyDescent="0.25">
      <c r="I10" t="s">
        <v>201</v>
      </c>
      <c r="J10" s="12" t="s">
        <v>257</v>
      </c>
      <c r="K10">
        <v>6</v>
      </c>
      <c r="N10">
        <f>H76</f>
        <v>0.76800000000000002</v>
      </c>
      <c r="O10">
        <v>0</v>
      </c>
    </row>
    <row r="11" spans="9:16" ht="15.75" customHeight="1" x14ac:dyDescent="0.25"/>
    <row r="12" spans="9:16" ht="15.75" customHeight="1" x14ac:dyDescent="0.25">
      <c r="J12" s="67" t="s">
        <v>238</v>
      </c>
      <c r="K12">
        <v>0</v>
      </c>
      <c r="L12">
        <v>0</v>
      </c>
      <c r="N12">
        <v>0</v>
      </c>
      <c r="O12">
        <v>0</v>
      </c>
    </row>
    <row r="13" spans="9:16" ht="15.75" customHeight="1" x14ac:dyDescent="0.25">
      <c r="J13" s="67" t="s">
        <v>239</v>
      </c>
      <c r="K13">
        <v>0</v>
      </c>
      <c r="L13">
        <v>0</v>
      </c>
      <c r="N13">
        <v>0</v>
      </c>
      <c r="O13">
        <v>0</v>
      </c>
    </row>
    <row r="14" spans="9:16" ht="15.75" customHeight="1" x14ac:dyDescent="0.25">
      <c r="J14" s="67" t="s">
        <v>240</v>
      </c>
      <c r="K14">
        <v>0</v>
      </c>
      <c r="L14">
        <v>0</v>
      </c>
      <c r="N14">
        <v>0</v>
      </c>
      <c r="O14">
        <v>0</v>
      </c>
    </row>
    <row r="15" spans="9:16" ht="15.75" customHeight="1" x14ac:dyDescent="0.25">
      <c r="J15" s="67" t="s">
        <v>241</v>
      </c>
      <c r="K15">
        <v>0</v>
      </c>
      <c r="L15">
        <v>0</v>
      </c>
      <c r="N15">
        <v>0</v>
      </c>
      <c r="O15">
        <v>0</v>
      </c>
    </row>
    <row r="16" spans="9:16" ht="15.75" customHeight="1" x14ac:dyDescent="0.25">
      <c r="J16" s="12" t="s">
        <v>242</v>
      </c>
      <c r="K16">
        <v>24</v>
      </c>
      <c r="N16">
        <v>3</v>
      </c>
      <c r="O16">
        <v>0</v>
      </c>
    </row>
    <row r="17" spans="9:29" ht="15.75" customHeight="1" x14ac:dyDescent="0.25">
      <c r="I17" t="s">
        <v>236</v>
      </c>
      <c r="J17" s="12" t="s">
        <v>257</v>
      </c>
      <c r="K17">
        <v>45</v>
      </c>
      <c r="N17">
        <f>H77</f>
        <v>6</v>
      </c>
      <c r="O17">
        <v>0</v>
      </c>
    </row>
    <row r="18" spans="9:29" ht="15.75" customHeight="1" x14ac:dyDescent="0.25"/>
    <row r="19" spans="9:29" ht="15.75" customHeight="1" x14ac:dyDescent="0.25">
      <c r="J19" s="67" t="s">
        <v>238</v>
      </c>
      <c r="K19">
        <v>10</v>
      </c>
      <c r="L19">
        <v>0</v>
      </c>
      <c r="N19">
        <v>0.89600000000000002</v>
      </c>
      <c r="O19">
        <v>0</v>
      </c>
    </row>
    <row r="20" spans="9:29" ht="15.75" customHeight="1" x14ac:dyDescent="0.25">
      <c r="J20" s="67" t="s">
        <v>239</v>
      </c>
      <c r="K20">
        <v>10</v>
      </c>
      <c r="L20">
        <v>0</v>
      </c>
      <c r="N20">
        <v>0.89600000000000002</v>
      </c>
      <c r="O20">
        <v>0</v>
      </c>
    </row>
    <row r="21" spans="9:29" ht="15.75" customHeight="1" x14ac:dyDescent="0.25">
      <c r="J21" s="67" t="s">
        <v>240</v>
      </c>
      <c r="K21">
        <v>10</v>
      </c>
      <c r="L21">
        <v>0</v>
      </c>
      <c r="N21">
        <v>0.89600000000000002</v>
      </c>
      <c r="O21">
        <v>0</v>
      </c>
    </row>
    <row r="22" spans="9:29" ht="15.75" customHeight="1" x14ac:dyDescent="0.25">
      <c r="J22" s="67" t="s">
        <v>241</v>
      </c>
      <c r="K22">
        <v>10</v>
      </c>
      <c r="L22">
        <v>0</v>
      </c>
      <c r="N22">
        <v>0.76800000000000002</v>
      </c>
      <c r="O22">
        <v>0</v>
      </c>
    </row>
    <row r="23" spans="9:29" ht="15.75" customHeight="1" x14ac:dyDescent="0.25">
      <c r="J23" s="12" t="s">
        <v>242</v>
      </c>
      <c r="K23">
        <v>40</v>
      </c>
      <c r="L23">
        <v>0</v>
      </c>
      <c r="N23">
        <v>5</v>
      </c>
      <c r="O23">
        <v>0</v>
      </c>
    </row>
    <row r="24" spans="9:29" ht="15.75" customHeight="1" x14ac:dyDescent="0.25">
      <c r="I24" t="s">
        <v>203</v>
      </c>
      <c r="J24" s="12" t="s">
        <v>257</v>
      </c>
      <c r="K24">
        <f>H58</f>
        <v>40</v>
      </c>
      <c r="N24">
        <f>H78</f>
        <v>5</v>
      </c>
      <c r="O24">
        <v>0</v>
      </c>
    </row>
    <row r="25" spans="9:29" ht="15.75" customHeight="1" x14ac:dyDescent="0.25">
      <c r="AC25" t="s">
        <v>237</v>
      </c>
    </row>
    <row r="26" spans="9:29" ht="15.75" customHeight="1" x14ac:dyDescent="0.25">
      <c r="J26" s="67" t="s">
        <v>238</v>
      </c>
      <c r="K26">
        <v>0</v>
      </c>
      <c r="L26">
        <v>0</v>
      </c>
      <c r="N26">
        <v>0</v>
      </c>
      <c r="O26">
        <v>0</v>
      </c>
    </row>
    <row r="27" spans="9:29" ht="15.75" customHeight="1" x14ac:dyDescent="0.25">
      <c r="J27" s="67" t="s">
        <v>239</v>
      </c>
      <c r="K27">
        <v>0</v>
      </c>
      <c r="L27">
        <v>0</v>
      </c>
      <c r="N27">
        <v>0</v>
      </c>
      <c r="O27">
        <v>0</v>
      </c>
    </row>
    <row r="28" spans="9:29" ht="15.75" customHeight="1" x14ac:dyDescent="0.25">
      <c r="J28" s="67" t="s">
        <v>240</v>
      </c>
      <c r="K28">
        <v>0</v>
      </c>
      <c r="L28">
        <v>0</v>
      </c>
      <c r="N28">
        <v>0</v>
      </c>
      <c r="O28">
        <v>0</v>
      </c>
    </row>
    <row r="29" spans="9:29" ht="15.75" customHeight="1" x14ac:dyDescent="0.25">
      <c r="J29" s="67" t="s">
        <v>241</v>
      </c>
      <c r="K29">
        <v>0</v>
      </c>
      <c r="L29">
        <v>0</v>
      </c>
      <c r="N29">
        <v>0</v>
      </c>
      <c r="O29">
        <v>0</v>
      </c>
    </row>
    <row r="30" spans="9:29" ht="15.75" customHeight="1" x14ac:dyDescent="0.25">
      <c r="J30" s="12" t="s">
        <v>242</v>
      </c>
      <c r="K30">
        <v>6</v>
      </c>
      <c r="L30">
        <v>0</v>
      </c>
      <c r="N30">
        <v>0.77</v>
      </c>
      <c r="O30">
        <v>0</v>
      </c>
    </row>
    <row r="31" spans="9:29" ht="15.75" customHeight="1" x14ac:dyDescent="0.25">
      <c r="I31" t="s">
        <v>207</v>
      </c>
      <c r="J31" s="12" t="s">
        <v>257</v>
      </c>
      <c r="K31">
        <f>H59</f>
        <v>6</v>
      </c>
      <c r="N31">
        <f>H79</f>
        <v>0.76800000000000002</v>
      </c>
      <c r="O31">
        <v>0</v>
      </c>
    </row>
    <row r="32" spans="9:29" ht="15.75" customHeight="1" x14ac:dyDescent="0.25"/>
    <row r="33" spans="9:15" ht="15.75" customHeight="1" x14ac:dyDescent="0.25">
      <c r="J33" s="67" t="s">
        <v>238</v>
      </c>
      <c r="K33">
        <v>7</v>
      </c>
      <c r="L33">
        <v>0</v>
      </c>
      <c r="N33">
        <v>0.76800000000000002</v>
      </c>
      <c r="O33">
        <v>0</v>
      </c>
    </row>
    <row r="34" spans="9:15" ht="15.75" customHeight="1" x14ac:dyDescent="0.25">
      <c r="J34" s="67" t="s">
        <v>239</v>
      </c>
      <c r="K34">
        <v>7</v>
      </c>
      <c r="L34">
        <v>0</v>
      </c>
      <c r="N34">
        <v>0.76800000000000002</v>
      </c>
      <c r="O34">
        <v>0</v>
      </c>
    </row>
    <row r="35" spans="9:15" ht="15.75" customHeight="1" x14ac:dyDescent="0.25">
      <c r="J35" s="67" t="s">
        <v>240</v>
      </c>
      <c r="K35">
        <v>3</v>
      </c>
      <c r="L35">
        <v>0</v>
      </c>
      <c r="N35">
        <v>0.76800000000000002</v>
      </c>
      <c r="O35">
        <v>0</v>
      </c>
    </row>
    <row r="36" spans="9:15" ht="15.75" customHeight="1" x14ac:dyDescent="0.25">
      <c r="J36" s="67" t="s">
        <v>241</v>
      </c>
      <c r="K36">
        <v>3</v>
      </c>
      <c r="L36">
        <v>0</v>
      </c>
      <c r="N36">
        <v>0.76800000000000002</v>
      </c>
      <c r="O36">
        <v>0</v>
      </c>
    </row>
    <row r="37" spans="9:15" ht="15.75" customHeight="1" x14ac:dyDescent="0.25">
      <c r="J37" s="12" t="s">
        <v>242</v>
      </c>
      <c r="K37">
        <v>1.5</v>
      </c>
      <c r="L37">
        <v>0</v>
      </c>
      <c r="N37">
        <v>0.38400000000000001</v>
      </c>
      <c r="O37">
        <v>0</v>
      </c>
    </row>
    <row r="38" spans="9:15" ht="15.75" customHeight="1" x14ac:dyDescent="0.25">
      <c r="I38" t="s">
        <v>211</v>
      </c>
      <c r="J38" s="12" t="s">
        <v>257</v>
      </c>
      <c r="K38">
        <v>1.5</v>
      </c>
      <c r="L38">
        <v>0</v>
      </c>
      <c r="N38">
        <v>0.38400000000000001</v>
      </c>
      <c r="O38">
        <v>0</v>
      </c>
    </row>
    <row r="39" spans="9:15" ht="15.75" customHeight="1" x14ac:dyDescent="0.25"/>
    <row r="40" spans="9:15" ht="15.75" customHeight="1" x14ac:dyDescent="0.25">
      <c r="J40" s="67" t="s">
        <v>238</v>
      </c>
      <c r="K40">
        <v>12</v>
      </c>
      <c r="L40">
        <v>0</v>
      </c>
      <c r="N40">
        <v>0.76800000000000002</v>
      </c>
      <c r="O40">
        <v>0</v>
      </c>
    </row>
    <row r="41" spans="9:15" ht="15.75" customHeight="1" x14ac:dyDescent="0.25">
      <c r="J41" s="67" t="s">
        <v>239</v>
      </c>
      <c r="K41">
        <v>12</v>
      </c>
      <c r="L41">
        <v>0</v>
      </c>
      <c r="N41">
        <v>0.76800000000000002</v>
      </c>
      <c r="O41">
        <v>0</v>
      </c>
    </row>
    <row r="42" spans="9:15" ht="15.75" customHeight="1" x14ac:dyDescent="0.25">
      <c r="J42" s="67" t="s">
        <v>240</v>
      </c>
      <c r="K42">
        <v>12</v>
      </c>
      <c r="L42">
        <v>0</v>
      </c>
      <c r="N42">
        <v>0.76800000000000002</v>
      </c>
      <c r="O42">
        <v>0</v>
      </c>
    </row>
    <row r="43" spans="9:15" ht="15.75" customHeight="1" x14ac:dyDescent="0.25">
      <c r="J43" s="67" t="s">
        <v>241</v>
      </c>
      <c r="K43">
        <v>12</v>
      </c>
      <c r="L43">
        <v>0</v>
      </c>
      <c r="N43">
        <v>0.76800000000000002</v>
      </c>
      <c r="O43">
        <v>0</v>
      </c>
    </row>
    <row r="44" spans="9:15" ht="15.75" customHeight="1" x14ac:dyDescent="0.25">
      <c r="J44" s="12" t="s">
        <v>242</v>
      </c>
      <c r="K44">
        <v>12</v>
      </c>
      <c r="L44">
        <v>0</v>
      </c>
      <c r="N44">
        <v>0.38400000000000001</v>
      </c>
      <c r="O44">
        <v>0</v>
      </c>
    </row>
    <row r="45" spans="9:15" ht="15.75" customHeight="1" x14ac:dyDescent="0.25">
      <c r="I45" t="s">
        <v>214</v>
      </c>
      <c r="J45" s="12" t="s">
        <v>257</v>
      </c>
      <c r="K45">
        <f>H61</f>
        <v>12</v>
      </c>
      <c r="N45">
        <f>H81</f>
        <v>0.76800000000000002</v>
      </c>
      <c r="O45">
        <v>0</v>
      </c>
    </row>
    <row r="46" spans="9:15" ht="16.5" customHeight="1" x14ac:dyDescent="0.25"/>
    <row r="47" spans="9:15" ht="16.5" customHeight="1" x14ac:dyDescent="0.25"/>
    <row r="53" spans="2:15" x14ac:dyDescent="0.25">
      <c r="B53" t="s">
        <v>253</v>
      </c>
    </row>
    <row r="54" spans="2:15" x14ac:dyDescent="0.25">
      <c r="B54" t="s">
        <v>195</v>
      </c>
      <c r="C54" t="s">
        <v>196</v>
      </c>
      <c r="D54" t="s">
        <v>197</v>
      </c>
      <c r="E54" t="s">
        <v>198</v>
      </c>
      <c r="F54" s="20">
        <v>153102255</v>
      </c>
      <c r="G54" t="s">
        <v>199</v>
      </c>
      <c r="H54" t="s">
        <v>254</v>
      </c>
    </row>
    <row r="55" spans="2:15" x14ac:dyDescent="0.25">
      <c r="B55" t="s">
        <v>189</v>
      </c>
      <c r="C55" s="67" t="s">
        <v>238</v>
      </c>
      <c r="D55" s="67" t="s">
        <v>239</v>
      </c>
      <c r="E55" s="67" t="s">
        <v>240</v>
      </c>
      <c r="F55" s="67" t="s">
        <v>241</v>
      </c>
      <c r="G55" s="12" t="s">
        <v>245</v>
      </c>
      <c r="H55" s="12" t="s">
        <v>257</v>
      </c>
      <c r="I55" s="70" t="s">
        <v>238</v>
      </c>
      <c r="J55" s="67" t="s">
        <v>239</v>
      </c>
      <c r="K55" s="67" t="s">
        <v>240</v>
      </c>
      <c r="L55" s="67" t="s">
        <v>241</v>
      </c>
      <c r="M55" s="12" t="s">
        <v>245</v>
      </c>
      <c r="N55" s="12" t="s">
        <v>257</v>
      </c>
    </row>
    <row r="56" spans="2:15" x14ac:dyDescent="0.25">
      <c r="B56" t="s">
        <v>201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 s="62">
        <f>1084*($M56/SUM($M56:$M57))</f>
        <v>235.77718832891247</v>
      </c>
      <c r="J56" s="62">
        <f>836*($M56/SUM($M56:$M57))</f>
        <v>181.83554376657824</v>
      </c>
      <c r="K56" s="62">
        <f>699*($M56/SUM($M56:$M57))</f>
        <v>152.0371352785146</v>
      </c>
      <c r="L56" s="62">
        <f>546*($M56/SUM($M56:$M57))</f>
        <v>118.75862068965517</v>
      </c>
      <c r="M56">
        <v>82</v>
      </c>
      <c r="N56">
        <v>185</v>
      </c>
      <c r="O56">
        <f t="shared" ref="O56:O71" si="0">C56*I56</f>
        <v>1414.663129973475</v>
      </c>
    </row>
    <row r="57" spans="2:15" x14ac:dyDescent="0.25">
      <c r="B57" t="s">
        <v>219</v>
      </c>
      <c r="C57">
        <v>24</v>
      </c>
      <c r="D57">
        <v>24</v>
      </c>
      <c r="E57">
        <v>24</v>
      </c>
      <c r="F57">
        <v>24</v>
      </c>
      <c r="G57">
        <v>24</v>
      </c>
      <c r="H57">
        <v>45</v>
      </c>
      <c r="I57" s="62">
        <f>1084*($M57/SUM($M56:$M57))</f>
        <v>848.22281167108747</v>
      </c>
      <c r="J57" s="62">
        <f>836*($M57/SUM($M56:$M57))</f>
        <v>654.16445623342167</v>
      </c>
      <c r="K57" s="62">
        <f>699*($M57/SUM($M56:$M57))</f>
        <v>546.9628647214854</v>
      </c>
      <c r="L57" s="62">
        <f>546*($M57/SUM($M56:$M57))</f>
        <v>427.24137931034483</v>
      </c>
      <c r="M57">
        <v>295</v>
      </c>
      <c r="N57">
        <v>468</v>
      </c>
      <c r="O57">
        <f t="shared" si="0"/>
        <v>20357.347480106098</v>
      </c>
    </row>
    <row r="58" spans="2:15" x14ac:dyDescent="0.25">
      <c r="B58" t="s">
        <v>203</v>
      </c>
      <c r="C58">
        <v>10</v>
      </c>
      <c r="D58">
        <v>10</v>
      </c>
      <c r="E58">
        <v>10</v>
      </c>
      <c r="F58">
        <v>10</v>
      </c>
      <c r="G58">
        <v>40</v>
      </c>
      <c r="H58">
        <v>40</v>
      </c>
      <c r="I58">
        <v>255</v>
      </c>
      <c r="J58">
        <v>225</v>
      </c>
      <c r="K58">
        <v>203</v>
      </c>
      <c r="L58">
        <v>181</v>
      </c>
      <c r="M58">
        <v>435</v>
      </c>
      <c r="N58">
        <v>349</v>
      </c>
      <c r="O58">
        <f t="shared" si="0"/>
        <v>2550</v>
      </c>
    </row>
    <row r="59" spans="2:15" x14ac:dyDescent="0.25">
      <c r="B59" t="s">
        <v>207</v>
      </c>
      <c r="G59">
        <v>6</v>
      </c>
      <c r="H59">
        <v>6</v>
      </c>
      <c r="I59" s="69">
        <v>32</v>
      </c>
      <c r="L59">
        <v>237</v>
      </c>
      <c r="M59">
        <v>189</v>
      </c>
      <c r="N59">
        <v>116</v>
      </c>
      <c r="O59">
        <f t="shared" si="0"/>
        <v>0</v>
      </c>
    </row>
    <row r="60" spans="2:15" x14ac:dyDescent="0.25">
      <c r="B60" t="s">
        <v>211</v>
      </c>
      <c r="C60">
        <v>7</v>
      </c>
      <c r="D60">
        <v>7</v>
      </c>
      <c r="E60">
        <v>3</v>
      </c>
      <c r="F60">
        <v>3</v>
      </c>
      <c r="G60">
        <v>1.1000000000000001</v>
      </c>
      <c r="H60">
        <v>2.0499999999999998</v>
      </c>
      <c r="I60" s="69">
        <v>353</v>
      </c>
      <c r="J60" s="69">
        <v>270</v>
      </c>
      <c r="K60" s="69">
        <v>189</v>
      </c>
      <c r="L60" s="69">
        <v>126</v>
      </c>
      <c r="M60">
        <v>118</v>
      </c>
      <c r="N60">
        <v>59</v>
      </c>
      <c r="O60">
        <f t="shared" si="0"/>
        <v>2471</v>
      </c>
    </row>
    <row r="61" spans="2:15" x14ac:dyDescent="0.25">
      <c r="B61" t="s">
        <v>214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  <c r="I61" s="69">
        <v>250</v>
      </c>
      <c r="J61" s="69">
        <v>300</v>
      </c>
      <c r="K61" s="69">
        <v>261</v>
      </c>
      <c r="L61" s="69">
        <v>240</v>
      </c>
      <c r="M61">
        <v>220</v>
      </c>
      <c r="N61">
        <v>177</v>
      </c>
      <c r="O61">
        <f t="shared" si="0"/>
        <v>3000</v>
      </c>
    </row>
    <row r="62" spans="2:15" x14ac:dyDescent="0.25">
      <c r="B62" t="s">
        <v>202</v>
      </c>
      <c r="C62">
        <v>30</v>
      </c>
      <c r="D62">
        <v>50</v>
      </c>
      <c r="E62">
        <v>50</v>
      </c>
      <c r="F62">
        <v>15</v>
      </c>
      <c r="G62">
        <v>101</v>
      </c>
      <c r="H62">
        <v>101</v>
      </c>
      <c r="I62" s="69">
        <v>156</v>
      </c>
      <c r="J62" s="69">
        <v>239</v>
      </c>
      <c r="K62" s="69">
        <v>208</v>
      </c>
      <c r="L62" s="69">
        <v>103</v>
      </c>
      <c r="M62">
        <v>332</v>
      </c>
      <c r="N62">
        <v>277</v>
      </c>
      <c r="O62">
        <f t="shared" si="0"/>
        <v>4680</v>
      </c>
    </row>
    <row r="63" spans="2:15" x14ac:dyDescent="0.25">
      <c r="B63" t="s">
        <v>204</v>
      </c>
      <c r="C63">
        <v>25</v>
      </c>
      <c r="D63">
        <v>30</v>
      </c>
      <c r="E63">
        <v>30</v>
      </c>
      <c r="F63">
        <v>30</v>
      </c>
      <c r="G63">
        <v>100</v>
      </c>
      <c r="H63">
        <v>100</v>
      </c>
      <c r="I63" s="69">
        <v>610</v>
      </c>
      <c r="J63" s="69">
        <v>577</v>
      </c>
      <c r="K63" s="69">
        <v>549</v>
      </c>
      <c r="L63" s="69">
        <v>523</v>
      </c>
      <c r="M63">
        <v>525</v>
      </c>
      <c r="N63">
        <v>431</v>
      </c>
      <c r="O63">
        <f t="shared" si="0"/>
        <v>15250</v>
      </c>
    </row>
    <row r="64" spans="2:15" x14ac:dyDescent="0.25">
      <c r="B64" t="s">
        <v>205</v>
      </c>
      <c r="C64">
        <v>22</v>
      </c>
      <c r="D64">
        <v>25</v>
      </c>
      <c r="E64">
        <v>50</v>
      </c>
      <c r="F64">
        <v>50</v>
      </c>
      <c r="G64">
        <v>105</v>
      </c>
      <c r="H64">
        <v>150</v>
      </c>
      <c r="I64" s="69">
        <v>1078</v>
      </c>
      <c r="J64" s="69">
        <v>979</v>
      </c>
      <c r="K64" s="69">
        <v>952</v>
      </c>
      <c r="L64" s="69">
        <v>955</v>
      </c>
      <c r="M64">
        <v>794</v>
      </c>
      <c r="N64">
        <v>685</v>
      </c>
      <c r="O64">
        <f t="shared" si="0"/>
        <v>23716</v>
      </c>
    </row>
    <row r="65" spans="2:15" x14ac:dyDescent="0.25">
      <c r="B65" t="s">
        <v>206</v>
      </c>
      <c r="C65">
        <v>25</v>
      </c>
      <c r="D65">
        <v>25</v>
      </c>
      <c r="E65">
        <v>25</v>
      </c>
      <c r="F65">
        <v>50</v>
      </c>
      <c r="G65">
        <v>100</v>
      </c>
      <c r="H65">
        <v>100</v>
      </c>
      <c r="I65" s="69">
        <v>500</v>
      </c>
      <c r="J65" s="69">
        <v>632</v>
      </c>
      <c r="K65" s="69">
        <v>610</v>
      </c>
      <c r="L65" s="69">
        <v>379</v>
      </c>
      <c r="M65" s="17">
        <v>446</v>
      </c>
      <c r="N65" s="17">
        <v>289</v>
      </c>
      <c r="O65">
        <f t="shared" si="0"/>
        <v>12500</v>
      </c>
    </row>
    <row r="66" spans="2:15" x14ac:dyDescent="0.25">
      <c r="B66" t="s">
        <v>210</v>
      </c>
      <c r="C66">
        <v>12</v>
      </c>
      <c r="D66">
        <v>20</v>
      </c>
      <c r="E66">
        <v>15</v>
      </c>
      <c r="F66">
        <v>15</v>
      </c>
      <c r="G66">
        <v>50</v>
      </c>
      <c r="H66">
        <v>100</v>
      </c>
      <c r="I66" s="69">
        <v>88</v>
      </c>
      <c r="J66" s="69">
        <v>251</v>
      </c>
      <c r="K66" s="69">
        <v>196</v>
      </c>
      <c r="L66" s="69">
        <v>150</v>
      </c>
      <c r="M66" s="17">
        <v>133</v>
      </c>
      <c r="N66" s="17">
        <v>213</v>
      </c>
      <c r="O66">
        <f t="shared" si="0"/>
        <v>1056</v>
      </c>
    </row>
    <row r="67" spans="2:15" x14ac:dyDescent="0.25">
      <c r="B67" t="s">
        <v>216</v>
      </c>
      <c r="C67">
        <v>15</v>
      </c>
      <c r="D67">
        <v>30</v>
      </c>
      <c r="E67">
        <v>50</v>
      </c>
      <c r="F67">
        <v>50</v>
      </c>
      <c r="G67">
        <v>100</v>
      </c>
      <c r="H67">
        <v>300</v>
      </c>
      <c r="I67" s="69">
        <v>1125</v>
      </c>
      <c r="J67" s="69">
        <v>1039</v>
      </c>
      <c r="K67" s="69">
        <v>985</v>
      </c>
      <c r="L67" s="69">
        <v>742</v>
      </c>
      <c r="M67" s="17">
        <v>720</v>
      </c>
      <c r="N67" s="17">
        <v>553</v>
      </c>
      <c r="O67">
        <f t="shared" si="0"/>
        <v>16875</v>
      </c>
    </row>
    <row r="68" spans="2:15" x14ac:dyDescent="0.25">
      <c r="B68" t="s">
        <v>208</v>
      </c>
      <c r="D68">
        <v>25</v>
      </c>
      <c r="E68">
        <v>25</v>
      </c>
      <c r="F68">
        <v>25</v>
      </c>
      <c r="G68">
        <v>25</v>
      </c>
      <c r="H68">
        <v>30</v>
      </c>
      <c r="I68" s="69"/>
      <c r="J68" s="69">
        <v>428</v>
      </c>
      <c r="K68" s="69">
        <v>360</v>
      </c>
      <c r="L68" s="69">
        <v>124</v>
      </c>
      <c r="M68" s="17">
        <v>81</v>
      </c>
      <c r="N68" s="17">
        <v>83</v>
      </c>
      <c r="O68">
        <f t="shared" si="0"/>
        <v>0</v>
      </c>
    </row>
    <row r="69" spans="2:15" x14ac:dyDescent="0.25">
      <c r="B69" t="s">
        <v>212</v>
      </c>
      <c r="C69">
        <v>35</v>
      </c>
      <c r="D69">
        <v>35</v>
      </c>
      <c r="E69">
        <v>75</v>
      </c>
      <c r="F69">
        <v>75</v>
      </c>
      <c r="G69">
        <v>75</v>
      </c>
      <c r="H69">
        <v>75</v>
      </c>
      <c r="I69" s="69">
        <v>497</v>
      </c>
      <c r="J69" s="69">
        <v>675</v>
      </c>
      <c r="K69" s="69">
        <v>603</v>
      </c>
      <c r="L69" s="69">
        <v>516</v>
      </c>
      <c r="M69" s="17">
        <v>457</v>
      </c>
      <c r="N69" s="17">
        <v>362</v>
      </c>
      <c r="O69">
        <f t="shared" si="0"/>
        <v>17395</v>
      </c>
    </row>
    <row r="70" spans="2:15" x14ac:dyDescent="0.25">
      <c r="B70" t="s">
        <v>209</v>
      </c>
      <c r="G70">
        <v>10</v>
      </c>
      <c r="H70">
        <v>10</v>
      </c>
      <c r="I70" s="69"/>
      <c r="J70" s="17"/>
      <c r="K70" s="17"/>
      <c r="L70" s="17"/>
      <c r="M70" s="17">
        <v>105</v>
      </c>
      <c r="N70" s="17">
        <v>97</v>
      </c>
      <c r="O70">
        <f t="shared" si="0"/>
        <v>0</v>
      </c>
    </row>
    <row r="71" spans="2:15" x14ac:dyDescent="0.25">
      <c r="B71" t="s">
        <v>213</v>
      </c>
      <c r="E71">
        <v>12</v>
      </c>
      <c r="F71">
        <v>12</v>
      </c>
      <c r="G71">
        <v>12</v>
      </c>
      <c r="H71">
        <v>12</v>
      </c>
      <c r="I71" s="69"/>
      <c r="J71" s="17"/>
      <c r="K71" s="17">
        <v>87</v>
      </c>
      <c r="L71" s="17">
        <v>65</v>
      </c>
      <c r="M71" s="17">
        <v>64</v>
      </c>
      <c r="N71" s="17">
        <v>52</v>
      </c>
      <c r="O71">
        <f t="shared" si="0"/>
        <v>0</v>
      </c>
    </row>
    <row r="72" spans="2:15" x14ac:dyDescent="0.25">
      <c r="B72" t="s">
        <v>249</v>
      </c>
      <c r="C72">
        <f t="shared" ref="C72:H72" si="1">SUMPRODUCT(C56:C71,I56:I71)/SUM(I56:I71)</f>
        <v>20.116955973802185</v>
      </c>
      <c r="D72">
        <f t="shared" si="1"/>
        <v>25.512472517780434</v>
      </c>
      <c r="E72">
        <f t="shared" si="1"/>
        <v>36.758273731783589</v>
      </c>
      <c r="F72">
        <f t="shared" si="1"/>
        <v>37.22106503531537</v>
      </c>
      <c r="G72">
        <f t="shared" si="1"/>
        <v>71.98674939951961</v>
      </c>
      <c r="H72">
        <f t="shared" si="1"/>
        <v>104.69334622383985</v>
      </c>
      <c r="I72" s="69"/>
      <c r="J72" s="17"/>
      <c r="K72" s="17"/>
      <c r="L72" s="17"/>
      <c r="M72" s="17"/>
      <c r="N72" s="17"/>
    </row>
    <row r="73" spans="2:15" x14ac:dyDescent="0.25">
      <c r="I73" s="10"/>
      <c r="J73" s="17"/>
      <c r="K73" s="17"/>
      <c r="L73" s="17"/>
      <c r="M73" s="17"/>
      <c r="N73" s="17"/>
    </row>
    <row r="74" spans="2:15" x14ac:dyDescent="0.25">
      <c r="B74" t="s">
        <v>215</v>
      </c>
      <c r="C74" t="s">
        <v>196</v>
      </c>
      <c r="D74" t="s">
        <v>197</v>
      </c>
      <c r="E74" t="s">
        <v>198</v>
      </c>
      <c r="F74" s="20">
        <v>153102255</v>
      </c>
      <c r="G74" t="s">
        <v>199</v>
      </c>
      <c r="I74" s="10"/>
      <c r="J74" s="17"/>
      <c r="K74" s="17"/>
      <c r="L74" s="17"/>
      <c r="M74" s="17"/>
      <c r="N74" s="17"/>
    </row>
    <row r="75" spans="2:15" x14ac:dyDescent="0.25">
      <c r="B75" t="s">
        <v>189</v>
      </c>
      <c r="C75" s="67" t="s">
        <v>238</v>
      </c>
      <c r="D75" s="67" t="s">
        <v>239</v>
      </c>
      <c r="E75" s="67" t="s">
        <v>240</v>
      </c>
      <c r="F75" s="67" t="s">
        <v>241</v>
      </c>
      <c r="G75" s="12" t="s">
        <v>245</v>
      </c>
      <c r="H75" s="12" t="s">
        <v>257</v>
      </c>
      <c r="I75" s="12" t="str">
        <f>C75</f>
        <v>Mar 2011</v>
      </c>
      <c r="J75" s="12" t="str">
        <f>D75</f>
        <v>Apr 2012</v>
      </c>
      <c r="K75" s="12" t="str">
        <f>E75</f>
        <v>Sep 2012</v>
      </c>
      <c r="L75" s="12" t="str">
        <f>F75</f>
        <v>Sep 2013</v>
      </c>
      <c r="M75" s="12" t="str">
        <f>G75</f>
        <v>Sep 2014</v>
      </c>
      <c r="N75" s="12" t="s">
        <v>257</v>
      </c>
    </row>
    <row r="76" spans="2:15" x14ac:dyDescent="0.25">
      <c r="B76" t="s">
        <v>201</v>
      </c>
      <c r="C76">
        <v>0.51200000000000001</v>
      </c>
      <c r="D76">
        <v>0.51200000000000001</v>
      </c>
      <c r="E76">
        <v>0.51200000000000001</v>
      </c>
      <c r="F76">
        <v>0.51200000000000001</v>
      </c>
      <c r="G76">
        <v>0.51200000000000001</v>
      </c>
      <c r="H76">
        <v>0.76800000000000002</v>
      </c>
      <c r="I76">
        <f t="shared" ref="I76:L77" si="2">I56</f>
        <v>235.77718832891247</v>
      </c>
      <c r="J76">
        <f t="shared" si="2"/>
        <v>181.83554376657824</v>
      </c>
      <c r="K76">
        <f t="shared" si="2"/>
        <v>152.0371352785146</v>
      </c>
      <c r="L76">
        <f t="shared" si="2"/>
        <v>118.75862068965517</v>
      </c>
      <c r="M76" s="17">
        <v>97</v>
      </c>
      <c r="N76">
        <v>172</v>
      </c>
    </row>
    <row r="77" spans="2:15" x14ac:dyDescent="0.25">
      <c r="B77" t="s">
        <v>219</v>
      </c>
      <c r="C77">
        <v>3</v>
      </c>
      <c r="D77">
        <v>3</v>
      </c>
      <c r="E77">
        <v>3</v>
      </c>
      <c r="F77">
        <v>3</v>
      </c>
      <c r="G77">
        <v>3</v>
      </c>
      <c r="H77">
        <v>6</v>
      </c>
      <c r="I77">
        <f t="shared" si="2"/>
        <v>848.22281167108747</v>
      </c>
      <c r="J77">
        <f t="shared" si="2"/>
        <v>654.16445623342167</v>
      </c>
      <c r="K77">
        <f t="shared" si="2"/>
        <v>546.9628647214854</v>
      </c>
      <c r="L77">
        <f t="shared" si="2"/>
        <v>427.24137931034483</v>
      </c>
      <c r="M77" s="17">
        <v>286</v>
      </c>
      <c r="N77">
        <v>468</v>
      </c>
    </row>
    <row r="78" spans="2:15" x14ac:dyDescent="0.25">
      <c r="B78" t="s">
        <v>203</v>
      </c>
      <c r="C78">
        <v>0.89600000000000002</v>
      </c>
      <c r="D78">
        <v>0.89600000000000002</v>
      </c>
      <c r="E78">
        <v>0.89600000000000002</v>
      </c>
      <c r="F78">
        <v>0.76800000000000002</v>
      </c>
      <c r="G78">
        <v>5</v>
      </c>
      <c r="H78">
        <v>5</v>
      </c>
      <c r="I78">
        <v>299</v>
      </c>
      <c r="J78" s="17">
        <v>294</v>
      </c>
      <c r="K78" s="17">
        <v>268</v>
      </c>
      <c r="L78" s="17">
        <v>213</v>
      </c>
      <c r="M78" s="17">
        <v>478</v>
      </c>
      <c r="N78" s="17">
        <v>283</v>
      </c>
    </row>
    <row r="79" spans="2:15" x14ac:dyDescent="0.25">
      <c r="B79" t="s">
        <v>207</v>
      </c>
      <c r="G79">
        <v>0.77</v>
      </c>
      <c r="H79">
        <v>0.76800000000000002</v>
      </c>
      <c r="J79" s="17"/>
      <c r="K79" s="17"/>
      <c r="L79" s="17"/>
      <c r="M79" s="17">
        <v>176</v>
      </c>
      <c r="N79" s="17">
        <v>135</v>
      </c>
    </row>
    <row r="80" spans="2:15" x14ac:dyDescent="0.25">
      <c r="B80" t="s">
        <v>211</v>
      </c>
      <c r="C80">
        <v>0.76800000000000002</v>
      </c>
      <c r="D80">
        <v>0.76800000000000002</v>
      </c>
      <c r="E80">
        <v>0.76800000000000002</v>
      </c>
      <c r="F80">
        <v>0.76800000000000002</v>
      </c>
      <c r="G80">
        <v>0.57999999999999996</v>
      </c>
      <c r="H80">
        <v>0.76800000000000002</v>
      </c>
      <c r="I80">
        <v>361</v>
      </c>
      <c r="J80" s="17">
        <v>272</v>
      </c>
      <c r="K80" s="17">
        <v>241</v>
      </c>
      <c r="L80" s="17">
        <v>174</v>
      </c>
      <c r="M80" s="17">
        <v>118</v>
      </c>
      <c r="N80" s="17">
        <v>59</v>
      </c>
    </row>
    <row r="81" spans="2:14" x14ac:dyDescent="0.25">
      <c r="B81" t="s">
        <v>214</v>
      </c>
      <c r="C81">
        <v>0.76800000000000002</v>
      </c>
      <c r="D81">
        <v>0.76800000000000002</v>
      </c>
      <c r="E81">
        <v>0.76800000000000002</v>
      </c>
      <c r="F81">
        <v>0.76800000000000002</v>
      </c>
      <c r="G81">
        <v>0.38400000000000001</v>
      </c>
      <c r="H81">
        <v>0.76800000000000002</v>
      </c>
      <c r="I81">
        <v>247</v>
      </c>
      <c r="J81" s="17">
        <v>276</v>
      </c>
      <c r="K81" s="17">
        <v>257</v>
      </c>
      <c r="L81" s="17">
        <v>236</v>
      </c>
      <c r="M81" s="17">
        <v>245</v>
      </c>
      <c r="N81" s="17">
        <v>171</v>
      </c>
    </row>
    <row r="82" spans="2:14" x14ac:dyDescent="0.25">
      <c r="B82" t="s">
        <v>202</v>
      </c>
      <c r="C82">
        <v>5</v>
      </c>
      <c r="D82">
        <v>8</v>
      </c>
      <c r="E82">
        <v>8</v>
      </c>
      <c r="F82">
        <v>5</v>
      </c>
      <c r="G82">
        <v>35</v>
      </c>
      <c r="H82">
        <v>35</v>
      </c>
      <c r="I82">
        <v>156</v>
      </c>
      <c r="J82" s="17">
        <v>240</v>
      </c>
      <c r="K82" s="17">
        <v>208</v>
      </c>
      <c r="L82" s="17">
        <v>105</v>
      </c>
      <c r="M82" s="17">
        <v>326</v>
      </c>
      <c r="N82" s="17">
        <v>277</v>
      </c>
    </row>
    <row r="83" spans="2:14" x14ac:dyDescent="0.25">
      <c r="B83" t="s">
        <v>204</v>
      </c>
      <c r="C83">
        <v>3</v>
      </c>
      <c r="D83">
        <v>4</v>
      </c>
      <c r="E83">
        <v>4</v>
      </c>
      <c r="F83">
        <v>4</v>
      </c>
      <c r="G83">
        <v>4</v>
      </c>
      <c r="H83">
        <v>4</v>
      </c>
      <c r="I83">
        <v>609</v>
      </c>
      <c r="J83" s="17">
        <v>577</v>
      </c>
      <c r="K83" s="17">
        <v>566</v>
      </c>
      <c r="L83" s="17">
        <v>530</v>
      </c>
      <c r="M83" s="17">
        <v>500</v>
      </c>
      <c r="N83" s="17">
        <v>416</v>
      </c>
    </row>
    <row r="84" spans="2:14" x14ac:dyDescent="0.25">
      <c r="B84" t="s">
        <v>205</v>
      </c>
      <c r="C84">
        <v>5</v>
      </c>
      <c r="D84">
        <v>4</v>
      </c>
      <c r="E84">
        <v>10</v>
      </c>
      <c r="F84">
        <v>10</v>
      </c>
      <c r="G84">
        <v>20</v>
      </c>
      <c r="H84">
        <v>10</v>
      </c>
      <c r="I84">
        <v>1081</v>
      </c>
      <c r="J84">
        <v>995</v>
      </c>
      <c r="K84">
        <v>976</v>
      </c>
      <c r="L84">
        <v>956</v>
      </c>
      <c r="M84">
        <v>771</v>
      </c>
      <c r="N84" s="17">
        <v>663</v>
      </c>
    </row>
    <row r="85" spans="2:14" x14ac:dyDescent="0.25">
      <c r="B85" t="s">
        <v>206</v>
      </c>
      <c r="C85">
        <v>4</v>
      </c>
      <c r="D85">
        <v>5</v>
      </c>
      <c r="E85">
        <v>5</v>
      </c>
      <c r="F85">
        <v>10</v>
      </c>
      <c r="G85">
        <v>10</v>
      </c>
      <c r="H85">
        <v>10</v>
      </c>
      <c r="I85">
        <v>505</v>
      </c>
      <c r="J85">
        <v>650</v>
      </c>
      <c r="K85">
        <v>641</v>
      </c>
      <c r="L85">
        <v>396</v>
      </c>
      <c r="M85">
        <v>441</v>
      </c>
      <c r="N85" s="17">
        <v>288</v>
      </c>
    </row>
    <row r="86" spans="2:14" x14ac:dyDescent="0.25">
      <c r="B86" t="s">
        <v>210</v>
      </c>
      <c r="C86">
        <v>1</v>
      </c>
      <c r="D86">
        <v>2</v>
      </c>
      <c r="E86">
        <v>1</v>
      </c>
      <c r="F86">
        <v>1</v>
      </c>
      <c r="G86">
        <v>10</v>
      </c>
      <c r="H86">
        <v>10</v>
      </c>
      <c r="I86">
        <v>95</v>
      </c>
      <c r="J86">
        <v>252</v>
      </c>
      <c r="K86">
        <v>194</v>
      </c>
      <c r="L86">
        <v>148</v>
      </c>
      <c r="M86">
        <v>158</v>
      </c>
      <c r="N86" s="17">
        <v>213</v>
      </c>
    </row>
    <row r="87" spans="2:14" x14ac:dyDescent="0.25">
      <c r="B87" t="s">
        <v>216</v>
      </c>
      <c r="C87">
        <v>5</v>
      </c>
      <c r="D87">
        <v>5</v>
      </c>
      <c r="E87">
        <v>5</v>
      </c>
      <c r="F87">
        <v>5</v>
      </c>
      <c r="G87">
        <v>5</v>
      </c>
      <c r="H87">
        <v>20</v>
      </c>
      <c r="I87">
        <v>1158</v>
      </c>
      <c r="J87">
        <v>1104</v>
      </c>
      <c r="K87">
        <v>997</v>
      </c>
      <c r="L87">
        <v>765</v>
      </c>
      <c r="M87">
        <v>753</v>
      </c>
      <c r="N87" s="17">
        <v>553</v>
      </c>
    </row>
    <row r="88" spans="2:14" x14ac:dyDescent="0.25">
      <c r="B88" t="s">
        <v>208</v>
      </c>
      <c r="D88">
        <v>25</v>
      </c>
      <c r="E88">
        <v>25</v>
      </c>
      <c r="F88">
        <v>25</v>
      </c>
      <c r="G88">
        <v>25</v>
      </c>
      <c r="H88">
        <v>10</v>
      </c>
      <c r="J88">
        <v>492</v>
      </c>
      <c r="K88">
        <v>416</v>
      </c>
      <c r="L88">
        <v>117</v>
      </c>
      <c r="M88">
        <v>111</v>
      </c>
      <c r="N88" s="17">
        <v>34</v>
      </c>
    </row>
    <row r="89" spans="2:14" x14ac:dyDescent="0.25">
      <c r="B89" t="s">
        <v>212</v>
      </c>
      <c r="C89">
        <v>35</v>
      </c>
      <c r="D89">
        <v>35</v>
      </c>
      <c r="E89">
        <v>35</v>
      </c>
      <c r="F89">
        <v>35</v>
      </c>
      <c r="G89">
        <v>75</v>
      </c>
      <c r="H89">
        <v>75</v>
      </c>
      <c r="I89">
        <v>500</v>
      </c>
      <c r="J89">
        <v>672</v>
      </c>
      <c r="K89">
        <v>598</v>
      </c>
      <c r="L89">
        <v>532</v>
      </c>
      <c r="M89">
        <v>435</v>
      </c>
      <c r="N89" s="17">
        <v>356</v>
      </c>
    </row>
    <row r="90" spans="2:14" x14ac:dyDescent="0.25">
      <c r="B90" t="s">
        <v>209</v>
      </c>
      <c r="G90">
        <v>1</v>
      </c>
      <c r="H90">
        <v>1</v>
      </c>
      <c r="M90">
        <v>104</v>
      </c>
      <c r="N90" s="17">
        <v>97</v>
      </c>
    </row>
    <row r="91" spans="2:14" x14ac:dyDescent="0.25">
      <c r="B91" t="s">
        <v>213</v>
      </c>
      <c r="E91">
        <v>3</v>
      </c>
      <c r="F91">
        <v>3</v>
      </c>
      <c r="G91">
        <v>3</v>
      </c>
      <c r="H91">
        <v>3</v>
      </c>
      <c r="K91">
        <v>87</v>
      </c>
      <c r="L91">
        <v>66</v>
      </c>
      <c r="M91">
        <v>53</v>
      </c>
      <c r="N91" s="17">
        <v>52</v>
      </c>
    </row>
    <row r="92" spans="2:14" x14ac:dyDescent="0.25">
      <c r="B92" t="s">
        <v>250</v>
      </c>
      <c r="C92">
        <f t="shared" ref="C92:H92" si="3">SUMPRODUCT(C76:C91,I76:I91)/SUM(I76:I91)</f>
        <v>6.0405634709495759</v>
      </c>
      <c r="D92">
        <f t="shared" si="3"/>
        <v>8.4146968719382507</v>
      </c>
      <c r="E92">
        <f t="shared" si="3"/>
        <v>9.1093564748580107</v>
      </c>
      <c r="F92">
        <f t="shared" si="3"/>
        <v>9.135031887902203</v>
      </c>
      <c r="G92">
        <f t="shared" si="3"/>
        <v>15.408492478226444</v>
      </c>
      <c r="H92">
        <f t="shared" si="3"/>
        <v>15.574089214066555</v>
      </c>
    </row>
    <row r="99" spans="8:13" x14ac:dyDescent="0.25">
      <c r="H99" s="10"/>
      <c r="M99" s="17"/>
    </row>
    <row r="100" spans="8:13" x14ac:dyDescent="0.25">
      <c r="H100" s="10"/>
      <c r="M100" s="17"/>
    </row>
    <row r="101" spans="8:13" x14ac:dyDescent="0.25">
      <c r="H101" s="10"/>
      <c r="M101" s="17"/>
    </row>
    <row r="102" spans="8:13" x14ac:dyDescent="0.25">
      <c r="H102" s="10"/>
      <c r="M102" s="17"/>
    </row>
    <row r="103" spans="8:13" x14ac:dyDescent="0.25">
      <c r="H103" s="10"/>
      <c r="M103" s="17"/>
    </row>
    <row r="104" spans="8:13" x14ac:dyDescent="0.25">
      <c r="H104" s="10"/>
      <c r="M104" s="17"/>
    </row>
    <row r="105" spans="8:13" x14ac:dyDescent="0.25">
      <c r="H105" s="10"/>
      <c r="J105" s="17"/>
      <c r="K105" s="17"/>
      <c r="L105" s="17"/>
      <c r="M105" s="17"/>
    </row>
    <row r="106" spans="8:13" x14ac:dyDescent="0.25">
      <c r="H106" s="10"/>
      <c r="J106" s="17"/>
      <c r="K106" s="17"/>
      <c r="L106" s="17"/>
      <c r="M106" s="17"/>
    </row>
    <row r="107" spans="8:13" x14ac:dyDescent="0.25">
      <c r="H107" s="10"/>
      <c r="I107" s="17"/>
      <c r="J107" s="17"/>
      <c r="K107" s="17"/>
      <c r="L107" s="17"/>
      <c r="M107" s="17"/>
    </row>
    <row r="108" spans="8:13" x14ac:dyDescent="0.25">
      <c r="H108" s="10"/>
      <c r="I108" s="17"/>
      <c r="J108" s="17"/>
      <c r="K108" s="17"/>
      <c r="L108" s="17"/>
      <c r="M108" s="17"/>
    </row>
    <row r="109" spans="8:13" x14ac:dyDescent="0.25">
      <c r="H109" s="10"/>
      <c r="I109" s="17"/>
      <c r="J109" s="17"/>
      <c r="K109" s="17"/>
      <c r="L109" s="17"/>
      <c r="M109" s="17"/>
    </row>
    <row r="110" spans="8:13" x14ac:dyDescent="0.25">
      <c r="H110" s="10"/>
      <c r="I110" s="17"/>
      <c r="J110" s="17"/>
      <c r="K110" s="17"/>
      <c r="L110" s="17"/>
      <c r="M110" s="17"/>
    </row>
    <row r="111" spans="8:13" x14ac:dyDescent="0.25">
      <c r="H111" s="10"/>
      <c r="I111" s="17"/>
      <c r="J111" s="17"/>
      <c r="K111" s="17"/>
      <c r="L111" s="17"/>
      <c r="M111" s="17"/>
    </row>
    <row r="112" spans="8:13" x14ac:dyDescent="0.25">
      <c r="H112" s="10"/>
      <c r="I112" s="17"/>
      <c r="J112" s="17"/>
      <c r="K112" s="17"/>
      <c r="L112" s="17"/>
      <c r="M112" s="17"/>
    </row>
    <row r="113" spans="8:13" x14ac:dyDescent="0.25">
      <c r="H113" s="10"/>
      <c r="I113" s="17"/>
      <c r="J113" s="17"/>
      <c r="K113" s="17"/>
      <c r="L113" s="17"/>
      <c r="M113" s="17"/>
    </row>
    <row r="114" spans="8:13" x14ac:dyDescent="0.25">
      <c r="I114" s="17"/>
      <c r="J114" s="17"/>
      <c r="K114" s="17"/>
      <c r="L114" s="17"/>
    </row>
    <row r="115" spans="8:13" x14ac:dyDescent="0.25">
      <c r="I115" s="17"/>
      <c r="J115" s="17"/>
      <c r="K115" s="17"/>
      <c r="L115" s="17"/>
    </row>
    <row r="116" spans="8:13" x14ac:dyDescent="0.25">
      <c r="I116" s="17"/>
      <c r="J116" s="17"/>
      <c r="K116" s="17"/>
      <c r="L116" s="17"/>
    </row>
    <row r="117" spans="8:13" x14ac:dyDescent="0.25">
      <c r="I117" s="17"/>
      <c r="J117" s="17"/>
      <c r="K117" s="17"/>
      <c r="L117" s="17"/>
    </row>
    <row r="118" spans="8:13" x14ac:dyDescent="0.25">
      <c r="I118" s="17"/>
      <c r="J118" s="17"/>
      <c r="K118" s="17"/>
      <c r="L118" s="17"/>
    </row>
    <row r="119" spans="8:13" x14ac:dyDescent="0.25">
      <c r="I119" s="17"/>
      <c r="J119" s="17"/>
      <c r="K119" s="17"/>
      <c r="L119" s="17"/>
    </row>
    <row r="120" spans="8:13" x14ac:dyDescent="0.25">
      <c r="I120" s="17"/>
    </row>
    <row r="121" spans="8:13" x14ac:dyDescent="0.25">
      <c r="I121" s="17"/>
    </row>
    <row r="143" spans="1:2" x14ac:dyDescent="0.25">
      <c r="A143" t="s">
        <v>15</v>
      </c>
      <c r="B143" t="s">
        <v>0</v>
      </c>
    </row>
    <row r="144" spans="1:2" x14ac:dyDescent="0.25">
      <c r="B144" t="s">
        <v>219</v>
      </c>
    </row>
    <row r="145" spans="1:2" x14ac:dyDescent="0.25">
      <c r="B145" t="s">
        <v>2</v>
      </c>
    </row>
    <row r="146" spans="1:2" x14ac:dyDescent="0.25">
      <c r="B146" t="s">
        <v>207</v>
      </c>
    </row>
    <row r="147" spans="1:2" x14ac:dyDescent="0.25">
      <c r="B147" t="s">
        <v>211</v>
      </c>
    </row>
    <row r="148" spans="1:2" x14ac:dyDescent="0.25">
      <c r="B148" t="s">
        <v>11</v>
      </c>
    </row>
    <row r="149" spans="1:2" x14ac:dyDescent="0.25">
      <c r="A149" t="s">
        <v>14</v>
      </c>
      <c r="B149" t="s">
        <v>299</v>
      </c>
    </row>
    <row r="150" spans="1:2" x14ac:dyDescent="0.25">
      <c r="B150" t="s">
        <v>3</v>
      </c>
    </row>
    <row r="151" spans="1:2" x14ac:dyDescent="0.25">
      <c r="B151" t="s">
        <v>4</v>
      </c>
    </row>
    <row r="152" spans="1:2" x14ac:dyDescent="0.25">
      <c r="B152" t="s">
        <v>5</v>
      </c>
    </row>
    <row r="153" spans="1:2" x14ac:dyDescent="0.25">
      <c r="B153" t="s">
        <v>8</v>
      </c>
    </row>
    <row r="154" spans="1:2" x14ac:dyDescent="0.25">
      <c r="B154" t="s">
        <v>167</v>
      </c>
    </row>
    <row r="155" spans="1:2" x14ac:dyDescent="0.25">
      <c r="A155" t="s">
        <v>16</v>
      </c>
      <c r="B155" t="s">
        <v>208</v>
      </c>
    </row>
    <row r="156" spans="1:2" x14ac:dyDescent="0.25">
      <c r="B156" t="s">
        <v>212</v>
      </c>
    </row>
    <row r="157" spans="1:2" x14ac:dyDescent="0.25">
      <c r="A157" t="s">
        <v>227</v>
      </c>
      <c r="B157" t="s">
        <v>192</v>
      </c>
    </row>
    <row r="158" spans="1:2" x14ac:dyDescent="0.25">
      <c r="B158" t="s">
        <v>248</v>
      </c>
    </row>
    <row r="159" spans="1:2" x14ac:dyDescent="0.25">
      <c r="A159" t="s">
        <v>234</v>
      </c>
      <c r="B159" t="s">
        <v>251</v>
      </c>
    </row>
    <row r="165" spans="3:24" x14ac:dyDescent="0.25">
      <c r="E165">
        <v>1</v>
      </c>
      <c r="F165">
        <v>2</v>
      </c>
      <c r="G165">
        <v>3</v>
      </c>
      <c r="H165">
        <v>4</v>
      </c>
    </row>
    <row r="166" spans="3:24" x14ac:dyDescent="0.25">
      <c r="D166" s="68">
        <v>40603</v>
      </c>
      <c r="E166" s="68">
        <v>41000</v>
      </c>
      <c r="F166" s="68">
        <v>41153</v>
      </c>
      <c r="G166" s="68">
        <v>41518</v>
      </c>
      <c r="H166" s="68">
        <v>41883</v>
      </c>
      <c r="I166" s="68">
        <v>42248</v>
      </c>
      <c r="U166" s="68">
        <v>40603</v>
      </c>
      <c r="V166">
        <v>198</v>
      </c>
      <c r="W166">
        <v>217</v>
      </c>
      <c r="X166">
        <v>241</v>
      </c>
    </row>
    <row r="167" spans="3:24" x14ac:dyDescent="0.25">
      <c r="C167" t="s">
        <v>283</v>
      </c>
      <c r="D167">
        <v>198</v>
      </c>
      <c r="I167">
        <v>0</v>
      </c>
      <c r="U167" s="68">
        <v>41000</v>
      </c>
      <c r="V167">
        <v>142</v>
      </c>
      <c r="W167">
        <v>180</v>
      </c>
      <c r="X167">
        <v>227</v>
      </c>
    </row>
    <row r="168" spans="3:24" x14ac:dyDescent="0.25">
      <c r="C168" t="s">
        <v>284</v>
      </c>
      <c r="D168">
        <v>217</v>
      </c>
      <c r="I168">
        <v>59</v>
      </c>
      <c r="U168" s="68">
        <v>41153</v>
      </c>
      <c r="V168">
        <v>85</v>
      </c>
      <c r="W168">
        <v>142</v>
      </c>
      <c r="X168">
        <v>213</v>
      </c>
    </row>
    <row r="169" spans="3:24" x14ac:dyDescent="0.25">
      <c r="C169" t="s">
        <v>285</v>
      </c>
      <c r="D169">
        <v>241</v>
      </c>
      <c r="I169">
        <v>176</v>
      </c>
      <c r="U169" s="68">
        <v>41518</v>
      </c>
      <c r="V169">
        <v>0</v>
      </c>
      <c r="W169">
        <v>112</v>
      </c>
      <c r="X169">
        <v>192</v>
      </c>
    </row>
    <row r="170" spans="3:24" x14ac:dyDescent="0.25">
      <c r="E170">
        <f t="shared" ref="E170:H172" si="4">$D167-E$165*($D167-$I167)/5</f>
        <v>158.4</v>
      </c>
      <c r="F170">
        <f t="shared" si="4"/>
        <v>118.8</v>
      </c>
      <c r="G170">
        <f t="shared" si="4"/>
        <v>79.2</v>
      </c>
      <c r="H170">
        <f t="shared" si="4"/>
        <v>39.599999999999994</v>
      </c>
      <c r="U170" s="68">
        <v>41883</v>
      </c>
      <c r="V170">
        <v>0</v>
      </c>
      <c r="W170">
        <v>59</v>
      </c>
      <c r="X170">
        <v>176</v>
      </c>
    </row>
    <row r="171" spans="3:24" x14ac:dyDescent="0.25">
      <c r="E171">
        <f t="shared" si="4"/>
        <v>185.4</v>
      </c>
      <c r="F171">
        <f t="shared" si="4"/>
        <v>153.80000000000001</v>
      </c>
      <c r="G171">
        <f t="shared" si="4"/>
        <v>122.2</v>
      </c>
      <c r="H171">
        <f t="shared" si="4"/>
        <v>90.6</v>
      </c>
    </row>
    <row r="172" spans="3:24" x14ac:dyDescent="0.25">
      <c r="E172">
        <f t="shared" si="4"/>
        <v>228</v>
      </c>
      <c r="F172">
        <f t="shared" si="4"/>
        <v>215</v>
      </c>
      <c r="G172">
        <f t="shared" si="4"/>
        <v>202</v>
      </c>
      <c r="H172">
        <f t="shared" si="4"/>
        <v>189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AE154"/>
  <sheetViews>
    <sheetView tabSelected="1" topLeftCell="A164" workbookViewId="0">
      <selection activeCell="U191" sqref="U191"/>
    </sheetView>
  </sheetViews>
  <sheetFormatPr defaultRowHeight="15" x14ac:dyDescent="0.25"/>
  <cols>
    <col min="2" max="2" width="18.42578125" customWidth="1"/>
    <col min="3" max="5" width="8.28515625" customWidth="1"/>
    <col min="8" max="11" width="10.5703125" customWidth="1"/>
    <col min="14" max="14" width="10.140625" customWidth="1"/>
    <col min="20" max="20" width="10.85546875" customWidth="1"/>
  </cols>
  <sheetData>
    <row r="1" spans="1:31" ht="15.75" thickBot="1" x14ac:dyDescent="0.3">
      <c r="Z1" t="s">
        <v>238</v>
      </c>
      <c r="AA1" t="s">
        <v>239</v>
      </c>
      <c r="AB1" t="s">
        <v>240</v>
      </c>
      <c r="AC1" t="s">
        <v>241</v>
      </c>
      <c r="AD1" t="s">
        <v>245</v>
      </c>
      <c r="AE1" t="s">
        <v>257</v>
      </c>
    </row>
    <row r="2" spans="1:31" x14ac:dyDescent="0.25">
      <c r="B2" s="107" t="s">
        <v>276</v>
      </c>
      <c r="C2" s="108"/>
      <c r="D2" s="108"/>
      <c r="E2" s="108"/>
      <c r="F2" s="108"/>
      <c r="G2" s="108"/>
      <c r="H2" s="108"/>
      <c r="I2" s="109" t="s">
        <v>226</v>
      </c>
      <c r="J2" s="110"/>
      <c r="K2" s="110"/>
      <c r="L2" s="110"/>
      <c r="M2" s="110"/>
      <c r="N2" s="111"/>
      <c r="Y2" t="s">
        <v>238</v>
      </c>
    </row>
    <row r="3" spans="1:31" ht="15.75" thickBot="1" x14ac:dyDescent="0.3">
      <c r="B3" s="41"/>
      <c r="C3" s="92" t="s">
        <v>238</v>
      </c>
      <c r="D3" s="92" t="s">
        <v>239</v>
      </c>
      <c r="E3" s="92" t="s">
        <v>240</v>
      </c>
      <c r="F3" s="92" t="s">
        <v>241</v>
      </c>
      <c r="G3" s="92" t="s">
        <v>245</v>
      </c>
      <c r="H3" s="93" t="s">
        <v>257</v>
      </c>
      <c r="I3" s="94" t="s">
        <v>238</v>
      </c>
      <c r="J3" s="92" t="s">
        <v>239</v>
      </c>
      <c r="K3" s="92" t="s">
        <v>240</v>
      </c>
      <c r="L3" s="92" t="s">
        <v>241</v>
      </c>
      <c r="M3" s="92" t="s">
        <v>245</v>
      </c>
      <c r="N3" s="95" t="str">
        <f>H3</f>
        <v>Sep 2015</v>
      </c>
      <c r="P3" s="51"/>
      <c r="Q3" s="51"/>
      <c r="R3" s="51"/>
      <c r="S3" s="51"/>
      <c r="T3" s="51"/>
      <c r="U3" s="51"/>
      <c r="Y3" t="s">
        <v>239</v>
      </c>
    </row>
    <row r="4" spans="1:31" x14ac:dyDescent="0.25">
      <c r="A4" s="113" t="s">
        <v>15</v>
      </c>
      <c r="B4" s="91" t="s">
        <v>220</v>
      </c>
      <c r="C4" s="43"/>
      <c r="D4" s="43"/>
      <c r="E4" s="43"/>
      <c r="F4" s="43"/>
      <c r="G4" s="43">
        <f t="shared" ref="G4:G19" si="0">VLOOKUP($B4,HD2014UI,4,FALSE)</f>
        <v>0.45274999999999999</v>
      </c>
      <c r="H4" s="43">
        <f t="shared" ref="H4:H19" si="1">VLOOKUP($B4,HD2015UI,4,FALSE)</f>
        <v>0.48092000000000001</v>
      </c>
      <c r="I4" s="72">
        <f>'Chart 28'!I76</f>
        <v>235.77718832891247</v>
      </c>
      <c r="J4" s="47">
        <f>'Chart 28'!J76</f>
        <v>181.83554376657824</v>
      </c>
      <c r="K4" s="47">
        <f>'Chart 28'!K76</f>
        <v>152.0371352785146</v>
      </c>
      <c r="L4" s="47">
        <f>'Chart 28'!L76</f>
        <v>118.75862068965517</v>
      </c>
      <c r="M4" s="47">
        <f>'Chart 28'!M76</f>
        <v>97</v>
      </c>
      <c r="N4" s="96">
        <f t="shared" ref="N4:N19" si="2">VLOOKUP($B4,HD2015DI,6,FALSE)</f>
        <v>102</v>
      </c>
      <c r="P4" s="51"/>
      <c r="Q4" s="51"/>
      <c r="R4" s="14"/>
      <c r="S4" s="51"/>
      <c r="T4" s="14"/>
      <c r="U4" s="14"/>
      <c r="W4" t="s">
        <v>15</v>
      </c>
      <c r="Y4" t="s">
        <v>240</v>
      </c>
    </row>
    <row r="5" spans="1:31" x14ac:dyDescent="0.25">
      <c r="A5" s="114"/>
      <c r="B5" s="56" t="s">
        <v>288</v>
      </c>
      <c r="C5" s="50"/>
      <c r="D5" s="50"/>
      <c r="E5" s="50"/>
      <c r="F5" s="50"/>
      <c r="G5" s="43">
        <f t="shared" si="0"/>
        <v>2.18268</v>
      </c>
      <c r="H5" s="43">
        <f t="shared" si="1"/>
        <v>1.9226799999999999</v>
      </c>
      <c r="I5" s="27">
        <f>'Chart 28'!I77</f>
        <v>848.22281167108747</v>
      </c>
      <c r="J5" s="28">
        <f>'Chart 28'!J77</f>
        <v>654.16445623342167</v>
      </c>
      <c r="K5" s="28">
        <f>'Chart 28'!K77</f>
        <v>546.9628647214854</v>
      </c>
      <c r="L5" s="28">
        <f>'Chart 28'!L77</f>
        <v>427.24137931034483</v>
      </c>
      <c r="M5" s="28">
        <f>'Chart 28'!M77</f>
        <v>286</v>
      </c>
      <c r="N5" s="74">
        <f t="shared" si="2"/>
        <v>715</v>
      </c>
      <c r="P5" s="51"/>
      <c r="Q5" s="51"/>
      <c r="R5" s="14"/>
      <c r="S5" s="51"/>
      <c r="T5" s="14"/>
      <c r="U5" s="14"/>
      <c r="Y5" t="s">
        <v>241</v>
      </c>
    </row>
    <row r="6" spans="1:31" x14ac:dyDescent="0.25">
      <c r="A6" s="114"/>
      <c r="B6" s="56" t="s">
        <v>2</v>
      </c>
      <c r="C6" s="43">
        <f>VLOOKUP($B6,HD2011UI,4,FALSE)</f>
        <v>0.59236</v>
      </c>
      <c r="D6" s="43">
        <f>VLOOKUP($B6,HD2012AUI,4,FALSE)</f>
        <v>0.61385999999999996</v>
      </c>
      <c r="E6" s="43">
        <f>VLOOKUP($B6,HD2012BUI,4,FALSE)</f>
        <v>0.61648999999999998</v>
      </c>
      <c r="F6" s="43">
        <f t="shared" ref="F6:F19" si="3">VLOOKUP($B6,HD2013UI,4,FALSE)</f>
        <v>0.58592</v>
      </c>
      <c r="G6" s="43">
        <f t="shared" si="0"/>
        <v>1.5311600000000001</v>
      </c>
      <c r="H6" s="43">
        <f t="shared" si="1"/>
        <v>1.0329999999999999</v>
      </c>
      <c r="I6" s="27">
        <f>'Chart 28'!I78</f>
        <v>299</v>
      </c>
      <c r="J6" s="28">
        <f>'Chart 28'!J78</f>
        <v>294</v>
      </c>
      <c r="K6" s="28">
        <f>'Chart 28'!K78</f>
        <v>268</v>
      </c>
      <c r="L6" s="28">
        <f>'Chart 28'!L78</f>
        <v>213</v>
      </c>
      <c r="M6" s="28">
        <f>'Chart 28'!M78</f>
        <v>478</v>
      </c>
      <c r="N6" s="74">
        <f t="shared" si="2"/>
        <v>229</v>
      </c>
      <c r="P6" s="51"/>
      <c r="Q6" s="51"/>
      <c r="R6" s="14"/>
      <c r="S6" s="51"/>
      <c r="T6" s="14"/>
      <c r="U6" s="14"/>
      <c r="X6" t="s">
        <v>220</v>
      </c>
      <c r="Y6" t="s">
        <v>245</v>
      </c>
      <c r="Z6">
        <v>1.0154099999999999</v>
      </c>
    </row>
    <row r="7" spans="1:31" x14ac:dyDescent="0.25">
      <c r="A7" s="114"/>
      <c r="B7" s="56" t="s">
        <v>190</v>
      </c>
      <c r="C7" s="44"/>
      <c r="D7" s="44"/>
      <c r="E7" s="44"/>
      <c r="F7" s="31">
        <f t="shared" si="3"/>
        <v>0.52105999999999997</v>
      </c>
      <c r="G7" s="31">
        <f t="shared" si="0"/>
        <v>0.54447999999999996</v>
      </c>
      <c r="H7" s="77">
        <f t="shared" si="1"/>
        <v>0.58338000000000001</v>
      </c>
      <c r="I7" s="27">
        <f>'Chart 28'!I79</f>
        <v>0</v>
      </c>
      <c r="J7" s="28">
        <f>'Chart 28'!J79</f>
        <v>0</v>
      </c>
      <c r="K7" s="28">
        <f>'Chart 28'!K79</f>
        <v>0</v>
      </c>
      <c r="L7" s="28">
        <f>'Chart 28'!L79</f>
        <v>0</v>
      </c>
      <c r="M7" s="28">
        <f>'Chart 28'!M79</f>
        <v>176</v>
      </c>
      <c r="N7" s="74">
        <f t="shared" si="2"/>
        <v>32</v>
      </c>
      <c r="P7" s="51"/>
      <c r="Q7" s="51"/>
      <c r="R7" s="14"/>
      <c r="S7" s="51"/>
      <c r="T7" s="14"/>
      <c r="U7" s="14"/>
      <c r="Y7" t="s">
        <v>257</v>
      </c>
      <c r="Z7">
        <v>0.84599000000000002</v>
      </c>
    </row>
    <row r="8" spans="1:31" x14ac:dyDescent="0.25">
      <c r="A8" s="114"/>
      <c r="B8" s="56" t="s">
        <v>235</v>
      </c>
      <c r="C8" s="44">
        <f>VLOOKUP($B8,HD2011UI,4,FALSE)</f>
        <v>0.59477999999999998</v>
      </c>
      <c r="D8" s="44">
        <f t="shared" ref="D8:D15" si="4">VLOOKUP($B8,HD2012AUI,4,FALSE)</f>
        <v>0.69633</v>
      </c>
      <c r="E8" s="44">
        <f t="shared" ref="E8:E15" si="5">VLOOKUP($B8,HD2012BUI,4,FALSE)</f>
        <v>0.62966</v>
      </c>
      <c r="F8" s="31">
        <f t="shared" si="3"/>
        <v>0.60033000000000003</v>
      </c>
      <c r="G8" s="31">
        <f t="shared" si="0"/>
        <v>0.60889000000000004</v>
      </c>
      <c r="H8" s="77">
        <f t="shared" si="1"/>
        <v>0.63361000000000001</v>
      </c>
      <c r="I8" s="27">
        <f>'Chart 28'!I80</f>
        <v>361</v>
      </c>
      <c r="J8" s="28">
        <f>'Chart 28'!J80</f>
        <v>272</v>
      </c>
      <c r="K8" s="28">
        <f>'Chart 28'!K80</f>
        <v>241</v>
      </c>
      <c r="L8" s="28">
        <f>'Chart 28'!L80</f>
        <v>174</v>
      </c>
      <c r="M8" s="28">
        <f>'Chart 28'!M80</f>
        <v>118</v>
      </c>
      <c r="N8" s="74">
        <f t="shared" si="2"/>
        <v>60</v>
      </c>
      <c r="P8" s="51"/>
      <c r="Q8" s="51"/>
      <c r="R8" s="14"/>
      <c r="S8" s="51"/>
      <c r="T8" s="14"/>
      <c r="U8" s="14"/>
    </row>
    <row r="9" spans="1:31" ht="15.75" thickBot="1" x14ac:dyDescent="0.3">
      <c r="A9" s="115"/>
      <c r="B9" s="81" t="s">
        <v>11</v>
      </c>
      <c r="C9" s="45"/>
      <c r="D9" s="45">
        <f t="shared" si="4"/>
        <v>0.67993000000000003</v>
      </c>
      <c r="E9" s="45">
        <f t="shared" si="5"/>
        <v>0.63254999999999995</v>
      </c>
      <c r="F9" s="35">
        <f t="shared" si="3"/>
        <v>0.62434999999999996</v>
      </c>
      <c r="G9" s="35">
        <f t="shared" si="0"/>
        <v>0.66757999999999995</v>
      </c>
      <c r="H9" s="78">
        <f t="shared" si="1"/>
        <v>0.61778</v>
      </c>
      <c r="I9" s="86">
        <f>'Chart 28'!I81</f>
        <v>247</v>
      </c>
      <c r="J9" s="37">
        <f>'Chart 28'!J81</f>
        <v>276</v>
      </c>
      <c r="K9" s="37">
        <f>'Chart 28'!K81</f>
        <v>257</v>
      </c>
      <c r="L9" s="37">
        <f>'Chart 28'!L81</f>
        <v>236</v>
      </c>
      <c r="M9" s="37">
        <f>'Chart 28'!M81</f>
        <v>245</v>
      </c>
      <c r="N9" s="75">
        <f t="shared" si="2"/>
        <v>50</v>
      </c>
      <c r="P9" s="51"/>
      <c r="Q9" s="51"/>
      <c r="R9" s="14"/>
      <c r="S9" s="51"/>
      <c r="T9" s="14"/>
      <c r="U9" s="14"/>
    </row>
    <row r="10" spans="1:31" x14ac:dyDescent="0.25">
      <c r="A10" s="113" t="s">
        <v>14</v>
      </c>
      <c r="B10" s="80" t="s">
        <v>299</v>
      </c>
      <c r="C10" s="42">
        <f t="shared" ref="C10:C15" si="6">VLOOKUP($B10,HD2011UI,4,FALSE)</f>
        <v>2.8048000000000002</v>
      </c>
      <c r="D10" s="42">
        <f t="shared" si="4"/>
        <v>4.3483999999999998</v>
      </c>
      <c r="E10" s="42">
        <f t="shared" si="5"/>
        <v>4.2439299999999998</v>
      </c>
      <c r="F10" s="25">
        <f t="shared" si="3"/>
        <v>5.1875900000000001</v>
      </c>
      <c r="G10" s="25">
        <f t="shared" si="0"/>
        <v>25.03633</v>
      </c>
      <c r="H10" s="76">
        <f t="shared" si="1"/>
        <v>16.73488</v>
      </c>
      <c r="I10" s="85">
        <f>'Chart 28'!I82</f>
        <v>156</v>
      </c>
      <c r="J10" s="79">
        <f>'Chart 28'!J82</f>
        <v>240</v>
      </c>
      <c r="K10" s="79">
        <f>'Chart 28'!K82</f>
        <v>208</v>
      </c>
      <c r="L10" s="79">
        <f>'Chart 28'!L82</f>
        <v>105</v>
      </c>
      <c r="M10" s="79">
        <f>'Chart 28'!M82</f>
        <v>326</v>
      </c>
      <c r="N10" s="73">
        <f t="shared" si="2"/>
        <v>162</v>
      </c>
      <c r="P10" s="51"/>
      <c r="Q10" s="51"/>
      <c r="R10" s="14"/>
      <c r="S10" s="51"/>
      <c r="T10" s="14"/>
      <c r="U10" s="14"/>
      <c r="Y10" t="s">
        <v>238</v>
      </c>
    </row>
    <row r="11" spans="1:31" x14ac:dyDescent="0.25">
      <c r="A11" s="114"/>
      <c r="B11" s="56" t="s">
        <v>3</v>
      </c>
      <c r="C11" s="44">
        <f t="shared" si="6"/>
        <v>1.6251500000000001</v>
      </c>
      <c r="D11" s="44">
        <f t="shared" si="4"/>
        <v>3.5084200000000001</v>
      </c>
      <c r="E11" s="44">
        <f t="shared" si="5"/>
        <v>3.64039</v>
      </c>
      <c r="F11" s="31">
        <f t="shared" si="3"/>
        <v>4.0087700000000002</v>
      </c>
      <c r="G11" s="31">
        <f t="shared" si="0"/>
        <v>4.0601500000000001</v>
      </c>
      <c r="H11" s="77">
        <f t="shared" si="1"/>
        <v>4.2179599999999997</v>
      </c>
      <c r="I11" s="27">
        <f>'Chart 28'!I83</f>
        <v>609</v>
      </c>
      <c r="J11" s="28">
        <f>'Chart 28'!J83</f>
        <v>577</v>
      </c>
      <c r="K11" s="28">
        <f>'Chart 28'!K83</f>
        <v>566</v>
      </c>
      <c r="L11" s="28">
        <f>'Chart 28'!L83</f>
        <v>530</v>
      </c>
      <c r="M11" s="28">
        <f>'Chart 28'!M83</f>
        <v>500</v>
      </c>
      <c r="N11" s="74">
        <f t="shared" si="2"/>
        <v>256</v>
      </c>
      <c r="P11" s="51"/>
      <c r="Q11" s="51"/>
      <c r="R11" s="14"/>
      <c r="S11" s="51"/>
      <c r="T11" s="14"/>
      <c r="U11" s="14"/>
      <c r="Y11" t="s">
        <v>239</v>
      </c>
    </row>
    <row r="12" spans="1:31" x14ac:dyDescent="0.25">
      <c r="A12" s="114"/>
      <c r="B12" s="56" t="s">
        <v>4</v>
      </c>
      <c r="C12" s="44">
        <f t="shared" si="6"/>
        <v>2.69428</v>
      </c>
      <c r="D12" s="44">
        <f t="shared" si="4"/>
        <v>3.3500999999999999</v>
      </c>
      <c r="E12" s="44">
        <f t="shared" si="5"/>
        <v>3.7071200000000002</v>
      </c>
      <c r="F12" s="31">
        <f t="shared" si="3"/>
        <v>7.5321499999999997</v>
      </c>
      <c r="G12" s="31">
        <f t="shared" si="0"/>
        <v>7.0225900000000001</v>
      </c>
      <c r="H12" s="77">
        <f t="shared" si="1"/>
        <v>7.4763999999999999</v>
      </c>
      <c r="I12" s="27">
        <f>'Chart 28'!I84</f>
        <v>1081</v>
      </c>
      <c r="J12" s="28">
        <f>'Chart 28'!J84</f>
        <v>995</v>
      </c>
      <c r="K12" s="28">
        <f>'Chart 28'!K84</f>
        <v>976</v>
      </c>
      <c r="L12" s="28">
        <f>'Chart 28'!L84</f>
        <v>956</v>
      </c>
      <c r="M12" s="28">
        <f>'Chart 28'!M84</f>
        <v>771</v>
      </c>
      <c r="N12" s="74">
        <f t="shared" si="2"/>
        <v>1319</v>
      </c>
      <c r="P12" s="51"/>
      <c r="Q12" s="51"/>
      <c r="R12" s="14"/>
      <c r="S12" s="51"/>
      <c r="T12" s="14"/>
      <c r="U12" s="14"/>
      <c r="Y12" t="s">
        <v>240</v>
      </c>
    </row>
    <row r="13" spans="1:31" x14ac:dyDescent="0.25">
      <c r="A13" s="114"/>
      <c r="B13" s="56" t="s">
        <v>5</v>
      </c>
      <c r="C13" s="44">
        <f t="shared" si="6"/>
        <v>2.35059</v>
      </c>
      <c r="D13" s="44">
        <f t="shared" si="4"/>
        <v>2.84775</v>
      </c>
      <c r="E13" s="44">
        <f t="shared" si="5"/>
        <v>2.8019699999999998</v>
      </c>
      <c r="F13" s="31">
        <f t="shared" si="3"/>
        <v>4.77393</v>
      </c>
      <c r="G13" s="31">
        <f t="shared" si="0"/>
        <v>6.19794</v>
      </c>
      <c r="H13" s="77">
        <f t="shared" si="1"/>
        <v>5.32402</v>
      </c>
      <c r="I13" s="27">
        <f>'Chart 28'!I85</f>
        <v>505</v>
      </c>
      <c r="J13" s="28">
        <f>'Chart 28'!J85</f>
        <v>650</v>
      </c>
      <c r="K13" s="28">
        <f>'Chart 28'!K85</f>
        <v>641</v>
      </c>
      <c r="L13" s="28">
        <f>'Chart 28'!L85</f>
        <v>396</v>
      </c>
      <c r="M13" s="28">
        <f>'Chart 28'!M85</f>
        <v>441</v>
      </c>
      <c r="N13" s="74">
        <f t="shared" si="2"/>
        <v>254</v>
      </c>
      <c r="P13" s="51"/>
      <c r="Q13" s="51"/>
      <c r="R13" s="14"/>
      <c r="S13" s="51"/>
      <c r="T13" s="14"/>
      <c r="U13" s="14"/>
      <c r="Y13" t="s">
        <v>241</v>
      </c>
    </row>
    <row r="14" spans="1:31" x14ac:dyDescent="0.25">
      <c r="A14" s="114"/>
      <c r="B14" s="56" t="s">
        <v>8</v>
      </c>
      <c r="C14" s="44">
        <f t="shared" si="6"/>
        <v>1.1124499999999999</v>
      </c>
      <c r="D14" s="44">
        <f t="shared" si="4"/>
        <v>1.5383500000000001</v>
      </c>
      <c r="E14" s="44">
        <f t="shared" si="5"/>
        <v>1.5376799999999999</v>
      </c>
      <c r="F14" s="31">
        <f t="shared" si="3"/>
        <v>2.2098900000000001</v>
      </c>
      <c r="G14" s="31">
        <f t="shared" si="0"/>
        <v>3.95852</v>
      </c>
      <c r="H14" s="77">
        <f t="shared" si="1"/>
        <v>3.85276</v>
      </c>
      <c r="I14" s="27">
        <f>'Chart 28'!I86</f>
        <v>95</v>
      </c>
      <c r="J14" s="28">
        <f>'Chart 28'!J86</f>
        <v>252</v>
      </c>
      <c r="K14" s="28">
        <f>'Chart 28'!K86</f>
        <v>194</v>
      </c>
      <c r="L14" s="28">
        <f>'Chart 28'!L86</f>
        <v>148</v>
      </c>
      <c r="M14" s="28">
        <f>'Chart 28'!M86</f>
        <v>158</v>
      </c>
      <c r="N14" s="74">
        <f t="shared" si="2"/>
        <v>48</v>
      </c>
      <c r="P14" s="51"/>
      <c r="Q14" s="51"/>
      <c r="R14" s="14"/>
      <c r="S14" s="51"/>
      <c r="T14" s="14"/>
      <c r="U14" s="14"/>
      <c r="X14" t="s">
        <v>288</v>
      </c>
      <c r="Y14" t="s">
        <v>245</v>
      </c>
      <c r="Z14">
        <v>1.2446699999999999</v>
      </c>
    </row>
    <row r="15" spans="1:31" ht="15.75" thickBot="1" x14ac:dyDescent="0.3">
      <c r="A15" s="115"/>
      <c r="B15" s="81" t="s">
        <v>167</v>
      </c>
      <c r="C15" s="45">
        <f t="shared" si="6"/>
        <v>0.97472999999999999</v>
      </c>
      <c r="D15" s="45">
        <f t="shared" si="4"/>
        <v>1.62076</v>
      </c>
      <c r="E15" s="45">
        <f t="shared" si="5"/>
        <v>1.65465</v>
      </c>
      <c r="F15" s="35">
        <f t="shared" si="3"/>
        <v>1.7727999999999999</v>
      </c>
      <c r="G15" s="35">
        <f t="shared" si="0"/>
        <v>2.6682999999999999</v>
      </c>
      <c r="H15" s="78">
        <f t="shared" si="1"/>
        <v>4.4261400000000002</v>
      </c>
      <c r="I15" s="86">
        <f>'Chart 28'!I87</f>
        <v>1158</v>
      </c>
      <c r="J15" s="37">
        <f>'Chart 28'!J87</f>
        <v>1104</v>
      </c>
      <c r="K15" s="37">
        <f>'Chart 28'!K87</f>
        <v>997</v>
      </c>
      <c r="L15" s="37">
        <f>'Chart 28'!L87</f>
        <v>765</v>
      </c>
      <c r="M15" s="37">
        <f>'Chart 28'!M87</f>
        <v>753</v>
      </c>
      <c r="N15" s="75">
        <f t="shared" si="2"/>
        <v>497</v>
      </c>
      <c r="P15" s="51"/>
      <c r="Q15" s="51"/>
      <c r="R15" s="14"/>
      <c r="S15" s="51"/>
      <c r="T15" s="14"/>
      <c r="U15" s="14"/>
      <c r="Y15" t="s">
        <v>257</v>
      </c>
      <c r="Z15">
        <v>1.28251</v>
      </c>
    </row>
    <row r="16" spans="1:31" x14ac:dyDescent="0.25">
      <c r="A16" s="116" t="s">
        <v>16</v>
      </c>
      <c r="B16" s="80" t="s">
        <v>191</v>
      </c>
      <c r="C16" s="42"/>
      <c r="D16" s="42"/>
      <c r="E16" s="42"/>
      <c r="F16" s="25">
        <f t="shared" si="3"/>
        <v>16.606280000000002</v>
      </c>
      <c r="G16" s="25">
        <f t="shared" si="0"/>
        <v>16.66602</v>
      </c>
      <c r="H16" s="76">
        <f t="shared" si="1"/>
        <v>6.1706399999999997</v>
      </c>
      <c r="I16" s="85">
        <f>'Chart 28'!I88</f>
        <v>0</v>
      </c>
      <c r="J16" s="79">
        <f>'Chart 28'!J88</f>
        <v>492</v>
      </c>
      <c r="K16" s="79">
        <f>'Chart 28'!K88</f>
        <v>416</v>
      </c>
      <c r="L16" s="79">
        <f>'Chart 28'!L88</f>
        <v>117</v>
      </c>
      <c r="M16" s="79">
        <f>'Chart 28'!M88</f>
        <v>111</v>
      </c>
      <c r="N16" s="73">
        <f t="shared" si="2"/>
        <v>1</v>
      </c>
      <c r="P16" s="51"/>
      <c r="Q16" s="51"/>
      <c r="R16" s="14"/>
      <c r="S16" s="51"/>
      <c r="T16" s="14"/>
      <c r="U16" s="14"/>
    </row>
    <row r="17" spans="1:26" ht="15.75" thickBot="1" x14ac:dyDescent="0.3">
      <c r="A17" s="117"/>
      <c r="B17" s="81" t="s">
        <v>12</v>
      </c>
      <c r="C17" s="45">
        <f>VLOOKUP($B17,HD2011UI,4,FALSE)</f>
        <v>20.749479999999998</v>
      </c>
      <c r="D17" s="45">
        <f>VLOOKUP($B17,HD2012AUI,4,FALSE)</f>
        <v>24.771239999999999</v>
      </c>
      <c r="E17" s="45">
        <f>VLOOKUP($B17,HD2012BUI,4,FALSE)</f>
        <v>26.32245</v>
      </c>
      <c r="F17" s="35">
        <f t="shared" si="3"/>
        <v>31.18197</v>
      </c>
      <c r="G17" s="35">
        <f t="shared" si="0"/>
        <v>52.721789999999999</v>
      </c>
      <c r="H17" s="78">
        <f t="shared" si="1"/>
        <v>54.747079999999997</v>
      </c>
      <c r="I17" s="86">
        <f>'Chart 28'!I89</f>
        <v>500</v>
      </c>
      <c r="J17" s="37">
        <f>'Chart 28'!J89</f>
        <v>672</v>
      </c>
      <c r="K17" s="37">
        <f>'Chart 28'!K89</f>
        <v>598</v>
      </c>
      <c r="L17" s="37">
        <f>'Chart 28'!L89</f>
        <v>532</v>
      </c>
      <c r="M17" s="37">
        <f>'Chart 28'!M89</f>
        <v>435</v>
      </c>
      <c r="N17" s="75">
        <f t="shared" si="2"/>
        <v>305</v>
      </c>
      <c r="P17" s="51"/>
      <c r="Q17" s="51"/>
      <c r="R17" s="14"/>
      <c r="S17" s="51"/>
      <c r="T17" s="14"/>
      <c r="U17" s="14"/>
    </row>
    <row r="18" spans="1:26" x14ac:dyDescent="0.25">
      <c r="A18" s="113" t="s">
        <v>227</v>
      </c>
      <c r="B18" s="80" t="s">
        <v>192</v>
      </c>
      <c r="C18" s="42" t="str">
        <f>VLOOKUP($B18,HD2011UI,4,FALSE)</f>
        <v>.</v>
      </c>
      <c r="D18" s="42" t="str">
        <f>VLOOKUP($B18,HD2012AUI,4,FALSE)</f>
        <v>.</v>
      </c>
      <c r="E18" s="42" t="str">
        <f>VLOOKUP($B18,HD2012BUI,4,FALSE)</f>
        <v>.</v>
      </c>
      <c r="F18" s="25" t="str">
        <f t="shared" si="3"/>
        <v>.</v>
      </c>
      <c r="G18" s="25">
        <f t="shared" si="0"/>
        <v>1.6536500000000001</v>
      </c>
      <c r="H18" s="76">
        <f t="shared" si="1"/>
        <v>1.9370099999999999</v>
      </c>
      <c r="I18" s="85">
        <f>'Chart 28'!I90</f>
        <v>0</v>
      </c>
      <c r="J18" s="79">
        <f>'Chart 28'!J90</f>
        <v>0</v>
      </c>
      <c r="K18" s="79">
        <f>'Chart 28'!K90</f>
        <v>0</v>
      </c>
      <c r="L18" s="79">
        <f>'Chart 28'!L90</f>
        <v>0</v>
      </c>
      <c r="M18" s="79">
        <f>'Chart 28'!M90</f>
        <v>104</v>
      </c>
      <c r="N18" s="73">
        <f t="shared" si="2"/>
        <v>57</v>
      </c>
      <c r="P18" s="51"/>
      <c r="Q18" s="51"/>
      <c r="R18" s="14"/>
      <c r="S18" s="51"/>
      <c r="T18" s="14"/>
      <c r="U18" s="14"/>
      <c r="Y18" t="s">
        <v>238</v>
      </c>
      <c r="Z18">
        <v>1.00874</v>
      </c>
    </row>
    <row r="19" spans="1:26" ht="15.75" thickBot="1" x14ac:dyDescent="0.3">
      <c r="A19" s="115"/>
      <c r="B19" s="81" t="s">
        <v>275</v>
      </c>
      <c r="C19" s="45" t="str">
        <f>VLOOKUP($B19,HD2011UI,4,FALSE)</f>
        <v>.</v>
      </c>
      <c r="D19" s="45" t="str">
        <f>VLOOKUP($B19,HD2012AUI,4,FALSE)</f>
        <v>.</v>
      </c>
      <c r="E19" s="45">
        <f>VLOOKUP($B19,HD2012BUI,4,FALSE)</f>
        <v>4.9314600000000004</v>
      </c>
      <c r="F19" s="35">
        <f t="shared" si="3"/>
        <v>5.0161100000000003</v>
      </c>
      <c r="G19" s="35">
        <f t="shared" si="0"/>
        <v>5.2847799999999996</v>
      </c>
      <c r="H19" s="78">
        <f t="shared" si="1"/>
        <v>4.9320199999999996</v>
      </c>
      <c r="I19" s="86">
        <f>'Chart 28'!I91</f>
        <v>0</v>
      </c>
      <c r="J19" s="37">
        <f>'Chart 28'!J91</f>
        <v>0</v>
      </c>
      <c r="K19" s="37">
        <f>'Chart 28'!K91</f>
        <v>87</v>
      </c>
      <c r="L19" s="37">
        <f>'Chart 28'!L91</f>
        <v>66</v>
      </c>
      <c r="M19" s="37">
        <f>'Chart 28'!M91</f>
        <v>53</v>
      </c>
      <c r="N19" s="75">
        <f t="shared" si="2"/>
        <v>23</v>
      </c>
      <c r="P19" s="51"/>
      <c r="Q19" s="51"/>
      <c r="R19" s="14"/>
      <c r="S19" s="51"/>
      <c r="T19" s="14"/>
      <c r="U19" s="14"/>
      <c r="Y19" t="s">
        <v>239</v>
      </c>
      <c r="Z19">
        <v>1.0046600000000001</v>
      </c>
    </row>
    <row r="20" spans="1:26" ht="29.25" thickBot="1" x14ac:dyDescent="0.3">
      <c r="A20" t="s">
        <v>234</v>
      </c>
      <c r="B20" s="82" t="s">
        <v>287</v>
      </c>
      <c r="C20" s="83">
        <f t="shared" ref="C20:H20" si="7">SUMPRODUCT(C4:C19,I4:I19)/SUM(I4:I19)</f>
        <v>2.8757704823625918</v>
      </c>
      <c r="D20" s="83">
        <f t="shared" si="7"/>
        <v>4.1491223933933927</v>
      </c>
      <c r="E20" s="83">
        <f t="shared" si="7"/>
        <v>4.3843202488614184</v>
      </c>
      <c r="F20" s="83">
        <f t="shared" si="7"/>
        <v>6.8317774853678932</v>
      </c>
      <c r="G20" s="83">
        <f t="shared" si="7"/>
        <v>9.4896229592240697</v>
      </c>
      <c r="H20" s="83">
        <f t="shared" si="7"/>
        <v>8.7749445085158158</v>
      </c>
      <c r="I20" s="87"/>
      <c r="J20" s="88"/>
      <c r="K20" s="88"/>
      <c r="L20" s="89"/>
      <c r="M20" s="89"/>
      <c r="N20" s="84"/>
      <c r="P20" s="51"/>
      <c r="Q20" s="51"/>
      <c r="R20" s="51"/>
      <c r="S20" s="51"/>
      <c r="T20" s="51"/>
      <c r="U20" s="51"/>
      <c r="Y20" t="s">
        <v>240</v>
      </c>
      <c r="Z20">
        <v>0.98324</v>
      </c>
    </row>
    <row r="21" spans="1:26" x14ac:dyDescent="0.25">
      <c r="X21" t="s">
        <v>2</v>
      </c>
      <c r="Y21" t="s">
        <v>241</v>
      </c>
      <c r="Z21">
        <v>0.93240000000000001</v>
      </c>
    </row>
    <row r="22" spans="1:26" x14ac:dyDescent="0.25">
      <c r="Y22" t="s">
        <v>245</v>
      </c>
      <c r="Z22">
        <v>0.87041999999999997</v>
      </c>
    </row>
    <row r="23" spans="1:26" x14ac:dyDescent="0.25">
      <c r="B23" s="52"/>
      <c r="C23" s="53"/>
      <c r="D23" s="53"/>
      <c r="E23" s="53"/>
      <c r="F23" s="38"/>
      <c r="G23" s="38"/>
      <c r="H23" s="38"/>
      <c r="I23" s="38"/>
      <c r="J23" s="38"/>
      <c r="K23" s="54"/>
      <c r="L23" s="54"/>
      <c r="Y23" t="s">
        <v>257</v>
      </c>
      <c r="Z23">
        <v>0.85091000000000006</v>
      </c>
    </row>
    <row r="24" spans="1:26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26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</row>
    <row r="26" spans="1:26" x14ac:dyDescent="0.25">
      <c r="B26" s="52"/>
      <c r="C26" s="53"/>
      <c r="D26" s="53"/>
      <c r="E26" s="53"/>
      <c r="F26" s="38"/>
      <c r="G26" s="38"/>
      <c r="H26" s="38"/>
      <c r="I26" s="38"/>
      <c r="J26" s="38"/>
      <c r="K26" s="54"/>
      <c r="L26" s="54"/>
      <c r="Y26" t="s">
        <v>238</v>
      </c>
    </row>
    <row r="27" spans="1:26" x14ac:dyDescent="0.25">
      <c r="Y27" t="s">
        <v>239</v>
      </c>
    </row>
    <row r="28" spans="1:26" x14ac:dyDescent="0.25">
      <c r="Y28" t="s">
        <v>240</v>
      </c>
    </row>
    <row r="29" spans="1:26" x14ac:dyDescent="0.25">
      <c r="X29" t="s">
        <v>190</v>
      </c>
      <c r="Y29" t="s">
        <v>241</v>
      </c>
      <c r="Z29">
        <v>1.0664100000000001</v>
      </c>
    </row>
    <row r="30" spans="1:26" x14ac:dyDescent="0.25">
      <c r="Y30" t="s">
        <v>245</v>
      </c>
      <c r="Z30">
        <v>0.90232999999999997</v>
      </c>
    </row>
    <row r="31" spans="1:26" x14ac:dyDescent="0.25">
      <c r="Y31" t="s">
        <v>257</v>
      </c>
      <c r="Z31">
        <v>0.91420000000000001</v>
      </c>
    </row>
    <row r="34" spans="24:27" x14ac:dyDescent="0.25">
      <c r="Y34" t="s">
        <v>238</v>
      </c>
      <c r="Z34">
        <v>1.0146999999999999</v>
      </c>
    </row>
    <row r="35" spans="24:27" x14ac:dyDescent="0.25">
      <c r="Y35" t="s">
        <v>239</v>
      </c>
      <c r="Z35">
        <v>1.1850000000000001</v>
      </c>
    </row>
    <row r="36" spans="24:27" x14ac:dyDescent="0.25">
      <c r="Y36" t="s">
        <v>240</v>
      </c>
      <c r="Z36">
        <v>1.02183</v>
      </c>
    </row>
    <row r="37" spans="24:27" x14ac:dyDescent="0.25">
      <c r="X37" t="s">
        <v>235</v>
      </c>
      <c r="Y37" t="s">
        <v>241</v>
      </c>
      <c r="Z37">
        <v>1.0406500000000001</v>
      </c>
    </row>
    <row r="38" spans="24:27" x14ac:dyDescent="0.25">
      <c r="Y38" t="s">
        <v>245</v>
      </c>
      <c r="Z38">
        <v>1.04416</v>
      </c>
    </row>
    <row r="39" spans="24:27" x14ac:dyDescent="0.25">
      <c r="Y39" t="s">
        <v>257</v>
      </c>
      <c r="Z39" t="e">
        <f>#REF!</f>
        <v>#REF!</v>
      </c>
      <c r="AA39" t="e">
        <f>#REF!</f>
        <v>#REF!</v>
      </c>
    </row>
    <row r="42" spans="24:27" x14ac:dyDescent="0.25">
      <c r="Y42" t="s">
        <v>238</v>
      </c>
    </row>
    <row r="43" spans="24:27" x14ac:dyDescent="0.25">
      <c r="Y43" t="s">
        <v>239</v>
      </c>
      <c r="Z43">
        <v>0.92584</v>
      </c>
    </row>
    <row r="44" spans="24:27" x14ac:dyDescent="0.25">
      <c r="Y44" t="s">
        <v>240</v>
      </c>
      <c r="Z44">
        <v>0.88349</v>
      </c>
    </row>
    <row r="45" spans="24:27" x14ac:dyDescent="0.25">
      <c r="X45" t="s">
        <v>11</v>
      </c>
      <c r="Y45" t="s">
        <v>241</v>
      </c>
      <c r="Z45">
        <v>0.85145000000000004</v>
      </c>
    </row>
    <row r="46" spans="24:27" x14ac:dyDescent="0.25">
      <c r="Y46" t="s">
        <v>245</v>
      </c>
      <c r="Z46">
        <v>0.82033</v>
      </c>
    </row>
    <row r="47" spans="24:27" x14ac:dyDescent="0.25">
      <c r="Y47" t="s">
        <v>257</v>
      </c>
      <c r="Z47">
        <v>0.80439000000000005</v>
      </c>
    </row>
    <row r="50" spans="1:26" x14ac:dyDescent="0.25">
      <c r="Y50" t="s">
        <v>238</v>
      </c>
      <c r="Z50">
        <v>1.06534</v>
      </c>
    </row>
    <row r="51" spans="1:26" x14ac:dyDescent="0.25">
      <c r="Y51" t="s">
        <v>239</v>
      </c>
      <c r="Z51">
        <v>1.0521100000000001</v>
      </c>
    </row>
    <row r="52" spans="1:26" x14ac:dyDescent="0.25">
      <c r="Y52" t="s">
        <v>240</v>
      </c>
      <c r="Z52">
        <v>1.06172</v>
      </c>
    </row>
    <row r="53" spans="1:26" x14ac:dyDescent="0.25">
      <c r="X53" t="s">
        <v>299</v>
      </c>
      <c r="Y53" t="s">
        <v>241</v>
      </c>
      <c r="Z53">
        <v>1.03752</v>
      </c>
    </row>
    <row r="54" spans="1:26" x14ac:dyDescent="0.25">
      <c r="Y54" t="s">
        <v>245</v>
      </c>
      <c r="Z54">
        <v>1.09433</v>
      </c>
    </row>
    <row r="55" spans="1:26" x14ac:dyDescent="0.25">
      <c r="Y55" t="s">
        <v>257</v>
      </c>
      <c r="Z55">
        <v>1.0690299999999999</v>
      </c>
    </row>
    <row r="58" spans="1:26" x14ac:dyDescent="0.25">
      <c r="Y58" t="s">
        <v>238</v>
      </c>
      <c r="Z58">
        <v>1.0835600000000001</v>
      </c>
    </row>
    <row r="59" spans="1:26" x14ac:dyDescent="0.25">
      <c r="Y59" t="s">
        <v>239</v>
      </c>
      <c r="Z59">
        <v>1.0869599999999999</v>
      </c>
    </row>
    <row r="60" spans="1:26" ht="15.75" thickBot="1" x14ac:dyDescent="0.3">
      <c r="Y60" t="s">
        <v>240</v>
      </c>
      <c r="Z60">
        <v>1.08511</v>
      </c>
    </row>
    <row r="61" spans="1:26" ht="15.75" thickBot="1" x14ac:dyDescent="0.3">
      <c r="B61" s="46" t="s">
        <v>189</v>
      </c>
      <c r="C61" s="105" t="s">
        <v>222</v>
      </c>
      <c r="D61" s="106"/>
      <c r="E61" s="106"/>
      <c r="F61" s="106"/>
      <c r="G61" s="106"/>
      <c r="H61" s="106"/>
      <c r="I61" s="71"/>
      <c r="J61" s="112" t="s">
        <v>223</v>
      </c>
      <c r="K61" s="106"/>
      <c r="L61" s="106"/>
      <c r="M61" s="106"/>
      <c r="N61" s="106"/>
      <c r="O61" s="22"/>
      <c r="P61" s="22"/>
      <c r="X61" t="s">
        <v>3</v>
      </c>
      <c r="Y61" t="s">
        <v>241</v>
      </c>
      <c r="Z61">
        <v>1.07786</v>
      </c>
    </row>
    <row r="62" spans="1:26" ht="43.5" thickBot="1" x14ac:dyDescent="0.3">
      <c r="B62" s="41"/>
      <c r="C62" s="46" t="s">
        <v>238</v>
      </c>
      <c r="D62" s="23" t="s">
        <v>239</v>
      </c>
      <c r="E62" s="23" t="s">
        <v>240</v>
      </c>
      <c r="F62" s="48" t="s">
        <v>241</v>
      </c>
      <c r="G62" s="63" t="s">
        <v>245</v>
      </c>
      <c r="H62" s="97" t="str">
        <f>H3</f>
        <v>Sep 2015</v>
      </c>
      <c r="I62" s="49" t="s">
        <v>225</v>
      </c>
      <c r="J62" s="66" t="s">
        <v>238</v>
      </c>
      <c r="K62" s="23" t="s">
        <v>239</v>
      </c>
      <c r="L62" s="65" t="s">
        <v>240</v>
      </c>
      <c r="M62" s="64" t="s">
        <v>241</v>
      </c>
      <c r="N62" s="98" t="s">
        <v>245</v>
      </c>
      <c r="O62" s="104" t="str">
        <f>N3</f>
        <v>Sep 2015</v>
      </c>
      <c r="Y62" t="s">
        <v>245</v>
      </c>
      <c r="Z62">
        <v>1.0545899999999999</v>
      </c>
    </row>
    <row r="63" spans="1:26" x14ac:dyDescent="0.25">
      <c r="A63" t="s">
        <v>15</v>
      </c>
      <c r="B63" s="24" t="s">
        <v>220</v>
      </c>
      <c r="C63" s="56"/>
      <c r="D63" s="31"/>
      <c r="E63" s="31"/>
      <c r="F63" s="31"/>
      <c r="G63" s="31">
        <f t="shared" ref="G63:G78" si="8">VLOOKUP($B63,HD2014UI,2,FALSE)</f>
        <v>1.0154099999999999</v>
      </c>
      <c r="H63" s="90">
        <f t="shared" ref="H63:H78" si="9">VLOOKUP($B63,HD2015UI,2,FALSE)</f>
        <v>1.04654</v>
      </c>
      <c r="I63" s="32"/>
      <c r="J63" s="55">
        <v>1059</v>
      </c>
      <c r="K63" s="31">
        <v>842</v>
      </c>
      <c r="L63" s="31">
        <v>708</v>
      </c>
      <c r="M63" s="30">
        <v>532</v>
      </c>
      <c r="N63" s="99">
        <v>97</v>
      </c>
      <c r="O63" s="102">
        <f t="shared" ref="O63:O78" si="10">N4</f>
        <v>102</v>
      </c>
      <c r="W63" t="s">
        <v>302</v>
      </c>
      <c r="Y63" t="s">
        <v>257</v>
      </c>
      <c r="Z63">
        <v>1.0544899999999999</v>
      </c>
    </row>
    <row r="64" spans="1:26" x14ac:dyDescent="0.25">
      <c r="B64" s="24" t="s">
        <v>288</v>
      </c>
      <c r="C64" s="24"/>
      <c r="D64" s="31"/>
      <c r="E64" s="31"/>
      <c r="F64" s="31"/>
      <c r="G64" s="31">
        <f t="shared" si="8"/>
        <v>1.2446699999999999</v>
      </c>
      <c r="H64" s="77">
        <f t="shared" si="9"/>
        <v>1.2200899999999999</v>
      </c>
      <c r="I64" s="32"/>
      <c r="J64" s="55"/>
      <c r="K64" s="31"/>
      <c r="L64" s="31"/>
      <c r="M64" s="30"/>
      <c r="N64" s="99">
        <v>286</v>
      </c>
      <c r="O64" s="102">
        <f t="shared" si="10"/>
        <v>715</v>
      </c>
    </row>
    <row r="65" spans="1:26" x14ac:dyDescent="0.25">
      <c r="B65" s="29" t="s">
        <v>2</v>
      </c>
      <c r="C65" s="44">
        <f>VLOOKUP($B65,HD2011UI,2,FALSE)</f>
        <v>1.00874</v>
      </c>
      <c r="D65" s="31">
        <f>VLOOKUP($B65,HD2012AUI,2,FALSE)</f>
        <v>1.0046600000000001</v>
      </c>
      <c r="E65" s="31">
        <f>VLOOKUP($B65,HD2012BUI,2,FALSE)</f>
        <v>0.98324</v>
      </c>
      <c r="F65" s="31">
        <f t="shared" ref="F65:F78" si="11">VLOOKUP($B65,HD2013UI,2,FALSE)</f>
        <v>0.93240000000000001</v>
      </c>
      <c r="G65" s="31">
        <f t="shared" si="8"/>
        <v>0.87041999999999997</v>
      </c>
      <c r="H65" s="77">
        <f t="shared" si="9"/>
        <v>0.85933999999999999</v>
      </c>
      <c r="I65" s="32">
        <f t="shared" ref="I65:I74" si="12">((H65-D65)/D65)*100</f>
        <v>-14.464594987358916</v>
      </c>
      <c r="J65" s="55">
        <v>296</v>
      </c>
      <c r="K65" s="31">
        <v>294</v>
      </c>
      <c r="L65" s="31">
        <v>268</v>
      </c>
      <c r="M65" s="30">
        <v>213</v>
      </c>
      <c r="N65" s="99">
        <v>478</v>
      </c>
      <c r="O65" s="102">
        <f t="shared" si="10"/>
        <v>229</v>
      </c>
    </row>
    <row r="66" spans="1:26" x14ac:dyDescent="0.25">
      <c r="B66" s="29" t="s">
        <v>190</v>
      </c>
      <c r="C66" s="29"/>
      <c r="D66" s="31"/>
      <c r="E66" s="31"/>
      <c r="F66" s="31">
        <f t="shared" si="11"/>
        <v>1.0664100000000001</v>
      </c>
      <c r="G66" s="31">
        <f t="shared" si="8"/>
        <v>0.90232999999999997</v>
      </c>
      <c r="H66" s="77">
        <f t="shared" si="9"/>
        <v>0.91285000000000005</v>
      </c>
      <c r="I66" s="32"/>
      <c r="J66" s="55">
        <v>49</v>
      </c>
      <c r="K66" s="31">
        <v>492</v>
      </c>
      <c r="L66" s="31">
        <v>416</v>
      </c>
      <c r="M66" s="30">
        <v>260</v>
      </c>
      <c r="N66" s="99">
        <v>176</v>
      </c>
      <c r="O66" s="102">
        <f t="shared" si="10"/>
        <v>32</v>
      </c>
      <c r="Y66" t="s">
        <v>238</v>
      </c>
      <c r="Z66">
        <v>1.07927</v>
      </c>
    </row>
    <row r="67" spans="1:26" x14ac:dyDescent="0.25">
      <c r="B67" s="29" t="s">
        <v>235</v>
      </c>
      <c r="C67" s="44">
        <f>VLOOKUP($B67,HD2011UI,2,FALSE)</f>
        <v>1.0146999999999999</v>
      </c>
      <c r="D67" s="31">
        <f t="shared" ref="D67:D74" si="13">VLOOKUP($B67,HD2012AUI,2,FALSE)</f>
        <v>1.1850000000000001</v>
      </c>
      <c r="E67" s="31">
        <f t="shared" ref="E67:E74" si="14">VLOOKUP($B67,HD2012BUI,2,FALSE)</f>
        <v>1.02183</v>
      </c>
      <c r="F67" s="31">
        <f t="shared" si="11"/>
        <v>1.0406500000000001</v>
      </c>
      <c r="G67" s="31">
        <f t="shared" si="8"/>
        <v>1.04416</v>
      </c>
      <c r="H67" s="77">
        <f t="shared" si="9"/>
        <v>1.10002</v>
      </c>
      <c r="I67" s="32">
        <f t="shared" si="12"/>
        <v>-7.1713080168776404</v>
      </c>
      <c r="J67" s="55">
        <v>348</v>
      </c>
      <c r="K67" s="31">
        <v>272</v>
      </c>
      <c r="L67" s="31">
        <v>241</v>
      </c>
      <c r="M67" s="30">
        <v>174</v>
      </c>
      <c r="N67" s="99">
        <v>118</v>
      </c>
      <c r="O67" s="102">
        <f t="shared" si="10"/>
        <v>60</v>
      </c>
      <c r="Y67" t="s">
        <v>239</v>
      </c>
      <c r="Z67">
        <v>1.1913499999999999</v>
      </c>
    </row>
    <row r="68" spans="1:26" ht="15.75" thickBot="1" x14ac:dyDescent="0.3">
      <c r="B68" s="33" t="s">
        <v>11</v>
      </c>
      <c r="C68" s="33"/>
      <c r="D68" s="35">
        <f t="shared" si="13"/>
        <v>0.92584</v>
      </c>
      <c r="E68" s="35">
        <f t="shared" si="14"/>
        <v>0.88349</v>
      </c>
      <c r="F68" s="35">
        <f t="shared" si="11"/>
        <v>0.85145000000000004</v>
      </c>
      <c r="G68" s="35">
        <f t="shared" si="8"/>
        <v>0.82033</v>
      </c>
      <c r="H68" s="78">
        <f t="shared" si="9"/>
        <v>0.80439000000000005</v>
      </c>
      <c r="I68" s="32">
        <f t="shared" si="12"/>
        <v>-13.117817333448539</v>
      </c>
      <c r="J68" s="57">
        <v>247</v>
      </c>
      <c r="K68" s="35">
        <v>276</v>
      </c>
      <c r="L68" s="35">
        <v>257</v>
      </c>
      <c r="M68" s="34">
        <v>236</v>
      </c>
      <c r="N68" s="100">
        <v>245</v>
      </c>
      <c r="O68" s="102">
        <f t="shared" si="10"/>
        <v>50</v>
      </c>
      <c r="Y68" t="s">
        <v>240</v>
      </c>
      <c r="Z68">
        <v>1.1615899999999999</v>
      </c>
    </row>
    <row r="69" spans="1:26" x14ac:dyDescent="0.25">
      <c r="A69" t="s">
        <v>14</v>
      </c>
      <c r="B69" s="29" t="s">
        <v>299</v>
      </c>
      <c r="C69" s="24">
        <f t="shared" ref="C69:C74" si="15">VLOOKUP($B69,HD2011UI,2,FALSE)</f>
        <v>1.06534</v>
      </c>
      <c r="D69" s="26">
        <f t="shared" si="13"/>
        <v>1.0521100000000001</v>
      </c>
      <c r="E69" s="26">
        <f t="shared" si="14"/>
        <v>1.06172</v>
      </c>
      <c r="F69" s="26">
        <f t="shared" si="11"/>
        <v>1.03752</v>
      </c>
      <c r="G69" s="26">
        <f t="shared" si="8"/>
        <v>1.09433</v>
      </c>
      <c r="H69" s="76">
        <f t="shared" si="9"/>
        <v>1.0695300000000001</v>
      </c>
      <c r="I69" s="32">
        <f t="shared" si="12"/>
        <v>1.6557204094628881</v>
      </c>
      <c r="J69" s="58">
        <v>153</v>
      </c>
      <c r="K69" s="25">
        <v>240</v>
      </c>
      <c r="L69" s="25">
        <v>208</v>
      </c>
      <c r="M69" s="59">
        <v>105</v>
      </c>
      <c r="N69" s="101">
        <v>326</v>
      </c>
      <c r="O69" s="102">
        <f t="shared" si="10"/>
        <v>162</v>
      </c>
      <c r="X69" t="s">
        <v>4</v>
      </c>
      <c r="Y69" t="s">
        <v>241</v>
      </c>
      <c r="Z69">
        <v>1.15489</v>
      </c>
    </row>
    <row r="70" spans="1:26" x14ac:dyDescent="0.25">
      <c r="B70" s="29" t="s">
        <v>3</v>
      </c>
      <c r="C70" s="29">
        <f t="shared" si="15"/>
        <v>1.0835600000000001</v>
      </c>
      <c r="D70" s="31">
        <f t="shared" si="13"/>
        <v>1.0869599999999999</v>
      </c>
      <c r="E70" s="31">
        <f t="shared" si="14"/>
        <v>1.08511</v>
      </c>
      <c r="F70" s="31">
        <f t="shared" si="11"/>
        <v>1.07786</v>
      </c>
      <c r="G70" s="31">
        <f t="shared" si="8"/>
        <v>1.0545899999999999</v>
      </c>
      <c r="H70" s="77">
        <f t="shared" si="9"/>
        <v>1.0544899999999999</v>
      </c>
      <c r="I70" s="32">
        <f t="shared" si="12"/>
        <v>-2.9872304408625894</v>
      </c>
      <c r="J70" s="60">
        <v>606</v>
      </c>
      <c r="K70" s="31">
        <v>577</v>
      </c>
      <c r="L70" s="31">
        <v>566</v>
      </c>
      <c r="M70" s="30">
        <v>530</v>
      </c>
      <c r="N70" s="99">
        <v>500</v>
      </c>
      <c r="O70" s="102">
        <f t="shared" si="10"/>
        <v>256</v>
      </c>
      <c r="Y70" t="s">
        <v>245</v>
      </c>
      <c r="Z70">
        <v>1.1781299999999999</v>
      </c>
    </row>
    <row r="71" spans="1:26" x14ac:dyDescent="0.25">
      <c r="B71" s="29" t="s">
        <v>4</v>
      </c>
      <c r="C71" s="29">
        <f t="shared" si="15"/>
        <v>1.07927</v>
      </c>
      <c r="D71" s="31">
        <f t="shared" si="13"/>
        <v>1.1913499999999999</v>
      </c>
      <c r="E71" s="31">
        <f t="shared" si="14"/>
        <v>1.1615899999999999</v>
      </c>
      <c r="F71" s="31">
        <f t="shared" si="11"/>
        <v>1.15489</v>
      </c>
      <c r="G71" s="31">
        <f t="shared" si="8"/>
        <v>1.1781299999999999</v>
      </c>
      <c r="H71" s="77">
        <f t="shared" si="9"/>
        <v>1.18259</v>
      </c>
      <c r="I71" s="32">
        <f t="shared" si="12"/>
        <v>-0.73530028958743265</v>
      </c>
      <c r="J71" s="60">
        <v>1073</v>
      </c>
      <c r="K71" s="31">
        <v>995</v>
      </c>
      <c r="L71" s="31">
        <v>976</v>
      </c>
      <c r="M71" s="30">
        <v>956</v>
      </c>
      <c r="N71" s="99">
        <v>869</v>
      </c>
      <c r="O71" s="102">
        <f t="shared" si="10"/>
        <v>1319</v>
      </c>
      <c r="Y71" t="s">
        <v>257</v>
      </c>
      <c r="Z71">
        <v>1.1835199999999999</v>
      </c>
    </row>
    <row r="72" spans="1:26" x14ac:dyDescent="0.25">
      <c r="B72" s="29" t="s">
        <v>5</v>
      </c>
      <c r="C72" s="29">
        <f t="shared" si="15"/>
        <v>1.2326299999999999</v>
      </c>
      <c r="D72" s="31">
        <f t="shared" si="13"/>
        <v>1.1419699999999999</v>
      </c>
      <c r="E72" s="31">
        <f t="shared" si="14"/>
        <v>1.12069</v>
      </c>
      <c r="F72" s="31">
        <f t="shared" si="11"/>
        <v>1.0910299999999999</v>
      </c>
      <c r="G72" s="31">
        <f t="shared" si="8"/>
        <v>1.04572</v>
      </c>
      <c r="H72" s="77">
        <f t="shared" si="9"/>
        <v>1.0473300000000001</v>
      </c>
      <c r="I72" s="32">
        <f t="shared" si="12"/>
        <v>-8.2874331199593545</v>
      </c>
      <c r="J72" s="60">
        <v>503</v>
      </c>
      <c r="K72" s="31">
        <v>650</v>
      </c>
      <c r="L72" s="31">
        <v>641</v>
      </c>
      <c r="M72" s="30">
        <v>396</v>
      </c>
      <c r="N72" s="99">
        <v>441</v>
      </c>
      <c r="O72" s="102">
        <f t="shared" si="10"/>
        <v>254</v>
      </c>
    </row>
    <row r="73" spans="1:26" x14ac:dyDescent="0.25">
      <c r="B73" s="29" t="s">
        <v>8</v>
      </c>
      <c r="C73" s="29">
        <f t="shared" si="15"/>
        <v>0.97138999999999998</v>
      </c>
      <c r="D73" s="31">
        <f t="shared" si="13"/>
        <v>1.2095800000000001</v>
      </c>
      <c r="E73" s="31">
        <f t="shared" si="14"/>
        <v>1.18214</v>
      </c>
      <c r="F73" s="31">
        <f t="shared" si="11"/>
        <v>1.2051099999999999</v>
      </c>
      <c r="G73" s="31">
        <f t="shared" si="8"/>
        <v>1.5566500000000001</v>
      </c>
      <c r="H73" s="77">
        <f t="shared" si="9"/>
        <v>1.54342</v>
      </c>
      <c r="I73" s="32">
        <f t="shared" si="12"/>
        <v>27.599662692835519</v>
      </c>
      <c r="J73" s="60">
        <v>94</v>
      </c>
      <c r="K73" s="31">
        <v>252</v>
      </c>
      <c r="L73" s="31">
        <v>194</v>
      </c>
      <c r="M73" s="30">
        <v>148</v>
      </c>
      <c r="N73" s="99">
        <v>158</v>
      </c>
      <c r="O73" s="102">
        <f t="shared" si="10"/>
        <v>48</v>
      </c>
    </row>
    <row r="74" spans="1:26" ht="15.75" thickBot="1" x14ac:dyDescent="0.3">
      <c r="B74" s="29" t="s">
        <v>167</v>
      </c>
      <c r="C74" s="29">
        <f t="shared" si="15"/>
        <v>0.97797000000000001</v>
      </c>
      <c r="D74" s="31">
        <f t="shared" si="13"/>
        <v>1.0993599999999999</v>
      </c>
      <c r="E74" s="31">
        <f t="shared" si="14"/>
        <v>0.99724999999999997</v>
      </c>
      <c r="F74" s="31">
        <f t="shared" si="11"/>
        <v>1.0829800000000001</v>
      </c>
      <c r="G74" s="31">
        <f t="shared" si="8"/>
        <v>1.06426</v>
      </c>
      <c r="H74" s="78">
        <f t="shared" si="9"/>
        <v>1.1606700000000001</v>
      </c>
      <c r="I74" s="32">
        <f t="shared" si="12"/>
        <v>5.5768810944549738</v>
      </c>
      <c r="J74" s="60">
        <v>1149</v>
      </c>
      <c r="K74" s="31">
        <v>1104</v>
      </c>
      <c r="L74" s="31">
        <v>997</v>
      </c>
      <c r="M74" s="30">
        <v>765</v>
      </c>
      <c r="N74" s="99">
        <v>753</v>
      </c>
      <c r="O74" s="102">
        <f t="shared" si="10"/>
        <v>497</v>
      </c>
      <c r="Y74" t="s">
        <v>238</v>
      </c>
      <c r="Z74">
        <v>1.2326299999999999</v>
      </c>
    </row>
    <row r="75" spans="1:26" x14ac:dyDescent="0.25">
      <c r="A75" t="s">
        <v>16</v>
      </c>
      <c r="B75" s="29" t="s">
        <v>191</v>
      </c>
      <c r="C75" s="29"/>
      <c r="D75" s="31"/>
      <c r="E75" s="31"/>
      <c r="F75" s="31">
        <f t="shared" si="11"/>
        <v>1.089</v>
      </c>
      <c r="G75" s="31">
        <f t="shared" si="8"/>
        <v>1.08847</v>
      </c>
      <c r="H75" s="76">
        <f t="shared" si="9"/>
        <v>1.23299</v>
      </c>
      <c r="I75" s="32"/>
      <c r="J75" s="60"/>
      <c r="K75" s="31"/>
      <c r="L75" s="31"/>
      <c r="M75" s="30">
        <v>117</v>
      </c>
      <c r="N75" s="99">
        <v>111</v>
      </c>
      <c r="O75" s="102">
        <f t="shared" si="10"/>
        <v>1</v>
      </c>
      <c r="Y75" t="s">
        <v>239</v>
      </c>
      <c r="Z75">
        <v>1.1419699999999999</v>
      </c>
    </row>
    <row r="76" spans="1:26" ht="15.75" thickBot="1" x14ac:dyDescent="0.3">
      <c r="B76" s="29" t="s">
        <v>12</v>
      </c>
      <c r="C76" s="29">
        <f>VLOOKUP($B76,HD2011UI,2,FALSE)</f>
        <v>1.1318900000000001</v>
      </c>
      <c r="D76" s="31">
        <f>VLOOKUP($B76,HD2012AUI,2,FALSE)</f>
        <v>1.0831500000000001</v>
      </c>
      <c r="E76" s="31">
        <f>VLOOKUP($B76,HD2012BUI,2,FALSE)</f>
        <v>1.0856600000000001</v>
      </c>
      <c r="F76" s="31">
        <f t="shared" si="11"/>
        <v>1.23675</v>
      </c>
      <c r="G76" s="31">
        <f t="shared" si="8"/>
        <v>1.1235999999999999</v>
      </c>
      <c r="H76" s="78">
        <f t="shared" si="9"/>
        <v>1.1595299999999999</v>
      </c>
      <c r="I76" s="32">
        <f>((H76-D76)/D76)*100</f>
        <v>7.0516548954438347</v>
      </c>
      <c r="J76" s="60">
        <v>487</v>
      </c>
      <c r="K76" s="31">
        <v>672</v>
      </c>
      <c r="L76" s="31">
        <v>598</v>
      </c>
      <c r="M76" s="30">
        <v>532</v>
      </c>
      <c r="N76" s="99">
        <v>435</v>
      </c>
      <c r="O76" s="102">
        <f t="shared" si="10"/>
        <v>305</v>
      </c>
      <c r="Y76" t="s">
        <v>240</v>
      </c>
      <c r="Z76">
        <v>1.12069</v>
      </c>
    </row>
    <row r="77" spans="1:26" x14ac:dyDescent="0.25">
      <c r="A77" t="s">
        <v>227</v>
      </c>
      <c r="B77" s="29" t="s">
        <v>192</v>
      </c>
      <c r="C77" s="29" t="str">
        <f>VLOOKUP($B77,HD2011UI,2,FALSE)</f>
        <v>.</v>
      </c>
      <c r="D77" s="31" t="str">
        <f>VLOOKUP($B77,HD2012AUI,2,FALSE)</f>
        <v>.</v>
      </c>
      <c r="E77" s="31" t="str">
        <f>VLOOKUP($B77,HD2012BUI,2,FALSE)</f>
        <v>.</v>
      </c>
      <c r="F77" s="31" t="str">
        <f t="shared" si="11"/>
        <v>.</v>
      </c>
      <c r="G77" s="31">
        <f t="shared" si="8"/>
        <v>1.6536500000000001</v>
      </c>
      <c r="H77" s="76">
        <f t="shared" si="9"/>
        <v>1.9370099999999999</v>
      </c>
      <c r="I77" s="32"/>
      <c r="J77" s="60"/>
      <c r="K77" s="31"/>
      <c r="L77" s="31"/>
      <c r="M77" s="30"/>
      <c r="N77" s="99">
        <v>104</v>
      </c>
      <c r="O77" s="102">
        <f t="shared" si="10"/>
        <v>57</v>
      </c>
      <c r="X77" t="s">
        <v>5</v>
      </c>
      <c r="Y77" t="s">
        <v>241</v>
      </c>
      <c r="Z77">
        <v>1.0910299999999999</v>
      </c>
    </row>
    <row r="78" spans="1:26" ht="15.75" thickBot="1" x14ac:dyDescent="0.3">
      <c r="B78" s="29" t="s">
        <v>275</v>
      </c>
      <c r="C78" s="33" t="str">
        <f>VLOOKUP($B78,HD2011UI,2,FALSE)</f>
        <v>.</v>
      </c>
      <c r="D78" s="35" t="str">
        <f>VLOOKUP($B78,HD2012AUI,2,FALSE)</f>
        <v>.</v>
      </c>
      <c r="E78" s="35">
        <f>VLOOKUP($B78,HD2012BUI,2,FALSE)</f>
        <v>1.6438200000000001</v>
      </c>
      <c r="F78" s="35">
        <f t="shared" si="11"/>
        <v>1.67204</v>
      </c>
      <c r="G78" s="35">
        <f t="shared" si="8"/>
        <v>1.76159</v>
      </c>
      <c r="H78" s="78">
        <f t="shared" si="9"/>
        <v>1.64401</v>
      </c>
      <c r="I78" s="36"/>
      <c r="J78" s="61"/>
      <c r="K78" s="35"/>
      <c r="L78" s="35">
        <v>87</v>
      </c>
      <c r="M78" s="34">
        <v>66</v>
      </c>
      <c r="N78" s="100">
        <v>53</v>
      </c>
      <c r="O78" s="103">
        <f t="shared" si="10"/>
        <v>23</v>
      </c>
      <c r="Y78" t="s">
        <v>245</v>
      </c>
      <c r="Z78">
        <v>1.04572</v>
      </c>
    </row>
    <row r="79" spans="1:26" ht="29.25" thickBot="1" x14ac:dyDescent="0.3">
      <c r="A79" t="s">
        <v>234</v>
      </c>
      <c r="B79" s="40" t="s">
        <v>304</v>
      </c>
      <c r="C79" s="39">
        <f t="shared" ref="C79:H79" si="16">AVERAGE(C63:C78)</f>
        <v>1.0628322222222222</v>
      </c>
      <c r="D79" s="39">
        <f t="shared" si="16"/>
        <v>1.0979979999999998</v>
      </c>
      <c r="E79" s="39">
        <f t="shared" si="16"/>
        <v>1.1115036363636364</v>
      </c>
      <c r="F79" s="39">
        <f t="shared" si="16"/>
        <v>1.1183146153846155</v>
      </c>
      <c r="G79" s="39">
        <f t="shared" si="16"/>
        <v>1.157394375</v>
      </c>
      <c r="H79" s="39">
        <f t="shared" si="16"/>
        <v>1.1859250000000001</v>
      </c>
      <c r="I79" s="39">
        <f xml:space="preserve"> 100*(G79-D79)/G79</f>
        <v>5.1319045852456444</v>
      </c>
      <c r="Y79" t="s">
        <v>257</v>
      </c>
      <c r="Z79">
        <v>1.0473300000000001</v>
      </c>
    </row>
    <row r="81" spans="2:26" x14ac:dyDescent="0.25">
      <c r="B81" s="52"/>
      <c r="C81" s="38"/>
      <c r="D81" s="38"/>
      <c r="E81" s="38"/>
      <c r="F81" s="38"/>
      <c r="G81" s="38"/>
      <c r="H81" s="38"/>
      <c r="I81" s="38"/>
      <c r="J81" s="54"/>
      <c r="K81" s="54"/>
    </row>
    <row r="82" spans="2:26" x14ac:dyDescent="0.25">
      <c r="B82" s="51"/>
      <c r="C82" s="51"/>
      <c r="D82" s="51"/>
      <c r="E82" s="51"/>
      <c r="F82" s="51"/>
      <c r="G82" s="51"/>
      <c r="H82" s="51"/>
      <c r="I82" s="51"/>
      <c r="J82" s="51"/>
      <c r="K82" s="51"/>
      <c r="Y82" t="s">
        <v>238</v>
      </c>
      <c r="Z82">
        <v>0.97138999999999998</v>
      </c>
    </row>
    <row r="83" spans="2:26" x14ac:dyDescent="0.25">
      <c r="B83" s="51"/>
      <c r="C83" s="51"/>
      <c r="D83" s="51"/>
      <c r="E83" s="51"/>
      <c r="F83" s="51"/>
      <c r="G83" s="51"/>
      <c r="H83" s="51"/>
      <c r="I83" s="51"/>
      <c r="J83" s="51"/>
      <c r="K83" s="51"/>
      <c r="Y83" t="s">
        <v>239</v>
      </c>
      <c r="Z83">
        <v>1.2095800000000001</v>
      </c>
    </row>
    <row r="84" spans="2:26" x14ac:dyDescent="0.25">
      <c r="B84" s="52"/>
      <c r="C84" s="38"/>
      <c r="D84" s="38"/>
      <c r="E84" s="38"/>
      <c r="F84" s="38"/>
      <c r="G84" s="38"/>
      <c r="H84" s="38"/>
      <c r="I84" s="38"/>
      <c r="J84" s="54"/>
      <c r="K84" s="54"/>
      <c r="Y84" t="s">
        <v>240</v>
      </c>
      <c r="Z84">
        <v>1.18214</v>
      </c>
    </row>
    <row r="85" spans="2:26" x14ac:dyDescent="0.25">
      <c r="X85" t="s">
        <v>8</v>
      </c>
      <c r="Y85" t="s">
        <v>241</v>
      </c>
      <c r="Z85">
        <v>1.2051099999999999</v>
      </c>
    </row>
    <row r="86" spans="2:26" x14ac:dyDescent="0.25">
      <c r="Y86" t="s">
        <v>245</v>
      </c>
      <c r="Z86">
        <v>1.5566500000000001</v>
      </c>
    </row>
    <row r="87" spans="2:26" x14ac:dyDescent="0.25">
      <c r="Y87" t="s">
        <v>257</v>
      </c>
      <c r="Z87">
        <v>1.54342</v>
      </c>
    </row>
    <row r="90" spans="2:26" x14ac:dyDescent="0.25">
      <c r="Y90" t="s">
        <v>238</v>
      </c>
      <c r="Z90">
        <v>0.97797000000000001</v>
      </c>
    </row>
    <row r="91" spans="2:26" x14ac:dyDescent="0.25">
      <c r="Y91" t="s">
        <v>239</v>
      </c>
      <c r="Z91">
        <v>1.0993599999999999</v>
      </c>
    </row>
    <row r="92" spans="2:26" x14ac:dyDescent="0.25">
      <c r="Y92" t="s">
        <v>240</v>
      </c>
      <c r="Z92">
        <v>0.99724999999999997</v>
      </c>
    </row>
    <row r="93" spans="2:26" x14ac:dyDescent="0.25">
      <c r="X93" t="s">
        <v>167</v>
      </c>
      <c r="Y93" t="s">
        <v>241</v>
      </c>
      <c r="Z93">
        <v>1.0829800000000001</v>
      </c>
    </row>
    <row r="94" spans="2:26" x14ac:dyDescent="0.25">
      <c r="Y94" t="s">
        <v>245</v>
      </c>
      <c r="Z94">
        <v>1.06426</v>
      </c>
    </row>
    <row r="95" spans="2:26" x14ac:dyDescent="0.25">
      <c r="Y95" t="s">
        <v>257</v>
      </c>
      <c r="Z95">
        <v>1.1588799999999999</v>
      </c>
    </row>
    <row r="98" spans="23:26" x14ac:dyDescent="0.25">
      <c r="W98" t="s">
        <v>300</v>
      </c>
      <c r="Y98" t="s">
        <v>238</v>
      </c>
    </row>
    <row r="99" spans="23:26" x14ac:dyDescent="0.25">
      <c r="Y99" t="s">
        <v>239</v>
      </c>
    </row>
    <row r="100" spans="23:26" x14ac:dyDescent="0.25">
      <c r="Y100" t="s">
        <v>240</v>
      </c>
    </row>
    <row r="101" spans="23:26" x14ac:dyDescent="0.25">
      <c r="W101" t="s">
        <v>301</v>
      </c>
      <c r="X101" t="s">
        <v>191</v>
      </c>
      <c r="Y101" t="s">
        <v>241</v>
      </c>
      <c r="Z101">
        <v>1.089</v>
      </c>
    </row>
    <row r="102" spans="23:26" x14ac:dyDescent="0.25">
      <c r="Y102" t="s">
        <v>245</v>
      </c>
      <c r="Z102">
        <v>1.08847</v>
      </c>
    </row>
    <row r="103" spans="23:26" x14ac:dyDescent="0.25">
      <c r="Y103" t="s">
        <v>257</v>
      </c>
      <c r="Z103">
        <v>1.23298</v>
      </c>
    </row>
    <row r="106" spans="23:26" x14ac:dyDescent="0.25">
      <c r="Y106" t="s">
        <v>238</v>
      </c>
      <c r="Z106">
        <v>1.1318900000000001</v>
      </c>
    </row>
    <row r="107" spans="23:26" x14ac:dyDescent="0.25">
      <c r="Y107" t="s">
        <v>239</v>
      </c>
      <c r="Z107">
        <v>1.0831500000000001</v>
      </c>
    </row>
    <row r="108" spans="23:26" x14ac:dyDescent="0.25">
      <c r="Y108" t="s">
        <v>240</v>
      </c>
      <c r="Z108">
        <v>1.0856600000000001</v>
      </c>
    </row>
    <row r="109" spans="23:26" x14ac:dyDescent="0.25">
      <c r="X109" t="s">
        <v>12</v>
      </c>
      <c r="Y109" t="s">
        <v>241</v>
      </c>
      <c r="Z109">
        <v>1.23675</v>
      </c>
    </row>
    <row r="110" spans="23:26" x14ac:dyDescent="0.25">
      <c r="Y110" t="s">
        <v>245</v>
      </c>
      <c r="Z110">
        <v>1.1235999999999999</v>
      </c>
    </row>
    <row r="111" spans="23:26" x14ac:dyDescent="0.25">
      <c r="Y111" t="s">
        <v>257</v>
      </c>
      <c r="Z111">
        <v>1.16601</v>
      </c>
    </row>
    <row r="114" spans="2:26" x14ac:dyDescent="0.25">
      <c r="Y114" t="s">
        <v>238</v>
      </c>
    </row>
    <row r="115" spans="2:26" x14ac:dyDescent="0.25">
      <c r="D115" t="str">
        <f>C3</f>
        <v>Mar 2011</v>
      </c>
      <c r="E115" t="str">
        <f>D3</f>
        <v>Apr 2012</v>
      </c>
      <c r="F115" t="str">
        <f>E3</f>
        <v>Sep 2012</v>
      </c>
      <c r="G115" t="str">
        <f>F3</f>
        <v>Sep 2013</v>
      </c>
      <c r="H115" t="str">
        <f>G3</f>
        <v>Sep 2014</v>
      </c>
      <c r="I115" s="12" t="str">
        <f>H62</f>
        <v>Sep 2015</v>
      </c>
      <c r="Y115" t="s">
        <v>239</v>
      </c>
    </row>
    <row r="116" spans="2:26" x14ac:dyDescent="0.25">
      <c r="C116" t="str">
        <f>B4</f>
        <v>AT&amp;T - DSL</v>
      </c>
      <c r="Y116" t="s">
        <v>240</v>
      </c>
    </row>
    <row r="117" spans="2:26" x14ac:dyDescent="0.25">
      <c r="B117" t="s">
        <v>15</v>
      </c>
      <c r="C117" t="str">
        <f>B6</f>
        <v>CenturyLink</v>
      </c>
      <c r="D117">
        <f t="shared" ref="D117:I117" si="17">(C6-$C6)/$C6</f>
        <v>0</v>
      </c>
      <c r="E117">
        <f t="shared" si="17"/>
        <v>3.6295495982172944E-2</v>
      </c>
      <c r="F117">
        <f t="shared" si="17"/>
        <v>4.0735363630224841E-2</v>
      </c>
      <c r="G117">
        <f t="shared" si="17"/>
        <v>-1.0871767168613683E-2</v>
      </c>
      <c r="H117">
        <f t="shared" si="17"/>
        <v>1.5848470524680938</v>
      </c>
      <c r="I117">
        <f t="shared" si="17"/>
        <v>0.74387196974812597</v>
      </c>
      <c r="X117" t="s">
        <v>192</v>
      </c>
      <c r="Y117" t="s">
        <v>241</v>
      </c>
    </row>
    <row r="118" spans="2:26" x14ac:dyDescent="0.25">
      <c r="C118" t="str">
        <f t="shared" ref="C118:C125" si="18">B8</f>
        <v>Verizon DSL</v>
      </c>
      <c r="Y118" t="s">
        <v>245</v>
      </c>
      <c r="Z118">
        <v>1.6536500000000001</v>
      </c>
    </row>
    <row r="119" spans="2:26" x14ac:dyDescent="0.25">
      <c r="C119" t="str">
        <f t="shared" si="18"/>
        <v>Windstream</v>
      </c>
      <c r="Y119" t="s">
        <v>257</v>
      </c>
      <c r="Z119">
        <v>1.9370099999999999</v>
      </c>
    </row>
    <row r="120" spans="2:26" x14ac:dyDescent="0.25">
      <c r="B120" t="s">
        <v>14</v>
      </c>
      <c r="C120" t="str">
        <f t="shared" si="18"/>
        <v>Optimum</v>
      </c>
      <c r="D120">
        <f t="shared" ref="D120:I125" si="19">(C10-$C10)/$C10</f>
        <v>0</v>
      </c>
      <c r="E120">
        <f t="shared" si="19"/>
        <v>0.55034227039361083</v>
      </c>
      <c r="F120">
        <f t="shared" si="19"/>
        <v>0.51309540787221886</v>
      </c>
      <c r="G120">
        <f t="shared" si="19"/>
        <v>0.84954007415858523</v>
      </c>
      <c r="H120">
        <f t="shared" si="19"/>
        <v>7.9262442954934391</v>
      </c>
      <c r="I120">
        <f t="shared" si="19"/>
        <v>4.9665145464917284</v>
      </c>
    </row>
    <row r="121" spans="2:26" x14ac:dyDescent="0.25">
      <c r="C121" t="str">
        <f t="shared" si="18"/>
        <v>Charter</v>
      </c>
      <c r="D121">
        <f t="shared" si="19"/>
        <v>0</v>
      </c>
      <c r="E121">
        <f t="shared" si="19"/>
        <v>1.158828415838538</v>
      </c>
      <c r="F121">
        <f t="shared" si="19"/>
        <v>1.2400332277020583</v>
      </c>
      <c r="G121">
        <f t="shared" si="19"/>
        <v>1.4667076885210595</v>
      </c>
      <c r="H121">
        <f t="shared" si="19"/>
        <v>1.498323231701689</v>
      </c>
      <c r="I121">
        <f t="shared" si="19"/>
        <v>1.5954281143279079</v>
      </c>
      <c r="W121" t="s">
        <v>303</v>
      </c>
    </row>
    <row r="122" spans="2:26" x14ac:dyDescent="0.25">
      <c r="C122" t="str">
        <f t="shared" si="18"/>
        <v>Comcast</v>
      </c>
      <c r="D122">
        <f t="shared" si="19"/>
        <v>0</v>
      </c>
      <c r="E122">
        <f t="shared" si="19"/>
        <v>0.24341196906037971</v>
      </c>
      <c r="F122">
        <f t="shared" si="19"/>
        <v>0.37592232433154688</v>
      </c>
      <c r="G122">
        <f t="shared" si="19"/>
        <v>1.7956077319358046</v>
      </c>
      <c r="H122">
        <f t="shared" si="19"/>
        <v>1.6064811378178958</v>
      </c>
      <c r="I122">
        <f t="shared" si="19"/>
        <v>1.7749157474353074</v>
      </c>
      <c r="Y122" t="s">
        <v>238</v>
      </c>
    </row>
    <row r="123" spans="2:26" x14ac:dyDescent="0.25">
      <c r="C123" t="str">
        <f t="shared" si="18"/>
        <v>Cox</v>
      </c>
      <c r="D123">
        <f t="shared" si="19"/>
        <v>0</v>
      </c>
      <c r="E123">
        <f t="shared" si="19"/>
        <v>0.21150434571745819</v>
      </c>
      <c r="F123">
        <f t="shared" si="19"/>
        <v>0.19202838436307476</v>
      </c>
      <c r="G123">
        <f t="shared" si="19"/>
        <v>1.030949676464207</v>
      </c>
      <c r="H123">
        <f t="shared" si="19"/>
        <v>1.6367592817122509</v>
      </c>
      <c r="I123">
        <f t="shared" si="19"/>
        <v>1.2649717730442145</v>
      </c>
      <c r="Y123" t="s">
        <v>239</v>
      </c>
    </row>
    <row r="124" spans="2:26" x14ac:dyDescent="0.25">
      <c r="C124" t="str">
        <f t="shared" si="18"/>
        <v>Mediacom</v>
      </c>
      <c r="D124">
        <f t="shared" si="19"/>
        <v>0</v>
      </c>
      <c r="E124">
        <f t="shared" si="19"/>
        <v>0.38284866735583639</v>
      </c>
      <c r="F124">
        <f t="shared" si="19"/>
        <v>0.38224639309631897</v>
      </c>
      <c r="G124">
        <f t="shared" si="19"/>
        <v>0.98650725875320266</v>
      </c>
      <c r="H124">
        <f t="shared" si="19"/>
        <v>2.5583801519169405</v>
      </c>
      <c r="I124">
        <f t="shared" si="19"/>
        <v>2.4633107105937349</v>
      </c>
      <c r="Y124" t="s">
        <v>240</v>
      </c>
      <c r="Z124">
        <v>1.6438200000000001</v>
      </c>
    </row>
    <row r="125" spans="2:26" x14ac:dyDescent="0.25">
      <c r="C125" t="str">
        <f t="shared" si="18"/>
        <v>TWC</v>
      </c>
      <c r="D125">
        <f t="shared" si="19"/>
        <v>0</v>
      </c>
      <c r="E125">
        <f t="shared" si="19"/>
        <v>0.66277841043160668</v>
      </c>
      <c r="F125">
        <f t="shared" si="19"/>
        <v>0.6975470130189898</v>
      </c>
      <c r="G125">
        <f t="shared" si="19"/>
        <v>0.81876006689031833</v>
      </c>
      <c r="H125">
        <f t="shared" si="19"/>
        <v>1.7374760190001333</v>
      </c>
      <c r="I125">
        <f t="shared" si="19"/>
        <v>3.5408882459758089</v>
      </c>
      <c r="X125" t="s">
        <v>275</v>
      </c>
      <c r="Y125" t="s">
        <v>241</v>
      </c>
      <c r="Z125">
        <v>1.67204</v>
      </c>
    </row>
    <row r="126" spans="2:26" x14ac:dyDescent="0.25">
      <c r="B126" t="s">
        <v>16</v>
      </c>
      <c r="C126" t="str">
        <f>B17</f>
        <v>Verizon Fiber</v>
      </c>
      <c r="Y126" t="s">
        <v>245</v>
      </c>
      <c r="Z126">
        <v>1.76159</v>
      </c>
    </row>
    <row r="127" spans="2:26" x14ac:dyDescent="0.25">
      <c r="Y127" t="s">
        <v>257</v>
      </c>
      <c r="Z127">
        <v>1.64401</v>
      </c>
    </row>
    <row r="130" spans="3:26" x14ac:dyDescent="0.25">
      <c r="W130" t="s">
        <v>234</v>
      </c>
      <c r="Y130" t="s">
        <v>238</v>
      </c>
      <c r="Z130">
        <v>1.0628322222222222</v>
      </c>
    </row>
    <row r="131" spans="3:26" x14ac:dyDescent="0.25">
      <c r="Y131" t="s">
        <v>239</v>
      </c>
      <c r="Z131">
        <v>1.0979979999999998</v>
      </c>
    </row>
    <row r="132" spans="3:26" x14ac:dyDescent="0.25">
      <c r="Y132" t="s">
        <v>240</v>
      </c>
      <c r="Z132">
        <v>1.1115036363636364</v>
      </c>
    </row>
    <row r="133" spans="3:26" x14ac:dyDescent="0.25">
      <c r="X133" t="s">
        <v>224</v>
      </c>
      <c r="Y133" t="s">
        <v>241</v>
      </c>
      <c r="Z133">
        <v>1.1183146153846155</v>
      </c>
    </row>
    <row r="134" spans="3:26" x14ac:dyDescent="0.25">
      <c r="Y134" t="s">
        <v>245</v>
      </c>
      <c r="Z134">
        <v>1.157394375</v>
      </c>
    </row>
    <row r="135" spans="3:26" x14ac:dyDescent="0.25">
      <c r="Y135" t="s">
        <v>257</v>
      </c>
      <c r="Z135">
        <v>1.1771687499999999</v>
      </c>
    </row>
    <row r="143" spans="3:26" x14ac:dyDescent="0.25">
      <c r="D143" t="str">
        <f>D62</f>
        <v>Apr 2012</v>
      </c>
      <c r="E143" t="str">
        <f>E62</f>
        <v>Sep 2012</v>
      </c>
      <c r="F143" t="str">
        <f>F62</f>
        <v>Sep 2013</v>
      </c>
      <c r="G143" t="str">
        <f>G62</f>
        <v>Sep 2014</v>
      </c>
      <c r="H143" t="str">
        <f>H62</f>
        <v>Sep 2015</v>
      </c>
    </row>
    <row r="144" spans="3:26" x14ac:dyDescent="0.25">
      <c r="C144" t="str">
        <f>B63</f>
        <v>AT&amp;T - DSL</v>
      </c>
    </row>
    <row r="145" spans="2:8" x14ac:dyDescent="0.25">
      <c r="B145" t="s">
        <v>15</v>
      </c>
      <c r="C145" t="str">
        <f>B65</f>
        <v>CenturyLink</v>
      </c>
      <c r="D145">
        <f>(D65-$C65)/$C65</f>
        <v>-4.0446497610879531E-3</v>
      </c>
      <c r="E145">
        <f>(E65-$C65)/$C65</f>
        <v>-2.5279061006800531E-2</v>
      </c>
      <c r="F145">
        <f>(F65-$C65)/$C65</f>
        <v>-7.567856930428056E-2</v>
      </c>
      <c r="G145">
        <f>(G65-$C65)/$C65</f>
        <v>-0.13712155758669231</v>
      </c>
      <c r="H145">
        <f>(H65-$C65)/$C65</f>
        <v>-0.14810555742807857</v>
      </c>
    </row>
    <row r="146" spans="2:8" x14ac:dyDescent="0.25">
      <c r="C146" t="str">
        <f t="shared" ref="C146:C153" si="20">B67</f>
        <v>Verizon DSL</v>
      </c>
    </row>
    <row r="147" spans="2:8" x14ac:dyDescent="0.25">
      <c r="C147" t="str">
        <f t="shared" si="20"/>
        <v>Windstream</v>
      </c>
    </row>
    <row r="148" spans="2:8" x14ac:dyDescent="0.25">
      <c r="B148" t="s">
        <v>14</v>
      </c>
      <c r="C148" t="str">
        <f t="shared" si="20"/>
        <v>Optimum</v>
      </c>
      <c r="D148">
        <f t="shared" ref="D148:G153" si="21">(D69-$C69)/$C69</f>
        <v>-1.2418570597180106E-2</v>
      </c>
      <c r="E148">
        <f t="shared" si="21"/>
        <v>-3.397976232939678E-3</v>
      </c>
      <c r="F148">
        <f t="shared" si="21"/>
        <v>-2.6113728950381998E-2</v>
      </c>
      <c r="G148">
        <f t="shared" si="21"/>
        <v>2.7211969887547705E-2</v>
      </c>
      <c r="H148">
        <f t="shared" ref="H148" si="22">(H69-$C69)/$C69</f>
        <v>3.9330166895077045E-3</v>
      </c>
    </row>
    <row r="149" spans="2:8" x14ac:dyDescent="0.25">
      <c r="C149" t="str">
        <f t="shared" si="20"/>
        <v>Charter</v>
      </c>
      <c r="D149">
        <f t="shared" si="21"/>
        <v>3.1378050131048094E-3</v>
      </c>
      <c r="E149">
        <f t="shared" si="21"/>
        <v>1.4304699324448487E-3</v>
      </c>
      <c r="F149">
        <f t="shared" si="21"/>
        <v>-5.2604378160877457E-3</v>
      </c>
      <c r="G149">
        <f t="shared" si="21"/>
        <v>-2.6735944479309093E-2</v>
      </c>
      <c r="H149">
        <f t="shared" ref="H149" si="23">(H70-$C70)/$C70</f>
        <v>-2.6828232862047462E-2</v>
      </c>
    </row>
    <row r="150" spans="2:8" x14ac:dyDescent="0.25">
      <c r="C150" t="str">
        <f t="shared" si="20"/>
        <v>Comcast</v>
      </c>
      <c r="D150">
        <f t="shared" si="21"/>
        <v>0.10384797131394365</v>
      </c>
      <c r="E150">
        <f t="shared" si="21"/>
        <v>7.627377764600142E-2</v>
      </c>
      <c r="F150">
        <f t="shared" si="21"/>
        <v>7.0065877861888157E-2</v>
      </c>
      <c r="G150">
        <f t="shared" si="21"/>
        <v>9.1598951142902105E-2</v>
      </c>
      <c r="H150">
        <f t="shared" ref="H150" si="24">(H71-$C71)/$C71</f>
        <v>9.5731373984267218E-2</v>
      </c>
    </row>
    <row r="151" spans="2:8" x14ac:dyDescent="0.25">
      <c r="C151" t="str">
        <f t="shared" si="20"/>
        <v>Cox</v>
      </c>
      <c r="D151">
        <f t="shared" si="21"/>
        <v>-7.3550051515864426E-2</v>
      </c>
      <c r="E151">
        <f t="shared" si="21"/>
        <v>-9.0813950658348352E-2</v>
      </c>
      <c r="F151">
        <f t="shared" si="21"/>
        <v>-0.11487632136164133</v>
      </c>
      <c r="G151">
        <f t="shared" si="21"/>
        <v>-0.15163512165045465</v>
      </c>
      <c r="H151">
        <f t="shared" ref="H151" si="25">(H72-$C72)/$C72</f>
        <v>-0.15032897138638507</v>
      </c>
    </row>
    <row r="152" spans="2:8" x14ac:dyDescent="0.25">
      <c r="C152" t="str">
        <f t="shared" si="20"/>
        <v>Mediacom</v>
      </c>
      <c r="D152">
        <f t="shared" si="21"/>
        <v>0.24520532432905437</v>
      </c>
      <c r="E152">
        <f t="shared" si="21"/>
        <v>0.21695714388659548</v>
      </c>
      <c r="F152">
        <f t="shared" si="21"/>
        <v>0.24060367102811428</v>
      </c>
      <c r="G152">
        <f t="shared" si="21"/>
        <v>0.60249745210471606</v>
      </c>
      <c r="H152">
        <f t="shared" ref="H152" si="26">(H73-$C73)/$C73</f>
        <v>0.58887779367710191</v>
      </c>
    </row>
    <row r="153" spans="2:8" x14ac:dyDescent="0.25">
      <c r="C153" t="str">
        <f t="shared" si="20"/>
        <v>TWC</v>
      </c>
      <c r="D153">
        <f t="shared" si="21"/>
        <v>0.12412446189555905</v>
      </c>
      <c r="E153">
        <f t="shared" si="21"/>
        <v>1.9714306164810746E-2</v>
      </c>
      <c r="F153">
        <f t="shared" si="21"/>
        <v>0.10737548186549695</v>
      </c>
      <c r="G153">
        <f t="shared" si="21"/>
        <v>8.8233790402568568E-2</v>
      </c>
      <c r="H153">
        <f t="shared" ref="H153" si="27">(H74-$C74)/$C74</f>
        <v>0.18681554648915619</v>
      </c>
    </row>
    <row r="154" spans="2:8" x14ac:dyDescent="0.25">
      <c r="B154" t="s">
        <v>16</v>
      </c>
      <c r="C154" t="str">
        <f>B76</f>
        <v>Verizon Fiber</v>
      </c>
    </row>
  </sheetData>
  <mergeCells count="8">
    <mergeCell ref="B2:H2"/>
    <mergeCell ref="I2:N2"/>
    <mergeCell ref="J61:N61"/>
    <mergeCell ref="A4:A9"/>
    <mergeCell ref="A10:A15"/>
    <mergeCell ref="A16:A17"/>
    <mergeCell ref="A18:A19"/>
    <mergeCell ref="C61:H61"/>
  </mergeCells>
  <pageMargins left="0.7" right="0.7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228</v>
      </c>
    </row>
    <row r="3" spans="1:3" x14ac:dyDescent="0.25">
      <c r="A3" t="s">
        <v>13</v>
      </c>
    </row>
    <row r="4" spans="1:3" x14ac:dyDescent="0.25">
      <c r="A4" t="s">
        <v>229</v>
      </c>
    </row>
    <row r="5" spans="1:3" x14ac:dyDescent="0.25">
      <c r="C5" t="s">
        <v>157</v>
      </c>
    </row>
    <row r="6" spans="1:3" x14ac:dyDescent="0.25">
      <c r="B6" t="s">
        <v>230</v>
      </c>
      <c r="C6" t="s">
        <v>231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229</v>
      </c>
    </row>
    <row r="9" spans="1:3" x14ac:dyDescent="0.25">
      <c r="C9" t="s">
        <v>158</v>
      </c>
    </row>
    <row r="10" spans="1:3" x14ac:dyDescent="0.25">
      <c r="B10" t="s">
        <v>230</v>
      </c>
      <c r="C10" t="s">
        <v>231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228</v>
      </c>
    </row>
    <row r="15" spans="1:3" x14ac:dyDescent="0.25">
      <c r="A15" t="s">
        <v>13</v>
      </c>
    </row>
    <row r="16" spans="1:3" x14ac:dyDescent="0.25">
      <c r="A16" t="s">
        <v>232</v>
      </c>
    </row>
    <row r="17" spans="1:3" x14ac:dyDescent="0.25">
      <c r="C17" t="s">
        <v>157</v>
      </c>
    </row>
    <row r="18" spans="1:3" x14ac:dyDescent="0.25">
      <c r="B18" t="s">
        <v>230</v>
      </c>
      <c r="C18" t="s">
        <v>231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232</v>
      </c>
    </row>
    <row r="21" spans="1:3" x14ac:dyDescent="0.25">
      <c r="C21" t="s">
        <v>158</v>
      </c>
    </row>
    <row r="22" spans="1:3" x14ac:dyDescent="0.25">
      <c r="B22" t="s">
        <v>230</v>
      </c>
      <c r="C22" t="s">
        <v>231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Q91"/>
  <sheetViews>
    <sheetView workbookViewId="0">
      <selection activeCell="D13" sqref="D13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156</v>
      </c>
    </row>
    <row r="2" spans="1:7" x14ac:dyDescent="0.25">
      <c r="A2" t="s">
        <v>268</v>
      </c>
    </row>
    <row r="3" spans="1:7" x14ac:dyDescent="0.25">
      <c r="A3" t="s">
        <v>279</v>
      </c>
    </row>
    <row r="4" spans="1:7" x14ac:dyDescent="0.25">
      <c r="C4" t="s">
        <v>247</v>
      </c>
      <c r="E4" t="s">
        <v>269</v>
      </c>
    </row>
    <row r="5" spans="1:7" x14ac:dyDescent="0.25">
      <c r="C5" t="s">
        <v>157</v>
      </c>
      <c r="D5" t="s">
        <v>243</v>
      </c>
      <c r="E5" t="s">
        <v>157</v>
      </c>
      <c r="F5" t="s">
        <v>243</v>
      </c>
      <c r="G5" t="s">
        <v>158</v>
      </c>
    </row>
    <row r="6" spans="1:7" x14ac:dyDescent="0.25">
      <c r="A6" t="s">
        <v>189</v>
      </c>
      <c r="B6" t="s">
        <v>0</v>
      </c>
      <c r="C6">
        <v>0.84655999999999998</v>
      </c>
      <c r="D6">
        <v>0.82647000000000004</v>
      </c>
      <c r="E6">
        <v>5.7000900000000003</v>
      </c>
      <c r="F6">
        <v>4.91113</v>
      </c>
      <c r="G6">
        <v>1083</v>
      </c>
    </row>
    <row r="7" spans="1:7" x14ac:dyDescent="0.25">
      <c r="B7" t="s">
        <v>299</v>
      </c>
      <c r="C7">
        <v>0.44979000000000002</v>
      </c>
      <c r="D7">
        <v>0.39068999999999998</v>
      </c>
      <c r="E7">
        <v>8.8731399999999994</v>
      </c>
      <c r="F7">
        <v>5.86029</v>
      </c>
      <c r="G7">
        <v>156</v>
      </c>
    </row>
    <row r="8" spans="1:7" x14ac:dyDescent="0.25">
      <c r="B8" t="s">
        <v>2</v>
      </c>
      <c r="C8">
        <v>0.93018999999999996</v>
      </c>
      <c r="D8">
        <v>0.95789000000000002</v>
      </c>
      <c r="E8">
        <v>4.0499200000000002</v>
      </c>
      <c r="F8">
        <v>2.8736600000000001</v>
      </c>
      <c r="G8">
        <v>303</v>
      </c>
    </row>
    <row r="9" spans="1:7" x14ac:dyDescent="0.25">
      <c r="B9" t="s">
        <v>3</v>
      </c>
      <c r="C9">
        <v>1.0190300000000001</v>
      </c>
      <c r="D9">
        <v>1.0495300000000001</v>
      </c>
      <c r="E9">
        <v>15.484500000000001</v>
      </c>
      <c r="F9">
        <v>12.594379999999999</v>
      </c>
      <c r="G9">
        <v>617</v>
      </c>
    </row>
    <row r="10" spans="1:7" x14ac:dyDescent="0.25">
      <c r="B10" t="s">
        <v>270</v>
      </c>
      <c r="C10" t="s">
        <v>159</v>
      </c>
      <c r="D10" t="s">
        <v>159</v>
      </c>
      <c r="E10" t="s">
        <v>159</v>
      </c>
      <c r="F10" t="s">
        <v>159</v>
      </c>
      <c r="G10">
        <v>0</v>
      </c>
    </row>
    <row r="11" spans="1:7" x14ac:dyDescent="0.25">
      <c r="B11" t="s">
        <v>4</v>
      </c>
      <c r="C11">
        <v>1.04749</v>
      </c>
      <c r="D11">
        <v>1.0417700000000001</v>
      </c>
      <c r="E11">
        <v>14.37017</v>
      </c>
      <c r="F11">
        <v>12.501289999999999</v>
      </c>
      <c r="G11">
        <v>1095</v>
      </c>
    </row>
    <row r="12" spans="1:7" x14ac:dyDescent="0.25">
      <c r="B12" t="s">
        <v>5</v>
      </c>
      <c r="C12">
        <v>0.98495999999999995</v>
      </c>
      <c r="D12">
        <v>1.0523400000000001</v>
      </c>
      <c r="E12">
        <v>13.77441</v>
      </c>
      <c r="F12">
        <v>12.628030000000001</v>
      </c>
      <c r="G12">
        <v>553</v>
      </c>
    </row>
    <row r="13" spans="1:7" x14ac:dyDescent="0.25">
      <c r="B13" t="s">
        <v>6</v>
      </c>
      <c r="C13">
        <v>0.77900000000000003</v>
      </c>
      <c r="D13">
        <v>0.68820000000000003</v>
      </c>
      <c r="E13">
        <v>5.0131300000000003</v>
      </c>
      <c r="F13">
        <v>2.0646100000000001</v>
      </c>
      <c r="G13">
        <v>68</v>
      </c>
    </row>
    <row r="14" spans="1:7" x14ac:dyDescent="0.25">
      <c r="B14" t="s">
        <v>192</v>
      </c>
      <c r="C14" t="s">
        <v>159</v>
      </c>
      <c r="D14" t="s">
        <v>159</v>
      </c>
      <c r="E14" t="s">
        <v>159</v>
      </c>
      <c r="F14" t="s">
        <v>159</v>
      </c>
      <c r="G14">
        <v>0</v>
      </c>
    </row>
    <row r="15" spans="1:7" x14ac:dyDescent="0.25">
      <c r="B15" t="s">
        <v>7</v>
      </c>
      <c r="C15">
        <v>0.93579000000000001</v>
      </c>
      <c r="D15">
        <v>0.94747000000000003</v>
      </c>
      <c r="E15">
        <v>13.30172</v>
      </c>
      <c r="F15">
        <v>9.4747000000000003</v>
      </c>
      <c r="G15">
        <v>49</v>
      </c>
    </row>
    <row r="16" spans="1:7" x14ac:dyDescent="0.25">
      <c r="B16" t="s">
        <v>8</v>
      </c>
      <c r="C16">
        <v>0.79337999999999997</v>
      </c>
      <c r="D16">
        <v>0.79066000000000003</v>
      </c>
      <c r="E16">
        <v>10.6311</v>
      </c>
      <c r="F16">
        <v>9.4878800000000005</v>
      </c>
      <c r="G16">
        <v>110</v>
      </c>
    </row>
    <row r="17" spans="1:7" x14ac:dyDescent="0.25">
      <c r="B17" t="s">
        <v>9</v>
      </c>
      <c r="C17">
        <v>0.80717000000000005</v>
      </c>
      <c r="D17">
        <v>0.84121999999999997</v>
      </c>
      <c r="E17">
        <v>5.6260300000000001</v>
      </c>
      <c r="F17">
        <v>5.2907099999999998</v>
      </c>
      <c r="G17">
        <v>345</v>
      </c>
    </row>
    <row r="18" spans="1:7" x14ac:dyDescent="0.25">
      <c r="B18" t="s">
        <v>167</v>
      </c>
      <c r="C18">
        <v>0.95669999999999999</v>
      </c>
      <c r="D18">
        <v>0.95904999999999996</v>
      </c>
      <c r="E18">
        <v>10.4053</v>
      </c>
      <c r="F18">
        <v>9.5904900000000008</v>
      </c>
      <c r="G18">
        <v>1189</v>
      </c>
    </row>
    <row r="19" spans="1:7" x14ac:dyDescent="0.25">
      <c r="B19" t="s">
        <v>235</v>
      </c>
      <c r="C19">
        <v>0.93101</v>
      </c>
      <c r="D19">
        <v>0.90005999999999997</v>
      </c>
      <c r="E19">
        <v>2.2101500000000001</v>
      </c>
      <c r="F19">
        <v>2.7001900000000001</v>
      </c>
      <c r="G19">
        <v>359</v>
      </c>
    </row>
    <row r="20" spans="1:7" x14ac:dyDescent="0.25">
      <c r="B20" t="s">
        <v>12</v>
      </c>
      <c r="C20">
        <v>1.17239</v>
      </c>
      <c r="D20">
        <v>1.2033499999999999</v>
      </c>
      <c r="E20">
        <v>27.867979999999999</v>
      </c>
      <c r="F20">
        <v>30.083680000000001</v>
      </c>
      <c r="G20">
        <v>497</v>
      </c>
    </row>
    <row r="21" spans="1:7" x14ac:dyDescent="0.25">
      <c r="B21" t="s">
        <v>187</v>
      </c>
      <c r="C21" t="s">
        <v>159</v>
      </c>
      <c r="D21" t="s">
        <v>159</v>
      </c>
      <c r="E21" t="s">
        <v>159</v>
      </c>
      <c r="F21" t="s">
        <v>159</v>
      </c>
      <c r="G21">
        <v>0</v>
      </c>
    </row>
    <row r="22" spans="1:7" x14ac:dyDescent="0.25">
      <c r="B22" t="s">
        <v>286</v>
      </c>
      <c r="C22">
        <v>0.89898</v>
      </c>
      <c r="D22">
        <v>0.88055000000000005</v>
      </c>
      <c r="E22">
        <v>4.5938600000000003</v>
      </c>
      <c r="F22">
        <v>2.6416599999999999</v>
      </c>
      <c r="G22">
        <v>250</v>
      </c>
    </row>
    <row r="31" spans="1:7" x14ac:dyDescent="0.25">
      <c r="A31" t="s">
        <v>156</v>
      </c>
    </row>
    <row r="32" spans="1:7" x14ac:dyDescent="0.25">
      <c r="A32" t="s">
        <v>268</v>
      </c>
    </row>
    <row r="33" spans="1:7" x14ac:dyDescent="0.25">
      <c r="A33" t="s">
        <v>282</v>
      </c>
    </row>
    <row r="34" spans="1:7" x14ac:dyDescent="0.25">
      <c r="C34" t="s">
        <v>247</v>
      </c>
      <c r="E34" t="s">
        <v>274</v>
      </c>
    </row>
    <row r="35" spans="1:7" x14ac:dyDescent="0.25">
      <c r="C35" t="s">
        <v>157</v>
      </c>
      <c r="D35" t="s">
        <v>243</v>
      </c>
      <c r="E35" t="s">
        <v>157</v>
      </c>
      <c r="F35" t="s">
        <v>243</v>
      </c>
      <c r="G35" t="s">
        <v>158</v>
      </c>
    </row>
    <row r="36" spans="1:7" x14ac:dyDescent="0.25">
      <c r="A36" t="s">
        <v>189</v>
      </c>
      <c r="B36" t="s">
        <v>0</v>
      </c>
      <c r="C36">
        <v>0.90603</v>
      </c>
      <c r="D36">
        <v>0.86584000000000005</v>
      </c>
      <c r="E36">
        <v>0.79164000000000001</v>
      </c>
      <c r="F36">
        <v>0.66496999999999995</v>
      </c>
      <c r="G36">
        <v>1083</v>
      </c>
    </row>
    <row r="37" spans="1:7" x14ac:dyDescent="0.25">
      <c r="B37" t="s">
        <v>299</v>
      </c>
      <c r="C37">
        <v>1.06534</v>
      </c>
      <c r="D37">
        <v>1.06616</v>
      </c>
      <c r="E37">
        <v>2.8048000000000002</v>
      </c>
      <c r="F37">
        <v>2.13232</v>
      </c>
      <c r="G37">
        <v>156</v>
      </c>
    </row>
    <row r="38" spans="1:7" x14ac:dyDescent="0.25">
      <c r="B38" t="s">
        <v>2</v>
      </c>
      <c r="C38">
        <v>1.00874</v>
      </c>
      <c r="D38">
        <v>1.00322</v>
      </c>
      <c r="E38">
        <v>0.59236</v>
      </c>
      <c r="F38">
        <v>0.65683000000000002</v>
      </c>
      <c r="G38">
        <v>299</v>
      </c>
    </row>
    <row r="39" spans="1:7" x14ac:dyDescent="0.25">
      <c r="B39" t="s">
        <v>3</v>
      </c>
      <c r="C39">
        <v>1.0835600000000001</v>
      </c>
      <c r="D39">
        <v>1.0866100000000001</v>
      </c>
      <c r="E39">
        <v>1.6251500000000001</v>
      </c>
      <c r="F39">
        <v>1.0866100000000001</v>
      </c>
      <c r="G39">
        <v>616</v>
      </c>
    </row>
    <row r="40" spans="1:7" x14ac:dyDescent="0.25">
      <c r="B40" t="s">
        <v>270</v>
      </c>
      <c r="C40" t="s">
        <v>159</v>
      </c>
      <c r="D40" t="s">
        <v>159</v>
      </c>
      <c r="E40" t="s">
        <v>159</v>
      </c>
      <c r="F40" t="s">
        <v>159</v>
      </c>
      <c r="G40">
        <v>0</v>
      </c>
    </row>
    <row r="41" spans="1:7" x14ac:dyDescent="0.25">
      <c r="B41" t="s">
        <v>4</v>
      </c>
      <c r="C41">
        <v>1.07927</v>
      </c>
      <c r="D41">
        <v>1.08375</v>
      </c>
      <c r="E41">
        <v>2.69428</v>
      </c>
      <c r="F41">
        <v>2.1675</v>
      </c>
      <c r="G41">
        <v>1098</v>
      </c>
    </row>
    <row r="42" spans="1:7" x14ac:dyDescent="0.25">
      <c r="B42" t="s">
        <v>5</v>
      </c>
      <c r="C42">
        <v>1.2326299999999999</v>
      </c>
      <c r="D42">
        <v>1.1301399999999999</v>
      </c>
      <c r="E42">
        <v>2.35059</v>
      </c>
      <c r="F42">
        <v>2.2602899999999999</v>
      </c>
      <c r="G42">
        <v>557</v>
      </c>
    </row>
    <row r="43" spans="1:7" x14ac:dyDescent="0.25">
      <c r="B43" t="s">
        <v>6</v>
      </c>
      <c r="C43">
        <v>1.0841499999999999</v>
      </c>
      <c r="D43">
        <v>1.0063500000000001</v>
      </c>
      <c r="E43">
        <v>4.40402</v>
      </c>
      <c r="F43">
        <v>0.38644000000000001</v>
      </c>
      <c r="G43">
        <v>75</v>
      </c>
    </row>
    <row r="44" spans="1:7" x14ac:dyDescent="0.25">
      <c r="B44" t="s">
        <v>192</v>
      </c>
      <c r="C44" t="s">
        <v>159</v>
      </c>
      <c r="D44" t="s">
        <v>159</v>
      </c>
      <c r="E44" t="s">
        <v>159</v>
      </c>
      <c r="F44" t="s">
        <v>159</v>
      </c>
      <c r="G44">
        <v>0</v>
      </c>
    </row>
    <row r="45" spans="1:7" x14ac:dyDescent="0.25">
      <c r="B45" t="s">
        <v>7</v>
      </c>
      <c r="C45">
        <v>0.97624999999999995</v>
      </c>
      <c r="D45">
        <v>0.98163</v>
      </c>
      <c r="E45">
        <v>1.17807</v>
      </c>
      <c r="F45">
        <v>0.98163</v>
      </c>
      <c r="G45">
        <v>48</v>
      </c>
    </row>
    <row r="46" spans="1:7" x14ac:dyDescent="0.25">
      <c r="B46" t="s">
        <v>8</v>
      </c>
      <c r="C46">
        <v>0.97138999999999998</v>
      </c>
      <c r="D46">
        <v>0.97016999999999998</v>
      </c>
      <c r="E46">
        <v>1.1124499999999999</v>
      </c>
      <c r="F46">
        <v>0.97016999999999998</v>
      </c>
      <c r="G46">
        <v>111</v>
      </c>
    </row>
    <row r="47" spans="1:7" x14ac:dyDescent="0.25">
      <c r="B47" t="s">
        <v>9</v>
      </c>
      <c r="C47">
        <v>0.86248999999999998</v>
      </c>
      <c r="D47">
        <v>0.85790999999999995</v>
      </c>
      <c r="E47">
        <v>1.1222799999999999</v>
      </c>
      <c r="F47">
        <v>0.76868000000000003</v>
      </c>
      <c r="G47">
        <v>344</v>
      </c>
    </row>
    <row r="48" spans="1:7" x14ac:dyDescent="0.25">
      <c r="B48" t="s">
        <v>167</v>
      </c>
      <c r="C48">
        <v>0.97797000000000001</v>
      </c>
      <c r="D48">
        <v>0.97584000000000004</v>
      </c>
      <c r="E48">
        <v>0.97472999999999999</v>
      </c>
      <c r="F48">
        <v>0.99085999999999996</v>
      </c>
      <c r="G48">
        <v>1193</v>
      </c>
    </row>
    <row r="49" spans="1:7" x14ac:dyDescent="0.25">
      <c r="B49" t="s">
        <v>235</v>
      </c>
      <c r="C49">
        <v>1.0146999999999999</v>
      </c>
      <c r="D49">
        <v>1.02532</v>
      </c>
      <c r="E49">
        <v>0.59477999999999998</v>
      </c>
      <c r="F49">
        <v>0.78744000000000003</v>
      </c>
      <c r="G49">
        <v>361</v>
      </c>
    </row>
    <row r="50" spans="1:7" x14ac:dyDescent="0.25">
      <c r="B50" t="s">
        <v>12</v>
      </c>
      <c r="C50">
        <v>1.1318900000000001</v>
      </c>
      <c r="D50">
        <v>1.07778</v>
      </c>
      <c r="E50">
        <v>20.749479999999998</v>
      </c>
      <c r="F50">
        <v>27.112670000000001</v>
      </c>
      <c r="G50">
        <v>497</v>
      </c>
    </row>
    <row r="51" spans="1:7" x14ac:dyDescent="0.25">
      <c r="B51" t="s">
        <v>187</v>
      </c>
      <c r="C51" t="s">
        <v>159</v>
      </c>
      <c r="D51" t="s">
        <v>159</v>
      </c>
      <c r="E51" t="s">
        <v>159</v>
      </c>
      <c r="F51" t="s">
        <v>159</v>
      </c>
      <c r="G51">
        <v>0</v>
      </c>
    </row>
    <row r="52" spans="1:7" x14ac:dyDescent="0.25">
      <c r="B52" t="s">
        <v>286</v>
      </c>
      <c r="C52">
        <v>0.88795999999999997</v>
      </c>
      <c r="D52">
        <v>0.89276</v>
      </c>
      <c r="E52">
        <v>0.62966999999999995</v>
      </c>
      <c r="F52">
        <v>0.68564000000000003</v>
      </c>
      <c r="G52">
        <v>247</v>
      </c>
    </row>
    <row r="61" spans="1:7" x14ac:dyDescent="0.25">
      <c r="A61" t="s">
        <v>156</v>
      </c>
    </row>
    <row r="62" spans="1:7" x14ac:dyDescent="0.25">
      <c r="A62" t="s">
        <v>268</v>
      </c>
    </row>
    <row r="63" spans="1:7" x14ac:dyDescent="0.25">
      <c r="A63" t="s">
        <v>277</v>
      </c>
    </row>
    <row r="64" spans="1:7" x14ac:dyDescent="0.25">
      <c r="C64" t="s">
        <v>256</v>
      </c>
    </row>
    <row r="65" spans="1:17" x14ac:dyDescent="0.25">
      <c r="C65" t="s">
        <v>280</v>
      </c>
      <c r="H65" t="s">
        <v>244</v>
      </c>
      <c r="M65" t="s">
        <v>262</v>
      </c>
    </row>
    <row r="66" spans="1:17" x14ac:dyDescent="0.25">
      <c r="C66" t="s">
        <v>247</v>
      </c>
      <c r="E66" t="s">
        <v>269</v>
      </c>
      <c r="H66" t="s">
        <v>247</v>
      </c>
      <c r="J66" t="s">
        <v>269</v>
      </c>
      <c r="M66" t="s">
        <v>247</v>
      </c>
      <c r="O66" t="s">
        <v>269</v>
      </c>
    </row>
    <row r="67" spans="1:17" x14ac:dyDescent="0.25">
      <c r="C67" t="s">
        <v>157</v>
      </c>
      <c r="D67" t="s">
        <v>243</v>
      </c>
      <c r="E67" t="s">
        <v>157</v>
      </c>
      <c r="F67" t="s">
        <v>243</v>
      </c>
      <c r="G67" t="s">
        <v>158</v>
      </c>
      <c r="H67" t="s">
        <v>157</v>
      </c>
      <c r="I67" t="s">
        <v>243</v>
      </c>
      <c r="J67" t="s">
        <v>157</v>
      </c>
      <c r="K67" t="s">
        <v>243</v>
      </c>
      <c r="L67" t="s">
        <v>158</v>
      </c>
      <c r="M67" t="s">
        <v>157</v>
      </c>
      <c r="N67" t="s">
        <v>243</v>
      </c>
      <c r="O67" t="s">
        <v>157</v>
      </c>
      <c r="P67" t="s">
        <v>243</v>
      </c>
      <c r="Q67" t="s">
        <v>158</v>
      </c>
    </row>
    <row r="68" spans="1:17" x14ac:dyDescent="0.25">
      <c r="A68" t="s">
        <v>255</v>
      </c>
      <c r="B68" t="s">
        <v>278</v>
      </c>
      <c r="C68">
        <v>1.01847</v>
      </c>
      <c r="D68">
        <v>1.0535099999999999</v>
      </c>
      <c r="E68">
        <v>13.653879999999999</v>
      </c>
      <c r="F68">
        <v>12.840949999999999</v>
      </c>
      <c r="G68">
        <v>3794</v>
      </c>
      <c r="H68">
        <v>1.0062199999999999</v>
      </c>
      <c r="I68">
        <v>1.0446800000000001</v>
      </c>
      <c r="J68">
        <v>13.45247</v>
      </c>
      <c r="K68">
        <v>12.64166</v>
      </c>
      <c r="L68">
        <v>3791</v>
      </c>
      <c r="M68">
        <v>0.97153</v>
      </c>
      <c r="N68">
        <v>0.98936000000000002</v>
      </c>
      <c r="O68">
        <v>12.86978</v>
      </c>
      <c r="P68">
        <v>12.501289999999999</v>
      </c>
      <c r="Q68">
        <v>3794</v>
      </c>
    </row>
    <row r="69" spans="1:17" x14ac:dyDescent="0.25">
      <c r="B69" t="s">
        <v>15</v>
      </c>
      <c r="C69">
        <v>0.89983999999999997</v>
      </c>
      <c r="D69">
        <v>0.86262000000000005</v>
      </c>
      <c r="E69">
        <v>4.9481599999999997</v>
      </c>
      <c r="F69">
        <v>2.9198200000000001</v>
      </c>
      <c r="G69">
        <v>2408</v>
      </c>
      <c r="H69">
        <v>0.89298</v>
      </c>
      <c r="I69">
        <v>0.86007</v>
      </c>
      <c r="J69">
        <v>4.9097600000000003</v>
      </c>
      <c r="K69">
        <v>2.8839199999999998</v>
      </c>
      <c r="L69">
        <v>2403</v>
      </c>
      <c r="M69">
        <v>0.86665999999999999</v>
      </c>
      <c r="N69">
        <v>0.84740000000000004</v>
      </c>
      <c r="O69">
        <v>4.76309</v>
      </c>
      <c r="P69">
        <v>2.7001900000000001</v>
      </c>
      <c r="Q69">
        <v>2407</v>
      </c>
    </row>
    <row r="70" spans="1:17" x14ac:dyDescent="0.25">
      <c r="B70" t="s">
        <v>16</v>
      </c>
      <c r="C70">
        <v>1.17662</v>
      </c>
      <c r="D70">
        <v>1.21035</v>
      </c>
      <c r="E70">
        <v>27.955860000000001</v>
      </c>
      <c r="F70">
        <v>30.258759999999999</v>
      </c>
      <c r="G70">
        <v>514</v>
      </c>
      <c r="H70">
        <v>1.1749700000000001</v>
      </c>
      <c r="I70">
        <v>1.208</v>
      </c>
      <c r="J70">
        <v>27.91328</v>
      </c>
      <c r="K70">
        <v>30.19999</v>
      </c>
      <c r="L70">
        <v>514</v>
      </c>
      <c r="M70">
        <v>1.1672199999999999</v>
      </c>
      <c r="N70">
        <v>1.2033499999999999</v>
      </c>
      <c r="O70">
        <v>27.716899999999999</v>
      </c>
      <c r="P70">
        <v>30.083680000000001</v>
      </c>
      <c r="Q70">
        <v>514</v>
      </c>
    </row>
    <row r="71" spans="1:17" x14ac:dyDescent="0.25">
      <c r="B71" t="s">
        <v>227</v>
      </c>
      <c r="C71" t="s">
        <v>159</v>
      </c>
      <c r="D71" t="s">
        <v>159</v>
      </c>
      <c r="E71" t="s">
        <v>159</v>
      </c>
      <c r="F71" t="s">
        <v>159</v>
      </c>
      <c r="G71">
        <v>0</v>
      </c>
      <c r="H71" t="s">
        <v>159</v>
      </c>
      <c r="I71" t="s">
        <v>159</v>
      </c>
      <c r="J71" t="s">
        <v>159</v>
      </c>
      <c r="K71" t="s">
        <v>159</v>
      </c>
      <c r="L71">
        <v>0</v>
      </c>
      <c r="M71" t="s">
        <v>159</v>
      </c>
      <c r="N71" t="s">
        <v>159</v>
      </c>
      <c r="O71" t="s">
        <v>159</v>
      </c>
      <c r="P71" t="s">
        <v>159</v>
      </c>
      <c r="Q71">
        <v>0</v>
      </c>
    </row>
    <row r="81" spans="1:17" x14ac:dyDescent="0.25">
      <c r="A81" t="s">
        <v>156</v>
      </c>
    </row>
    <row r="82" spans="1:17" x14ac:dyDescent="0.25">
      <c r="A82" t="s">
        <v>268</v>
      </c>
    </row>
    <row r="83" spans="1:17" x14ac:dyDescent="0.25">
      <c r="A83" t="s">
        <v>281</v>
      </c>
    </row>
    <row r="84" spans="1:17" x14ac:dyDescent="0.25">
      <c r="C84" t="s">
        <v>256</v>
      </c>
    </row>
    <row r="85" spans="1:17" x14ac:dyDescent="0.25">
      <c r="C85" t="s">
        <v>280</v>
      </c>
      <c r="H85" t="s">
        <v>244</v>
      </c>
      <c r="M85" t="s">
        <v>262</v>
      </c>
    </row>
    <row r="86" spans="1:17" x14ac:dyDescent="0.25">
      <c r="C86" t="s">
        <v>247</v>
      </c>
      <c r="E86" t="s">
        <v>274</v>
      </c>
      <c r="H86" t="s">
        <v>247</v>
      </c>
      <c r="J86" t="s">
        <v>274</v>
      </c>
      <c r="M86" t="s">
        <v>247</v>
      </c>
      <c r="O86" t="s">
        <v>274</v>
      </c>
    </row>
    <row r="87" spans="1:17" x14ac:dyDescent="0.25">
      <c r="C87" t="s">
        <v>157</v>
      </c>
      <c r="D87" t="s">
        <v>243</v>
      </c>
      <c r="E87" t="s">
        <v>157</v>
      </c>
      <c r="F87" t="s">
        <v>243</v>
      </c>
      <c r="G87" t="s">
        <v>158</v>
      </c>
      <c r="H87" t="s">
        <v>157</v>
      </c>
      <c r="I87" t="s">
        <v>243</v>
      </c>
      <c r="J87" t="s">
        <v>157</v>
      </c>
      <c r="K87" t="s">
        <v>243</v>
      </c>
      <c r="L87" t="s">
        <v>158</v>
      </c>
      <c r="M87" t="s">
        <v>157</v>
      </c>
      <c r="N87" t="s">
        <v>243</v>
      </c>
      <c r="O87" t="s">
        <v>157</v>
      </c>
      <c r="P87" t="s">
        <v>243</v>
      </c>
      <c r="Q87" t="s">
        <v>158</v>
      </c>
    </row>
    <row r="88" spans="1:17" x14ac:dyDescent="0.25">
      <c r="A88" t="s">
        <v>255</v>
      </c>
      <c r="B88" t="s">
        <v>278</v>
      </c>
      <c r="C88">
        <v>1.0686199999999999</v>
      </c>
      <c r="D88">
        <v>1.0823700000000001</v>
      </c>
      <c r="E88">
        <v>1.88219</v>
      </c>
      <c r="F88">
        <v>1.8455999999999999</v>
      </c>
      <c r="G88">
        <v>3798</v>
      </c>
      <c r="H88">
        <v>1.06673</v>
      </c>
      <c r="I88">
        <v>1.08104</v>
      </c>
      <c r="J88">
        <v>1.8783700000000001</v>
      </c>
      <c r="K88">
        <v>1.8311200000000001</v>
      </c>
      <c r="L88">
        <v>3795</v>
      </c>
      <c r="M88">
        <v>1.0653600000000001</v>
      </c>
      <c r="N88">
        <v>1.0803700000000001</v>
      </c>
      <c r="O88">
        <v>1.8721000000000001</v>
      </c>
      <c r="P88">
        <v>1.84748</v>
      </c>
      <c r="Q88">
        <v>3798</v>
      </c>
    </row>
    <row r="89" spans="1:17" x14ac:dyDescent="0.25">
      <c r="B89" t="s">
        <v>15</v>
      </c>
      <c r="C89">
        <v>0.93798999999999999</v>
      </c>
      <c r="D89">
        <v>0.89197000000000004</v>
      </c>
      <c r="E89">
        <v>0.76182000000000005</v>
      </c>
      <c r="F89">
        <v>0.66712000000000005</v>
      </c>
      <c r="G89">
        <v>2418</v>
      </c>
      <c r="H89">
        <v>0.93342000000000003</v>
      </c>
      <c r="I89">
        <v>0.89305999999999996</v>
      </c>
      <c r="J89">
        <v>0.75941000000000003</v>
      </c>
      <c r="K89">
        <v>0.66627000000000003</v>
      </c>
      <c r="L89">
        <v>2413</v>
      </c>
      <c r="M89">
        <v>0.93315999999999999</v>
      </c>
      <c r="N89">
        <v>0.89276</v>
      </c>
      <c r="O89">
        <v>0.75924000000000003</v>
      </c>
      <c r="P89">
        <v>0.66496999999999995</v>
      </c>
      <c r="Q89">
        <v>2417</v>
      </c>
    </row>
    <row r="90" spans="1:17" x14ac:dyDescent="0.25">
      <c r="B90" t="s">
        <v>16</v>
      </c>
      <c r="C90">
        <v>1.13334</v>
      </c>
      <c r="D90">
        <v>1.0844499999999999</v>
      </c>
      <c r="E90">
        <v>20.771329999999999</v>
      </c>
      <c r="F90">
        <v>27.111170000000001</v>
      </c>
      <c r="G90">
        <v>515</v>
      </c>
      <c r="H90">
        <v>1.12975</v>
      </c>
      <c r="I90">
        <v>1.0844199999999999</v>
      </c>
      <c r="J90">
        <v>20.726949999999999</v>
      </c>
      <c r="K90">
        <v>27.110569999999999</v>
      </c>
      <c r="L90">
        <v>515</v>
      </c>
      <c r="M90">
        <v>1.13323</v>
      </c>
      <c r="N90">
        <v>1.0845100000000001</v>
      </c>
      <c r="O90">
        <v>20.771629999999998</v>
      </c>
      <c r="P90">
        <v>27.112670000000001</v>
      </c>
      <c r="Q90">
        <v>515</v>
      </c>
    </row>
    <row r="91" spans="1:17" x14ac:dyDescent="0.25">
      <c r="B91" t="s">
        <v>227</v>
      </c>
      <c r="C91" t="s">
        <v>159</v>
      </c>
      <c r="D91" t="s">
        <v>159</v>
      </c>
      <c r="E91" t="s">
        <v>159</v>
      </c>
      <c r="F91" t="s">
        <v>159</v>
      </c>
      <c r="G91">
        <v>0</v>
      </c>
      <c r="H91" t="s">
        <v>159</v>
      </c>
      <c r="I91" t="s">
        <v>159</v>
      </c>
      <c r="J91" t="s">
        <v>159</v>
      </c>
      <c r="K91" t="s">
        <v>159</v>
      </c>
      <c r="L91">
        <v>0</v>
      </c>
      <c r="M91" t="s">
        <v>159</v>
      </c>
      <c r="N91" t="s">
        <v>159</v>
      </c>
      <c r="O91" t="s">
        <v>159</v>
      </c>
      <c r="P91" t="s">
        <v>159</v>
      </c>
      <c r="Q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53</vt:i4>
      </vt:variant>
    </vt:vector>
  </HeadingPairs>
  <TitlesOfParts>
    <vt:vector size="69" baseType="lpstr">
      <vt:lpstr>Chart 18 Data</vt:lpstr>
      <vt:lpstr>Chart 19 Data</vt:lpstr>
      <vt:lpstr>Chart 20</vt:lpstr>
      <vt:lpstr>Chart 7-2</vt:lpstr>
      <vt:lpstr>Chart 8-2</vt:lpstr>
      <vt:lpstr>Chart 28</vt:lpstr>
      <vt:lpstr>Chart 47</vt:lpstr>
      <vt:lpstr>Chart 50</vt:lpstr>
      <vt:lpstr> HD2011</vt:lpstr>
      <vt:lpstr>HD2012A</vt:lpstr>
      <vt:lpstr>HD2012B</vt:lpstr>
      <vt:lpstr>HD2013</vt:lpstr>
      <vt:lpstr>HD2014</vt:lpstr>
      <vt:lpstr>HD2015</vt:lpstr>
      <vt:lpstr>Chart 18</vt:lpstr>
      <vt:lpstr>Chart 19</vt:lpstr>
      <vt:lpstr>'Chart 18 Data'!_201209_18</vt:lpstr>
      <vt:lpstr>'Chart 20'!_201209_19_1</vt:lpstr>
      <vt:lpstr>' HD2011'!Chart_46_3_2011</vt:lpstr>
      <vt:lpstr>'HD2013'!Chart_46_3_2013</vt:lpstr>
      <vt:lpstr>'HD2014'!Chart_46_3_2014</vt:lpstr>
      <vt:lpstr>'HD2015'!Chart_46_3_2015</vt:lpstr>
      <vt:lpstr>HD2012B!Chart_46_3_F2012</vt:lpstr>
      <vt:lpstr>HD2012A!Chart_46_3_S2012</vt:lpstr>
      <vt:lpstr>' HD2011'!Chart_47_3_2011</vt:lpstr>
      <vt:lpstr>'HD2013'!Chart_47_3_2013</vt:lpstr>
      <vt:lpstr>'HD2014'!Chart_47_3_2014</vt:lpstr>
      <vt:lpstr>'HD2015'!Chart_47_3_2015</vt:lpstr>
      <vt:lpstr>HD2012B!Chart_47_3_F2012</vt:lpstr>
      <vt:lpstr>HD2012A!Chart_47_3_S2012</vt:lpstr>
      <vt:lpstr>' HD2011'!Chart_48_3_2011</vt:lpstr>
      <vt:lpstr>'HD2013'!Chart_48_3_2013</vt:lpstr>
      <vt:lpstr>'HD2014'!Chart_48_3_2014</vt:lpstr>
      <vt:lpstr>'HD2015'!Chart_48_3_2015</vt:lpstr>
      <vt:lpstr>HD2012B!Chart_48_3_F2012</vt:lpstr>
      <vt:lpstr>HD2012A!Chart_48_3_S2012</vt:lpstr>
      <vt:lpstr>' HD2011'!Chart_49_3_2011</vt:lpstr>
      <vt:lpstr>'HD2013'!Chart_49_3_2013</vt:lpstr>
      <vt:lpstr>'HD2014'!Chart_49_3_2014</vt:lpstr>
      <vt:lpstr>'HD2015'!Chart_49_3_2015</vt:lpstr>
      <vt:lpstr>HD2012B!Chart_49_3_F2012</vt:lpstr>
      <vt:lpstr>HD2012A!Chart_49_3_S2012</vt:lpstr>
      <vt:lpstr>'Chart 18 Data'!chart18</vt:lpstr>
      <vt:lpstr>'Chart 20'!chart19</vt:lpstr>
      <vt:lpstr>HD2011DI</vt:lpstr>
      <vt:lpstr>HD2011DT</vt:lpstr>
      <vt:lpstr>HD2011UI</vt:lpstr>
      <vt:lpstr>HD2011UT</vt:lpstr>
      <vt:lpstr>HD2012ADI</vt:lpstr>
      <vt:lpstr>HD2012ADT</vt:lpstr>
      <vt:lpstr>HD2012AUI</vt:lpstr>
      <vt:lpstr>HD2012AUT</vt:lpstr>
      <vt:lpstr>HD2012BDI</vt:lpstr>
      <vt:lpstr>HD2012BDT</vt:lpstr>
      <vt:lpstr>HD2012BUI</vt:lpstr>
      <vt:lpstr>HD2012BUT</vt:lpstr>
      <vt:lpstr>HD2013DI</vt:lpstr>
      <vt:lpstr>HD2013DT</vt:lpstr>
      <vt:lpstr>HD2013UI</vt:lpstr>
      <vt:lpstr>HD2013UT</vt:lpstr>
      <vt:lpstr>HD2014DI</vt:lpstr>
      <vt:lpstr>HD2014DT</vt:lpstr>
      <vt:lpstr>HD2014UI</vt:lpstr>
      <vt:lpstr>HD2014UT</vt:lpstr>
      <vt:lpstr>HD2015DI</vt:lpstr>
      <vt:lpstr>HD2015DT</vt:lpstr>
      <vt:lpstr>HD2015UI</vt:lpstr>
      <vt:lpstr>HD2015UT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2016-12-01T11:13:00Z</dcterms:modified>
</cp:coreProperties>
</file>