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2" autoFilterDateGrouping="1"/>
  </bookViews>
  <sheets>
    <sheet name="Datos" sheetId="1" state="visible" r:id="rId1"/>
    <sheet name="ContactosHermanos" sheetId="2" state="visible" r:id="rId2"/>
    <sheet name="IngresoInformes" sheetId="3" state="visible" r:id="rId3"/>
    <sheet name="ActividadPargua_BD" sheetId="4" state="visible" r:id="rId4"/>
    <sheet name="InformePorHermano" sheetId="5" state="visible" r:id="rId5"/>
    <sheet name="S-21" sheetId="6" state="visible" r:id="rId6"/>
    <sheet name="InformePorPrivilegio" sheetId="7" state="visible" r:id="rId7"/>
    <sheet name="S-21_Privilegio" sheetId="8" state="visible" r:id="rId8"/>
    <sheet name="AsistenciaBD" sheetId="9" state="visible" r:id="rId9"/>
    <sheet name="AsistenciaRESPALDO" sheetId="10" state="visible" r:id="rId10"/>
    <sheet name="DatosNormados" sheetId="11" state="visible" r:id="rId11"/>
    <sheet name="Informes" sheetId="12" state="visible" r:id="rId12"/>
    <sheet name="autorizador" sheetId="13" state="visible" r:id="rId13"/>
  </sheets>
  <definedNames>
    <definedName name="_xlnm._FilterDatabase" localSheetId="0" hidden="1">'Datos'!$A$3:$M$199</definedName>
    <definedName name="_xlnm._FilterDatabase" localSheetId="1" hidden="1">'ContactosHermanos'!$A$3:$K$199</definedName>
    <definedName name="_xlnm._FilterDatabase" localSheetId="2" hidden="1">'IngresoInformes'!$A$14:$I$204</definedName>
    <definedName name="_xlnm._FilterDatabase" localSheetId="3" hidden="1">'ActividadPargua_BD'!$A$4:$I$662</definedName>
    <definedName name="_xlnm.Print_Area" localSheetId="5">'S-21'!$A$1:$V$24</definedName>
    <definedName name="_xlnm.Print_Area" localSheetId="7">'S-21_Privilegio'!$A$1:$V$24</definedName>
    <definedName name="_xlnm._FilterDatabase" localSheetId="8" hidden="1">'AsistenciaBD'!$A$19:$H$201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8">
    <numFmt numFmtId="164" formatCode="&quot;  Activos:  &quot;##"/>
    <numFmt numFmtId="165" formatCode="0.0"/>
    <numFmt numFmtId="166" formatCode="yyyy\-mm\-dd\ h:mm:ss"/>
    <numFmt numFmtId="167" formatCode="dd/mm/yyyy"/>
    <numFmt numFmtId="168" formatCode="###&quot; hrs&quot;"/>
    <numFmt numFmtId="169" formatCode="###&quot; hrs&quot;;[RED]\-0&quot; hrs&quot;"/>
    <numFmt numFmtId="170" formatCode="&quot;20&quot;##"/>
    <numFmt numFmtId="171" formatCode="ddd\ dd\ mmm"/>
  </numFmts>
  <fonts count="27">
    <font>
      <name val="Calibri"/>
      <charset val="1"/>
      <family val="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11"/>
    </font>
    <font>
      <name val="Calibri"/>
      <charset val="1"/>
      <family val="0"/>
      <i val="1"/>
      <color rgb="FF000000"/>
      <sz val="20"/>
    </font>
    <font>
      <name val="Calibri"/>
      <charset val="1"/>
      <family val="0"/>
      <b val="1"/>
      <color rgb="FF000000"/>
      <sz val="11"/>
    </font>
    <font>
      <name val="Calibri"/>
      <charset val="1"/>
      <family val="0"/>
      <b val="1"/>
      <color rgb="FFFFFFFF"/>
      <sz val="10"/>
    </font>
    <font>
      <name val="Calibri"/>
      <charset val="1"/>
      <family val="0"/>
      <i val="1"/>
      <color rgb="FFFFFFFF"/>
      <sz val="18"/>
    </font>
    <font>
      <name val="Calibri"/>
      <charset val="1"/>
      <family val="0"/>
      <color rgb="FFFFFFFF"/>
      <sz val="11"/>
    </font>
    <font>
      <name val="Calibri"/>
      <charset val="1"/>
      <family val="0"/>
      <b val="1"/>
      <color rgb="FFFFFFFF"/>
      <sz val="11"/>
    </font>
    <font>
      <name val="Calibri"/>
      <charset val="1"/>
      <family val="0"/>
      <b val="1"/>
      <color rgb="FFFFFFFF"/>
      <sz val="18"/>
    </font>
    <font>
      <name val="Calibri"/>
      <charset val="1"/>
      <family val="0"/>
      <b val="1"/>
      <color rgb="FFFFFFFF"/>
      <sz val="9"/>
    </font>
    <font>
      <name val="Calibri"/>
      <charset val="1"/>
      <family val="0"/>
      <b val="1"/>
      <color rgb="FF000000"/>
      <sz val="10"/>
    </font>
    <font>
      <name val="Calibri"/>
      <charset val="1"/>
      <family val="0"/>
      <b val="1"/>
      <color rgb="FF000000"/>
      <sz val="9"/>
    </font>
    <font>
      <name val="Calibri"/>
      <charset val="1"/>
      <family val="0"/>
      <color rgb="FF000000"/>
      <sz val="9"/>
    </font>
    <font>
      <name val="Calibri"/>
      <charset val="1"/>
      <family val="0"/>
      <color rgb="FF000000"/>
      <sz val="10"/>
    </font>
    <font>
      <name val="Calibri"/>
      <charset val="1"/>
      <family val="0"/>
      <i val="1"/>
      <color rgb="FF000000"/>
      <sz val="16"/>
    </font>
    <font>
      <name val="Calibri"/>
      <charset val="1"/>
      <family val="0"/>
      <color rgb="FF000000"/>
      <sz val="11"/>
      <u val="single"/>
    </font>
    <font>
      <name val="Calibri"/>
      <family val="2"/>
      <color rgb="FF000000"/>
      <sz val="10"/>
    </font>
    <font>
      <name val="Calibri"/>
      <family val="2"/>
      <b val="1"/>
      <color rgb="FF000000"/>
      <sz val="10"/>
    </font>
    <font>
      <name val="Times New Roman"/>
      <charset val="1"/>
      <family val="0"/>
      <color rgb="FF000000"/>
      <sz val="12"/>
    </font>
    <font>
      <name val="Times New Roman"/>
      <charset val="1"/>
      <family val="0"/>
      <b val="1"/>
      <color rgb="FF000000"/>
      <sz val="12"/>
    </font>
    <font>
      <name val="Calibri"/>
      <charset val="1"/>
      <family val="0"/>
      <color rgb="FF000000"/>
      <sz val="16"/>
    </font>
    <font>
      <name val="Calibri"/>
      <charset val="1"/>
      <family val="0"/>
      <i val="1"/>
      <color rgb="FFFFFFFF"/>
      <sz val="14"/>
    </font>
    <font>
      <name val="Calibri"/>
      <charset val="1"/>
      <family val="0"/>
      <b val="1"/>
      <sz val="10"/>
    </font>
    <font>
      <name val="Calibri"/>
      <charset val="1"/>
      <family val="0"/>
      <b val="1"/>
      <i val="1"/>
      <color rgb="FF000000"/>
      <sz val="14"/>
    </font>
  </fonts>
  <fills count="16">
    <fill>
      <patternFill/>
    </fill>
    <fill>
      <patternFill patternType="gray125"/>
    </fill>
    <fill>
      <patternFill patternType="solid">
        <fgColor rgb="FFC2D69B"/>
        <bgColor rgb="FFBFBFBF"/>
      </patternFill>
    </fill>
    <fill>
      <patternFill patternType="solid">
        <fgColor rgb="FF000000"/>
        <bgColor rgb="FF003300"/>
      </patternFill>
    </fill>
    <fill>
      <patternFill patternType="solid">
        <fgColor rgb="FF0070C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2D69B"/>
      </patternFill>
    </fill>
    <fill>
      <patternFill patternType="solid">
        <fgColor rgb="FF92D050"/>
        <bgColor rgb="FFC2D69B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A5A5A5"/>
        <bgColor rgb="FF96B3D7"/>
      </patternFill>
    </fill>
    <fill>
      <patternFill patternType="solid">
        <fgColor rgb="FF7F7F7F"/>
        <bgColor rgb="FF878787"/>
      </patternFill>
    </fill>
    <fill>
      <patternFill patternType="solid">
        <fgColor rgb="FF75923B"/>
        <bgColor rgb="FF7F7F7F"/>
      </patternFill>
    </fill>
    <fill>
      <patternFill patternType="solid">
        <fgColor rgb="FF96B3D7"/>
        <bgColor rgb="FF8EB4E2"/>
      </patternFill>
    </fill>
    <fill>
      <patternFill patternType="solid">
        <fgColor rgb="FF31859C"/>
        <bgColor rgb="FF4A7EBB"/>
      </patternFill>
    </fill>
    <fill>
      <patternFill patternType="solid">
        <fgColor rgb="FFD8D8D8"/>
        <bgColor rgb="FFD9D9D9"/>
      </patternFill>
    </fill>
  </fills>
  <borders count="29">
    <border>
      <left/>
      <right/>
      <top/>
      <bottom/>
      <diagonal/>
    </border>
    <border>
      <left/>
      <right/>
      <top/>
      <bottom style="double"/>
      <diagonal/>
    </border>
    <border>
      <left/>
      <right/>
      <top/>
      <bottom style="thin"/>
      <diagonal/>
    </border>
    <border>
      <left/>
      <right/>
      <top/>
      <bottom style="medium"/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medium"/>
      <top style="medium"/>
      <bottom style="medium"/>
      <diagonal/>
    </border>
    <border>
      <left/>
      <right/>
      <top style="medium"/>
      <bottom/>
      <diagonal/>
    </border>
    <border>
      <left/>
      <right/>
      <top style="thin"/>
      <bottom style="thin"/>
      <diagonal/>
    </border>
    <border>
      <left style="medium"/>
      <right/>
      <top style="medium"/>
      <bottom style="thin"/>
      <diagonal/>
    </border>
    <border>
      <left style="medium"/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thin"/>
      <right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medium"/>
      <top style="thin"/>
      <bottom style="thin"/>
      <diagonal/>
    </border>
    <border>
      <left style="medium"/>
      <right/>
      <top style="thin"/>
      <bottom style="medium"/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/>
      <top style="thin"/>
      <bottom style="medium"/>
      <diagonal/>
    </border>
    <border>
      <left style="thin"/>
      <right style="medium"/>
      <top style="thin"/>
      <bottom style="medium"/>
      <diagonal/>
    </border>
  </borders>
  <cellStyleXfs count="7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246">
    <xf numFmtId="0" fontId="0" fillId="0" borderId="0" applyAlignment="1" pivotButton="0" quotePrefix="0" xfId="0">
      <alignment horizontal="general" vertical="center"/>
    </xf>
    <xf numFmtId="0" fontId="4" fillId="0" borderId="0" applyAlignment="1" pivotButton="0" quotePrefix="0" xfId="0">
      <alignment horizontal="left" vertical="bottom"/>
    </xf>
    <xf numFmtId="0" fontId="5" fillId="0" borderId="1" applyAlignment="1" pivotButton="0" quotePrefix="0" xfId="0">
      <alignment horizontal="general" vertical="bottom"/>
    </xf>
    <xf numFmtId="164" fontId="6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left" vertical="bottom"/>
    </xf>
    <xf numFmtId="165" fontId="6" fillId="2" borderId="0" applyAlignment="1" pivotButton="0" quotePrefix="0" xfId="0">
      <alignment horizontal="left" vertical="bottom"/>
    </xf>
    <xf numFmtId="0" fontId="7" fillId="3" borderId="2" applyAlignment="1" pivotButton="0" quotePrefix="0" xfId="0">
      <alignment horizontal="left" vertical="bottom"/>
    </xf>
    <xf numFmtId="166" fontId="0" fillId="0" borderId="0" applyAlignment="1" pivotButton="0" quotePrefix="0" xfId="0">
      <alignment horizontal="general" vertical="center"/>
    </xf>
    <xf numFmtId="167" fontId="4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center"/>
    </xf>
    <xf numFmtId="165" fontId="4" fillId="0" borderId="0" applyAlignment="1" pivotButton="0" quotePrefix="0" xfId="0">
      <alignment horizontal="left" vertical="bottom"/>
    </xf>
    <xf numFmtId="0" fontId="4" fillId="0" borderId="1" applyAlignment="1" pivotButton="0" quotePrefix="0" xfId="0">
      <alignment horizontal="left" vertical="bottom"/>
    </xf>
    <xf numFmtId="0" fontId="7" fillId="3" borderId="0" applyAlignment="1" pivotButton="0" quotePrefix="0" xfId="0">
      <alignment horizontal="left" vertical="bottom"/>
    </xf>
    <xf numFmtId="0" fontId="7" fillId="3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167" fontId="4" fillId="0" borderId="0" applyAlignment="1" pivotButton="0" quotePrefix="0" xfId="0">
      <alignment horizontal="center" vertical="bottom"/>
    </xf>
    <xf numFmtId="49" fontId="4" fillId="0" borderId="0" applyAlignment="1" pivotButton="0" quotePrefix="0" xfId="0">
      <alignment horizontal="center" vertical="bottom"/>
    </xf>
    <xf numFmtId="49" fontId="4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8" fillId="4" borderId="3" applyAlignment="1" pivotButton="0" quotePrefix="0" xfId="0">
      <alignment horizontal="general" vertical="bottom"/>
    </xf>
    <xf numFmtId="0" fontId="9" fillId="4" borderId="3" applyAlignment="1" pivotButton="0" quotePrefix="0" xfId="0">
      <alignment horizontal="general" vertical="bottom"/>
    </xf>
    <xf numFmtId="0" fontId="10" fillId="4" borderId="3" applyAlignment="1" pivotButton="0" quotePrefix="0" xfId="0">
      <alignment horizontal="right" vertical="bottom"/>
    </xf>
    <xf numFmtId="0" fontId="11" fillId="4" borderId="0" applyAlignment="1" pivotButton="0" quotePrefix="0" xfId="0">
      <alignment horizontal="center" vertical="bottom"/>
    </xf>
    <xf numFmtId="0" fontId="12" fillId="3" borderId="0" applyAlignment="1" pivotButton="0" quotePrefix="0" xfId="0">
      <alignment horizontal="center" vertical="bottom"/>
    </xf>
    <xf numFmtId="0" fontId="13" fillId="5" borderId="0" applyAlignment="1" pivotButton="0" quotePrefix="0" xfId="0">
      <alignment horizontal="right" vertical="bottom"/>
    </xf>
    <xf numFmtId="0" fontId="6" fillId="5" borderId="4" applyAlignment="1" pivotButton="0" quotePrefix="0" xfId="0">
      <alignment horizontal="center" vertical="bottom"/>
    </xf>
    <xf numFmtId="0" fontId="4" fillId="5" borderId="5" applyAlignment="1" pivotButton="0" quotePrefix="0" xfId="0">
      <alignment horizontal="center" vertical="bottom"/>
    </xf>
    <xf numFmtId="0" fontId="4" fillId="5" borderId="6" applyAlignment="1" pivotButton="0" quotePrefix="0" xfId="0">
      <alignment horizontal="center" vertical="bottom"/>
    </xf>
    <xf numFmtId="0" fontId="14" fillId="6" borderId="0" applyAlignment="1" pivotButton="0" quotePrefix="0" xfId="0">
      <alignment horizontal="right" vertical="bottom"/>
    </xf>
    <xf numFmtId="2" fontId="15" fillId="6" borderId="7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13" fillId="6" borderId="0" applyAlignment="1" pivotButton="0" quotePrefix="0" xfId="0">
      <alignment horizontal="right" vertical="bottom"/>
    </xf>
    <xf numFmtId="0" fontId="16" fillId="6" borderId="7" applyAlignment="1" pivotButton="0" quotePrefix="0" xfId="0">
      <alignment horizontal="center" vertical="bottom"/>
    </xf>
    <xf numFmtId="2" fontId="16" fillId="6" borderId="7" applyAlignment="1" pivotButton="0" quotePrefix="0" xfId="0">
      <alignment horizontal="center" vertical="bottom"/>
    </xf>
    <xf numFmtId="0" fontId="13" fillId="0" borderId="0" applyAlignment="1" pivotButton="0" quotePrefix="0" xfId="0">
      <alignment horizontal="right" vertical="bottom"/>
    </xf>
    <xf numFmtId="0" fontId="6" fillId="7" borderId="9" applyAlignment="1" pivotButton="0" quotePrefix="0" xfId="0">
      <alignment horizontal="center" vertical="bottom"/>
    </xf>
    <xf numFmtId="0" fontId="6" fillId="8" borderId="10" applyAlignment="1" pivotButton="0" quotePrefix="0" xfId="0">
      <alignment horizontal="center" vertical="bottom"/>
    </xf>
    <xf numFmtId="0" fontId="6" fillId="9" borderId="11" applyAlignment="1" pivotButton="0" quotePrefix="0" xfId="0">
      <alignment horizontal="center" vertical="bottom"/>
    </xf>
    <xf numFmtId="0" fontId="13" fillId="10" borderId="0" applyAlignment="1" pivotButton="0" quotePrefix="0" xfId="0">
      <alignment horizontal="right" vertical="bottom"/>
    </xf>
    <xf numFmtId="2" fontId="13" fillId="10" borderId="0" applyAlignment="1" pivotButton="0" quotePrefix="0" xfId="0">
      <alignment horizontal="center" vertical="bottom"/>
    </xf>
    <xf numFmtId="0" fontId="13" fillId="10" borderId="0" applyAlignment="1" pivotButton="0" quotePrefix="0" xfId="0">
      <alignment horizontal="center" vertical="bottom"/>
    </xf>
    <xf numFmtId="0" fontId="12" fillId="3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/>
    </xf>
    <xf numFmtId="1" fontId="4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3" fillId="0" borderId="2" applyAlignment="1" pivotButton="0" quotePrefix="0" xfId="0">
      <alignment horizontal="general" vertical="bottom"/>
    </xf>
    <xf numFmtId="0" fontId="13" fillId="0" borderId="2" applyAlignment="1" pivotButton="0" quotePrefix="0" xfId="0">
      <alignment horizontal="left" vertical="bottom"/>
    </xf>
    <xf numFmtId="0" fontId="13" fillId="0" borderId="2" applyAlignment="1" pivotButton="0" quotePrefix="0" xfId="0">
      <alignment horizontal="center" vertical="bottom"/>
    </xf>
    <xf numFmtId="1" fontId="13" fillId="0" borderId="2" applyAlignment="1" pivotButton="0" quotePrefix="0" xfId="0">
      <alignment horizontal="center" vertical="bottom"/>
    </xf>
    <xf numFmtId="1" fontId="18" fillId="0" borderId="0" applyAlignment="1" pivotButton="0" quotePrefix="0" xfId="0">
      <alignment horizontal="center" vertical="bottom"/>
    </xf>
    <xf numFmtId="0" fontId="4" fillId="0" borderId="12" applyAlignment="1" pivotButton="0" quotePrefix="0" xfId="0">
      <alignment horizontal="general" vertical="bottom"/>
    </xf>
    <xf numFmtId="0" fontId="6" fillId="0" borderId="0" applyAlignment="1" pivotButton="0" quotePrefix="0" xfId="0">
      <alignment horizontal="right" vertical="bottom"/>
    </xf>
    <xf numFmtId="0" fontId="4" fillId="0" borderId="2" applyAlignment="1" pivotButton="0" quotePrefix="0" xfId="0">
      <alignment horizontal="left" vertical="bottom"/>
    </xf>
    <xf numFmtId="0" fontId="16" fillId="0" borderId="2" applyAlignment="1" pivotButton="0" quotePrefix="0" xfId="0">
      <alignment horizontal="left" vertical="bottom"/>
    </xf>
    <xf numFmtId="0" fontId="14" fillId="0" borderId="0" applyAlignment="1" pivotButton="0" quotePrefix="0" xfId="0">
      <alignment horizontal="right" vertical="bottom"/>
    </xf>
    <xf numFmtId="0" fontId="9" fillId="0" borderId="0" applyAlignment="1" pivotButton="0" quotePrefix="0" xfId="0">
      <alignment horizontal="general" vertical="bottom"/>
    </xf>
    <xf numFmtId="168" fontId="16" fillId="0" borderId="2" applyAlignment="1" pivotButton="0" quotePrefix="0" xfId="0">
      <alignment horizontal="center" vertical="bottom"/>
    </xf>
    <xf numFmtId="167" fontId="16" fillId="0" borderId="2" applyAlignment="1" pivotButton="0" quotePrefix="0" xfId="0">
      <alignment horizontal="left" vertical="bottom"/>
    </xf>
    <xf numFmtId="0" fontId="16" fillId="0" borderId="13" applyAlignment="1" pivotButton="0" quotePrefix="0" xfId="0">
      <alignment horizontal="center" vertical="bottom"/>
    </xf>
    <xf numFmtId="169" fontId="16" fillId="0" borderId="2" applyAlignment="1" pivotButton="0" quotePrefix="0" xfId="0">
      <alignment horizontal="center" vertical="bottom"/>
    </xf>
    <xf numFmtId="0" fontId="13" fillId="0" borderId="2" applyAlignment="1" pivotButton="0" quotePrefix="0" xfId="0">
      <alignment horizontal="right" vertical="bottom"/>
    </xf>
    <xf numFmtId="0" fontId="12" fillId="3" borderId="0" applyAlignment="1" pivotButton="0" quotePrefix="0" xfId="0">
      <alignment horizontal="left" vertical="bottom"/>
    </xf>
    <xf numFmtId="0" fontId="21" fillId="0" borderId="0" applyAlignment="1" pivotButton="0" quotePrefix="0" xfId="0">
      <alignment horizontal="general" vertical="center"/>
    </xf>
    <xf numFmtId="0" fontId="22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general" vertical="center"/>
    </xf>
    <xf numFmtId="167" fontId="22" fillId="0" borderId="0" applyAlignment="1" pivotButton="0" quotePrefix="0" xfId="0">
      <alignment horizontal="general" vertical="center"/>
    </xf>
    <xf numFmtId="167" fontId="22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165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left" vertical="bottom"/>
    </xf>
    <xf numFmtId="168" fontId="16" fillId="0" borderId="0" applyAlignment="1" pivotButton="0" quotePrefix="0" xfId="0">
      <alignment horizontal="center" vertical="bottom"/>
    </xf>
    <xf numFmtId="167" fontId="16" fillId="0" borderId="0" applyAlignment="1" pivotButton="0" quotePrefix="0" xfId="0">
      <alignment horizontal="left" vertical="bottom"/>
    </xf>
    <xf numFmtId="0" fontId="16" fillId="0" borderId="0" applyAlignment="1" pivotButton="0" quotePrefix="0" xfId="0">
      <alignment horizontal="center" vertical="bottom"/>
    </xf>
    <xf numFmtId="169" fontId="16" fillId="0" borderId="0" applyAlignment="1" pivotButton="0" quotePrefix="0" xfId="0">
      <alignment horizontal="center" vertical="bottom"/>
    </xf>
    <xf numFmtId="170" fontId="22" fillId="0" borderId="0" applyAlignment="1" pivotButton="0" quotePrefix="0" xfId="0">
      <alignment horizontal="center" vertical="center"/>
    </xf>
    <xf numFmtId="0" fontId="4" fillId="0" borderId="0" applyAlignment="1" pivotButton="0" quotePrefix="0" xfId="20">
      <alignment horizontal="general" vertical="bottom"/>
    </xf>
    <xf numFmtId="49" fontId="4" fillId="0" borderId="0" applyAlignment="1" pivotButton="0" quotePrefix="0" xfId="20">
      <alignment horizontal="left" vertical="bottom"/>
    </xf>
    <xf numFmtId="49" fontId="23" fillId="5" borderId="0" applyAlignment="1" pivotButton="0" quotePrefix="0" xfId="20">
      <alignment horizontal="general" vertical="bottom"/>
    </xf>
    <xf numFmtId="0" fontId="4" fillId="5" borderId="0" applyAlignment="1" pivotButton="0" quotePrefix="0" xfId="20">
      <alignment horizontal="general" vertical="bottom"/>
    </xf>
    <xf numFmtId="0" fontId="24" fillId="3" borderId="0" applyAlignment="1" pivotButton="0" quotePrefix="0" xfId="20">
      <alignment horizontal="general" vertical="bottom"/>
    </xf>
    <xf numFmtId="0" fontId="9" fillId="3" borderId="0" applyAlignment="1" pivotButton="0" quotePrefix="0" xfId="20">
      <alignment horizontal="general" vertical="bottom"/>
    </xf>
    <xf numFmtId="0" fontId="10" fillId="3" borderId="0" applyAlignment="1" pivotButton="0" quotePrefix="0" xfId="0">
      <alignment horizontal="center" vertical="bottom"/>
    </xf>
    <xf numFmtId="49" fontId="7" fillId="3" borderId="0" applyAlignment="1" pivotButton="0" quotePrefix="0" xfId="20">
      <alignment horizontal="center" vertical="bottom"/>
    </xf>
    <xf numFmtId="0" fontId="7" fillId="3" borderId="0" applyAlignment="1" pivotButton="0" quotePrefix="0" xfId="20">
      <alignment horizontal="center" vertical="bottom"/>
    </xf>
    <xf numFmtId="49" fontId="10" fillId="11" borderId="14" applyAlignment="1" pivotButton="0" quotePrefix="0" xfId="20">
      <alignment horizontal="center" vertical="bottom"/>
    </xf>
    <xf numFmtId="0" fontId="4" fillId="7" borderId="15" applyAlignment="1" pivotButton="0" quotePrefix="0" xfId="20">
      <alignment horizontal="center" vertical="bottom"/>
    </xf>
    <xf numFmtId="0" fontId="4" fillId="7" borderId="16" applyAlignment="1" pivotButton="0" quotePrefix="0" xfId="20">
      <alignment horizontal="center" vertical="bottom"/>
    </xf>
    <xf numFmtId="165" fontId="4" fillId="12" borderId="17" applyAlignment="1" pivotButton="0" quotePrefix="0" xfId="20">
      <alignment horizontal="center" vertical="bottom"/>
    </xf>
    <xf numFmtId="0" fontId="4" fillId="13" borderId="15" applyAlignment="1" pivotButton="0" quotePrefix="0" xfId="20">
      <alignment horizontal="center" vertical="bottom"/>
    </xf>
    <xf numFmtId="0" fontId="4" fillId="13" borderId="16" applyAlignment="1" pivotButton="0" quotePrefix="0" xfId="20">
      <alignment horizontal="center" vertical="bottom"/>
    </xf>
    <xf numFmtId="165" fontId="4" fillId="14" borderId="18" applyAlignment="1" pivotButton="0" quotePrefix="0" xfId="20">
      <alignment horizontal="center" vertical="bottom"/>
    </xf>
    <xf numFmtId="49" fontId="10" fillId="11" borderId="19" applyAlignment="1" pivotButton="0" quotePrefix="0" xfId="20">
      <alignment horizontal="center" vertical="bottom"/>
    </xf>
    <xf numFmtId="0" fontId="4" fillId="7" borderId="20" applyAlignment="1" pivotButton="0" quotePrefix="0" xfId="20">
      <alignment horizontal="center" vertical="bottom"/>
    </xf>
    <xf numFmtId="0" fontId="4" fillId="7" borderId="21" applyAlignment="1" pivotButton="0" quotePrefix="0" xfId="20">
      <alignment horizontal="center" vertical="bottom"/>
    </xf>
    <xf numFmtId="165" fontId="4" fillId="12" borderId="22" applyAlignment="1" pivotButton="0" quotePrefix="0" xfId="20">
      <alignment horizontal="center" vertical="bottom"/>
    </xf>
    <xf numFmtId="0" fontId="4" fillId="13" borderId="20" applyAlignment="1" pivotButton="0" quotePrefix="0" xfId="20">
      <alignment horizontal="center" vertical="bottom"/>
    </xf>
    <xf numFmtId="0" fontId="4" fillId="13" borderId="21" applyAlignment="1" pivotButton="0" quotePrefix="0" xfId="20">
      <alignment horizontal="center" vertical="bottom"/>
    </xf>
    <xf numFmtId="165" fontId="4" fillId="14" borderId="23" applyAlignment="1" pivotButton="0" quotePrefix="0" xfId="20">
      <alignment horizontal="center" vertical="bottom"/>
    </xf>
    <xf numFmtId="49" fontId="10" fillId="11" borderId="24" applyAlignment="1" pivotButton="0" quotePrefix="0" xfId="20">
      <alignment horizontal="center" vertical="bottom"/>
    </xf>
    <xf numFmtId="0" fontId="4" fillId="7" borderId="25" applyAlignment="1" pivotButton="0" quotePrefix="0" xfId="20">
      <alignment horizontal="center" vertical="bottom"/>
    </xf>
    <xf numFmtId="0" fontId="4" fillId="7" borderId="26" applyAlignment="1" pivotButton="0" quotePrefix="0" xfId="20">
      <alignment horizontal="center" vertical="bottom"/>
    </xf>
    <xf numFmtId="165" fontId="4" fillId="12" borderId="27" applyAlignment="1" pivotButton="0" quotePrefix="0" xfId="20">
      <alignment horizontal="center" vertical="bottom"/>
    </xf>
    <xf numFmtId="0" fontId="4" fillId="13" borderId="25" applyAlignment="1" pivotButton="0" quotePrefix="0" xfId="20">
      <alignment horizontal="center" vertical="bottom"/>
    </xf>
    <xf numFmtId="0" fontId="4" fillId="13" borderId="26" applyAlignment="1" pivotButton="0" quotePrefix="0" xfId="20">
      <alignment horizontal="center" vertical="bottom"/>
    </xf>
    <xf numFmtId="165" fontId="4" fillId="14" borderId="28" applyAlignment="1" pivotButton="0" quotePrefix="0" xfId="20">
      <alignment horizontal="center" vertical="bottom"/>
    </xf>
    <xf numFmtId="0" fontId="25" fillId="15" borderId="0" applyAlignment="1" pivotButton="0" quotePrefix="0" xfId="0">
      <alignment horizontal="center" vertical="center"/>
    </xf>
    <xf numFmtId="165" fontId="25" fillId="15" borderId="0" applyAlignment="1" pivotButton="0" quotePrefix="0" xfId="0">
      <alignment horizontal="center" vertical="center"/>
    </xf>
    <xf numFmtId="49" fontId="4" fillId="0" borderId="0" applyAlignment="1" pivotButton="0" quotePrefix="0" xfId="20">
      <alignment horizontal="general" vertical="bottom"/>
    </xf>
    <xf numFmtId="0" fontId="4" fillId="0" borderId="0" applyAlignment="1" pivotButton="0" quotePrefix="0" xfId="20">
      <alignment horizontal="center" vertical="bottom"/>
    </xf>
    <xf numFmtId="49" fontId="4" fillId="0" borderId="0" applyAlignment="1" pivotButton="0" quotePrefix="0" xfId="20">
      <alignment horizontal="center" vertical="bottom"/>
    </xf>
    <xf numFmtId="0" fontId="17" fillId="0" borderId="0" applyAlignment="1" pivotButton="0" quotePrefix="0" xfId="20">
      <alignment horizontal="general" vertical="bottom"/>
    </xf>
    <xf numFmtId="0" fontId="6" fillId="0" borderId="0" applyAlignment="1" pivotButton="0" quotePrefix="0" xfId="20">
      <alignment horizontal="general" vertical="bottom"/>
    </xf>
    <xf numFmtId="171" fontId="4" fillId="0" borderId="0" applyAlignment="1" pivotButton="0" quotePrefix="0" xfId="20">
      <alignment horizontal="general" vertical="bottom"/>
    </xf>
    <xf numFmtId="1" fontId="4" fillId="0" borderId="0" applyAlignment="1" pivotButton="0" quotePrefix="0" xfId="20">
      <alignment horizontal="center" vertical="bottom"/>
    </xf>
    <xf numFmtId="1" fontId="6" fillId="0" borderId="0" applyAlignment="1" pivotButton="0" quotePrefix="0" xfId="20">
      <alignment horizontal="center" vertical="bottom"/>
    </xf>
    <xf numFmtId="0" fontId="2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5" fillId="0" borderId="1" applyAlignment="1" pivotButton="0" quotePrefix="0" xfId="0">
      <alignment horizontal="general" vertical="bottom"/>
    </xf>
    <xf numFmtId="164" fontId="6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left" vertical="bottom"/>
    </xf>
    <xf numFmtId="165" fontId="6" fillId="2" borderId="0" applyAlignment="1" pivotButton="0" quotePrefix="0" xfId="0">
      <alignment horizontal="left" vertical="bottom"/>
    </xf>
    <xf numFmtId="0" fontId="7" fillId="3" borderId="2" applyAlignment="1" pivotButton="0" quotePrefix="0" xfId="0">
      <alignment horizontal="left" vertical="bottom"/>
    </xf>
    <xf numFmtId="166" fontId="0" fillId="0" borderId="0" applyAlignment="1" pivotButton="0" quotePrefix="0" xfId="0">
      <alignment horizontal="general" vertical="center"/>
    </xf>
    <xf numFmtId="167" fontId="4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center"/>
    </xf>
    <xf numFmtId="165" fontId="4" fillId="0" borderId="0" applyAlignment="1" pivotButton="0" quotePrefix="0" xfId="0">
      <alignment horizontal="left" vertical="bottom"/>
    </xf>
    <xf numFmtId="0" fontId="4" fillId="0" borderId="1" applyAlignment="1" pivotButton="0" quotePrefix="0" xfId="0">
      <alignment horizontal="left" vertical="bottom"/>
    </xf>
    <xf numFmtId="0" fontId="7" fillId="3" borderId="0" applyAlignment="1" pivotButton="0" quotePrefix="0" xfId="0">
      <alignment horizontal="left" vertical="bottom"/>
    </xf>
    <xf numFmtId="0" fontId="7" fillId="3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167" fontId="4" fillId="0" borderId="0" applyAlignment="1" pivotButton="0" quotePrefix="0" xfId="0">
      <alignment horizontal="center" vertical="bottom"/>
    </xf>
    <xf numFmtId="49" fontId="4" fillId="0" borderId="0" applyAlignment="1" pivotButton="0" quotePrefix="0" xfId="0">
      <alignment horizontal="center" vertical="bottom"/>
    </xf>
    <xf numFmtId="49" fontId="4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8" fillId="4" borderId="3" applyAlignment="1" pivotButton="0" quotePrefix="0" xfId="0">
      <alignment horizontal="general" vertical="bottom"/>
    </xf>
    <xf numFmtId="0" fontId="9" fillId="4" borderId="3" applyAlignment="1" pivotButton="0" quotePrefix="0" xfId="0">
      <alignment horizontal="general" vertical="bottom"/>
    </xf>
    <xf numFmtId="0" fontId="10" fillId="4" borderId="3" applyAlignment="1" pivotButton="0" quotePrefix="0" xfId="0">
      <alignment horizontal="right" vertical="bottom"/>
    </xf>
    <xf numFmtId="0" fontId="11" fillId="4" borderId="0" applyAlignment="1" pivotButton="0" quotePrefix="0" xfId="0">
      <alignment horizontal="center" vertical="bottom"/>
    </xf>
    <xf numFmtId="0" fontId="12" fillId="3" borderId="0" applyAlignment="1" pivotButton="0" quotePrefix="0" xfId="0">
      <alignment horizontal="center" vertical="bottom"/>
    </xf>
    <xf numFmtId="0" fontId="13" fillId="5" borderId="0" applyAlignment="1" pivotButton="0" quotePrefix="0" xfId="0">
      <alignment horizontal="right" vertical="bottom"/>
    </xf>
    <xf numFmtId="0" fontId="6" fillId="5" borderId="4" applyAlignment="1" pivotButton="0" quotePrefix="0" xfId="0">
      <alignment horizontal="center" vertical="bottom"/>
    </xf>
    <xf numFmtId="0" fontId="4" fillId="5" borderId="5" applyAlignment="1" pivotButton="0" quotePrefix="0" xfId="0">
      <alignment horizontal="center" vertical="bottom"/>
    </xf>
    <xf numFmtId="0" fontId="4" fillId="5" borderId="6" applyAlignment="1" pivotButton="0" quotePrefix="0" xfId="0">
      <alignment horizontal="center" vertical="bottom"/>
    </xf>
    <xf numFmtId="0" fontId="14" fillId="6" borderId="0" applyAlignment="1" pivotButton="0" quotePrefix="0" xfId="0">
      <alignment horizontal="right" vertical="bottom"/>
    </xf>
    <xf numFmtId="2" fontId="15" fillId="6" borderId="7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13" fillId="6" borderId="0" applyAlignment="1" pivotButton="0" quotePrefix="0" xfId="0">
      <alignment horizontal="right" vertical="bottom"/>
    </xf>
    <xf numFmtId="0" fontId="16" fillId="6" borderId="7" applyAlignment="1" pivotButton="0" quotePrefix="0" xfId="0">
      <alignment horizontal="center" vertical="bottom"/>
    </xf>
    <xf numFmtId="2" fontId="16" fillId="6" borderId="7" applyAlignment="1" pivotButton="0" quotePrefix="0" xfId="0">
      <alignment horizontal="center" vertical="bottom"/>
    </xf>
    <xf numFmtId="0" fontId="13" fillId="0" borderId="0" applyAlignment="1" pivotButton="0" quotePrefix="0" xfId="0">
      <alignment horizontal="right" vertical="bottom"/>
    </xf>
    <xf numFmtId="0" fontId="6" fillId="7" borderId="9" applyAlignment="1" pivotButton="0" quotePrefix="0" xfId="0">
      <alignment horizontal="center" vertical="bottom"/>
    </xf>
    <xf numFmtId="0" fontId="6" fillId="8" borderId="10" applyAlignment="1" pivotButton="0" quotePrefix="0" xfId="0">
      <alignment horizontal="center" vertical="bottom"/>
    </xf>
    <xf numFmtId="0" fontId="6" fillId="9" borderId="11" applyAlignment="1" pivotButton="0" quotePrefix="0" xfId="0">
      <alignment horizontal="center" vertical="bottom"/>
    </xf>
    <xf numFmtId="0" fontId="13" fillId="10" borderId="0" applyAlignment="1" pivotButton="0" quotePrefix="0" xfId="0">
      <alignment horizontal="right" vertical="bottom"/>
    </xf>
    <xf numFmtId="2" fontId="13" fillId="10" borderId="0" applyAlignment="1" pivotButton="0" quotePrefix="0" xfId="0">
      <alignment horizontal="center" vertical="bottom"/>
    </xf>
    <xf numFmtId="0" fontId="13" fillId="10" borderId="0" applyAlignment="1" pivotButton="0" quotePrefix="0" xfId="0">
      <alignment horizontal="center" vertical="bottom"/>
    </xf>
    <xf numFmtId="0" fontId="12" fillId="3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/>
    </xf>
    <xf numFmtId="1" fontId="4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3" fillId="0" borderId="2" applyAlignment="1" pivotButton="0" quotePrefix="0" xfId="0">
      <alignment horizontal="general" vertical="bottom"/>
    </xf>
    <xf numFmtId="0" fontId="13" fillId="0" borderId="2" applyAlignment="1" pivotButton="0" quotePrefix="0" xfId="0">
      <alignment horizontal="left" vertical="bottom"/>
    </xf>
    <xf numFmtId="0" fontId="13" fillId="0" borderId="2" applyAlignment="1" pivotButton="0" quotePrefix="0" xfId="0">
      <alignment horizontal="center" vertical="bottom"/>
    </xf>
    <xf numFmtId="1" fontId="13" fillId="0" borderId="2" applyAlignment="1" pivotButton="0" quotePrefix="0" xfId="0">
      <alignment horizontal="center" vertical="bottom"/>
    </xf>
    <xf numFmtId="1" fontId="18" fillId="0" borderId="0" applyAlignment="1" pivotButton="0" quotePrefix="0" xfId="0">
      <alignment horizontal="center" vertical="bottom"/>
    </xf>
    <xf numFmtId="0" fontId="4" fillId="0" borderId="12" applyAlignment="1" pivotButton="0" quotePrefix="0" xfId="0">
      <alignment horizontal="general" vertical="bottom"/>
    </xf>
    <xf numFmtId="0" fontId="6" fillId="0" borderId="0" applyAlignment="1" pivotButton="0" quotePrefix="0" xfId="0">
      <alignment horizontal="right" vertical="bottom"/>
    </xf>
    <xf numFmtId="0" fontId="4" fillId="0" borderId="2" applyAlignment="1" pivotButton="0" quotePrefix="0" xfId="0">
      <alignment horizontal="left" vertical="bottom"/>
    </xf>
    <xf numFmtId="0" fontId="0" fillId="0" borderId="2" pivotButton="0" quotePrefix="0" xfId="0"/>
    <xf numFmtId="0" fontId="16" fillId="0" borderId="2" applyAlignment="1" pivotButton="0" quotePrefix="0" xfId="0">
      <alignment horizontal="left" vertical="bottom"/>
    </xf>
    <xf numFmtId="0" fontId="14" fillId="0" borderId="0" applyAlignment="1" pivotButton="0" quotePrefix="0" xfId="0">
      <alignment horizontal="right" vertical="bottom"/>
    </xf>
    <xf numFmtId="0" fontId="9" fillId="0" borderId="0" applyAlignment="1" pivotButton="0" quotePrefix="0" xfId="0">
      <alignment horizontal="general" vertical="bottom"/>
    </xf>
    <xf numFmtId="168" fontId="16" fillId="0" borderId="2" applyAlignment="1" pivotButton="0" quotePrefix="0" xfId="0">
      <alignment horizontal="center" vertical="bottom"/>
    </xf>
    <xf numFmtId="167" fontId="16" fillId="0" borderId="2" applyAlignment="1" pivotButton="0" quotePrefix="0" xfId="0">
      <alignment horizontal="left" vertical="bottom"/>
    </xf>
    <xf numFmtId="0" fontId="16" fillId="0" borderId="13" applyAlignment="1" pivotButton="0" quotePrefix="0" xfId="0">
      <alignment horizontal="center" vertical="bottom"/>
    </xf>
    <xf numFmtId="169" fontId="16" fillId="0" borderId="2" applyAlignment="1" pivotButton="0" quotePrefix="0" xfId="0">
      <alignment horizontal="center" vertical="bottom"/>
    </xf>
    <xf numFmtId="0" fontId="13" fillId="0" borderId="2" applyAlignment="1" pivotButton="0" quotePrefix="0" xfId="0">
      <alignment horizontal="right" vertical="bottom"/>
    </xf>
    <xf numFmtId="0" fontId="12" fillId="3" borderId="0" applyAlignment="1" pivotButton="0" quotePrefix="0" xfId="0">
      <alignment horizontal="left" vertical="bottom"/>
    </xf>
    <xf numFmtId="0" fontId="21" fillId="0" borderId="0" applyAlignment="1" pivotButton="0" quotePrefix="0" xfId="0">
      <alignment horizontal="general" vertical="center"/>
    </xf>
    <xf numFmtId="0" fontId="22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general" vertical="center"/>
    </xf>
    <xf numFmtId="167" fontId="22" fillId="0" borderId="0" applyAlignment="1" pivotButton="0" quotePrefix="0" xfId="0">
      <alignment horizontal="general" vertical="center"/>
    </xf>
    <xf numFmtId="167" fontId="22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165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left" vertical="bottom"/>
    </xf>
    <xf numFmtId="168" fontId="16" fillId="0" borderId="0" applyAlignment="1" pivotButton="0" quotePrefix="0" xfId="0">
      <alignment horizontal="center" vertical="bottom"/>
    </xf>
    <xf numFmtId="167" fontId="16" fillId="0" borderId="0" applyAlignment="1" pivotButton="0" quotePrefix="0" xfId="0">
      <alignment horizontal="left" vertical="bottom"/>
    </xf>
    <xf numFmtId="0" fontId="16" fillId="0" borderId="0" applyAlignment="1" pivotButton="0" quotePrefix="0" xfId="0">
      <alignment horizontal="center" vertical="bottom"/>
    </xf>
    <xf numFmtId="169" fontId="16" fillId="0" borderId="0" applyAlignment="1" pivotButton="0" quotePrefix="0" xfId="0">
      <alignment horizontal="center" vertical="bottom"/>
    </xf>
    <xf numFmtId="170" fontId="22" fillId="0" borderId="0" applyAlignment="1" pivotButton="0" quotePrefix="0" xfId="0">
      <alignment horizontal="center" vertical="center"/>
    </xf>
    <xf numFmtId="0" fontId="4" fillId="0" borderId="0" applyAlignment="1" pivotButton="0" quotePrefix="0" xfId="20">
      <alignment horizontal="general" vertical="bottom"/>
    </xf>
    <xf numFmtId="49" fontId="4" fillId="0" borderId="0" applyAlignment="1" pivotButton="0" quotePrefix="0" xfId="20">
      <alignment horizontal="left" vertical="bottom"/>
    </xf>
    <xf numFmtId="49" fontId="23" fillId="5" borderId="0" applyAlignment="1" pivotButton="0" quotePrefix="0" xfId="20">
      <alignment horizontal="general" vertical="bottom"/>
    </xf>
    <xf numFmtId="0" fontId="4" fillId="5" borderId="0" applyAlignment="1" pivotButton="0" quotePrefix="0" xfId="20">
      <alignment horizontal="general" vertical="bottom"/>
    </xf>
    <xf numFmtId="0" fontId="24" fillId="3" borderId="0" applyAlignment="1" pivotButton="0" quotePrefix="0" xfId="20">
      <alignment horizontal="general" vertical="bottom"/>
    </xf>
    <xf numFmtId="0" fontId="9" fillId="3" borderId="0" applyAlignment="1" pivotButton="0" quotePrefix="0" xfId="20">
      <alignment horizontal="general" vertical="bottom"/>
    </xf>
    <xf numFmtId="0" fontId="10" fillId="3" borderId="0" applyAlignment="1" pivotButton="0" quotePrefix="0" xfId="0">
      <alignment horizontal="center" vertical="bottom"/>
    </xf>
    <xf numFmtId="49" fontId="7" fillId="3" borderId="0" applyAlignment="1" pivotButton="0" quotePrefix="0" xfId="20">
      <alignment horizontal="center" vertical="bottom"/>
    </xf>
    <xf numFmtId="0" fontId="7" fillId="3" borderId="0" applyAlignment="1" pivotButton="0" quotePrefix="0" xfId="20">
      <alignment horizontal="center" vertical="bottom"/>
    </xf>
    <xf numFmtId="49" fontId="10" fillId="11" borderId="14" applyAlignment="1" pivotButton="0" quotePrefix="0" xfId="20">
      <alignment horizontal="center" vertical="bottom"/>
    </xf>
    <xf numFmtId="0" fontId="4" fillId="7" borderId="15" applyAlignment="1" pivotButton="0" quotePrefix="0" xfId="20">
      <alignment horizontal="center" vertical="bottom"/>
    </xf>
    <xf numFmtId="0" fontId="4" fillId="7" borderId="16" applyAlignment="1" pivotButton="0" quotePrefix="0" xfId="20">
      <alignment horizontal="center" vertical="bottom"/>
    </xf>
    <xf numFmtId="165" fontId="4" fillId="12" borderId="17" applyAlignment="1" pivotButton="0" quotePrefix="0" xfId="20">
      <alignment horizontal="center" vertical="bottom"/>
    </xf>
    <xf numFmtId="0" fontId="4" fillId="13" borderId="15" applyAlignment="1" pivotButton="0" quotePrefix="0" xfId="20">
      <alignment horizontal="center" vertical="bottom"/>
    </xf>
    <xf numFmtId="0" fontId="4" fillId="13" borderId="16" applyAlignment="1" pivotButton="0" quotePrefix="0" xfId="20">
      <alignment horizontal="center" vertical="bottom"/>
    </xf>
    <xf numFmtId="165" fontId="4" fillId="14" borderId="18" applyAlignment="1" pivotButton="0" quotePrefix="0" xfId="20">
      <alignment horizontal="center" vertical="bottom"/>
    </xf>
    <xf numFmtId="49" fontId="10" fillId="11" borderId="19" applyAlignment="1" pivotButton="0" quotePrefix="0" xfId="20">
      <alignment horizontal="center" vertical="bottom"/>
    </xf>
    <xf numFmtId="0" fontId="4" fillId="7" borderId="20" applyAlignment="1" pivotButton="0" quotePrefix="0" xfId="20">
      <alignment horizontal="center" vertical="bottom"/>
    </xf>
    <xf numFmtId="0" fontId="4" fillId="7" borderId="21" applyAlignment="1" pivotButton="0" quotePrefix="0" xfId="20">
      <alignment horizontal="center" vertical="bottom"/>
    </xf>
    <xf numFmtId="165" fontId="4" fillId="12" borderId="22" applyAlignment="1" pivotButton="0" quotePrefix="0" xfId="20">
      <alignment horizontal="center" vertical="bottom"/>
    </xf>
    <xf numFmtId="0" fontId="4" fillId="13" borderId="20" applyAlignment="1" pivotButton="0" quotePrefix="0" xfId="20">
      <alignment horizontal="center" vertical="bottom"/>
    </xf>
    <xf numFmtId="0" fontId="4" fillId="13" borderId="21" applyAlignment="1" pivotButton="0" quotePrefix="0" xfId="20">
      <alignment horizontal="center" vertical="bottom"/>
    </xf>
    <xf numFmtId="165" fontId="4" fillId="14" borderId="23" applyAlignment="1" pivotButton="0" quotePrefix="0" xfId="20">
      <alignment horizontal="center" vertical="bottom"/>
    </xf>
    <xf numFmtId="49" fontId="10" fillId="11" borderId="24" applyAlignment="1" pivotButton="0" quotePrefix="0" xfId="20">
      <alignment horizontal="center" vertical="bottom"/>
    </xf>
    <xf numFmtId="0" fontId="4" fillId="7" borderId="25" applyAlignment="1" pivotButton="0" quotePrefix="0" xfId="20">
      <alignment horizontal="center" vertical="bottom"/>
    </xf>
    <xf numFmtId="0" fontId="4" fillId="7" borderId="26" applyAlignment="1" pivotButton="0" quotePrefix="0" xfId="20">
      <alignment horizontal="center" vertical="bottom"/>
    </xf>
    <xf numFmtId="165" fontId="4" fillId="12" borderId="27" applyAlignment="1" pivotButton="0" quotePrefix="0" xfId="20">
      <alignment horizontal="center" vertical="bottom"/>
    </xf>
    <xf numFmtId="0" fontId="4" fillId="13" borderId="25" applyAlignment="1" pivotButton="0" quotePrefix="0" xfId="20">
      <alignment horizontal="center" vertical="bottom"/>
    </xf>
    <xf numFmtId="0" fontId="4" fillId="13" borderId="26" applyAlignment="1" pivotButton="0" quotePrefix="0" xfId="20">
      <alignment horizontal="center" vertical="bottom"/>
    </xf>
    <xf numFmtId="165" fontId="4" fillId="14" borderId="28" applyAlignment="1" pivotButton="0" quotePrefix="0" xfId="20">
      <alignment horizontal="center" vertical="bottom"/>
    </xf>
    <xf numFmtId="0" fontId="25" fillId="15" borderId="0" applyAlignment="1" pivotButton="0" quotePrefix="0" xfId="0">
      <alignment horizontal="center" vertical="center"/>
    </xf>
    <xf numFmtId="165" fontId="25" fillId="15" borderId="0" applyAlignment="1" pivotButton="0" quotePrefix="0" xfId="0">
      <alignment horizontal="center" vertical="center"/>
    </xf>
    <xf numFmtId="49" fontId="4" fillId="0" borderId="0" applyAlignment="1" pivotButton="0" quotePrefix="0" xfId="20">
      <alignment horizontal="general" vertical="bottom"/>
    </xf>
    <xf numFmtId="0" fontId="4" fillId="0" borderId="0" applyAlignment="1" pivotButton="0" quotePrefix="0" xfId="20">
      <alignment horizontal="center" vertical="bottom"/>
    </xf>
    <xf numFmtId="49" fontId="4" fillId="0" borderId="0" applyAlignment="1" pivotButton="0" quotePrefix="0" xfId="20">
      <alignment horizontal="center" vertical="bottom"/>
    </xf>
    <xf numFmtId="0" fontId="17" fillId="0" borderId="0" applyAlignment="1" pivotButton="0" quotePrefix="0" xfId="20">
      <alignment horizontal="general" vertical="bottom"/>
    </xf>
    <xf numFmtId="0" fontId="6" fillId="0" borderId="0" applyAlignment="1" pivotButton="0" quotePrefix="0" xfId="20">
      <alignment horizontal="general" vertical="bottom"/>
    </xf>
    <xf numFmtId="171" fontId="4" fillId="0" borderId="0" applyAlignment="1" pivotButton="0" quotePrefix="0" xfId="20">
      <alignment horizontal="general" vertical="bottom"/>
    </xf>
    <xf numFmtId="1" fontId="4" fillId="0" borderId="0" applyAlignment="1" pivotButton="0" quotePrefix="0" xfId="20">
      <alignment horizontal="center" vertical="bottom"/>
    </xf>
    <xf numFmtId="1" fontId="6" fillId="0" borderId="0" applyAlignment="1" pivotButton="0" quotePrefix="0" xfId="20">
      <alignment horizontal="center" vertical="bottom"/>
    </xf>
    <xf numFmtId="0" fontId="2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</cellStyles>
  <dxfs count="24">
    <dxf>
      <fill>
        <patternFill patternType="solid">
          <fgColor rgb="FF2E3436"/>
          <bgColor rgb="FFFFFFFF"/>
        </patternFill>
      </fill>
    </dxf>
    <dxf>
      <fill>
        <patternFill patternType="solid">
          <fgColor rgb="FF0070C0"/>
        </patternFill>
      </fill>
    </dxf>
    <dxf>
      <fill>
        <patternFill patternType="solid">
          <fgColor rgb="FF00B050"/>
        </patternFill>
      </fill>
    </dxf>
    <dxf>
      <fill>
        <patternFill patternType="solid">
          <fgColor rgb="FFD99694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>
          <bgColor rgb="FFD99694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solid">
          <fgColor rgb="FF8EB4E2"/>
        </patternFill>
      </fill>
    </dxf>
    <dxf>
      <fill>
        <patternFill>
          <bgColor rgb="FF8EB4E2"/>
        </patternFill>
      </fill>
    </dxf>
    <dxf>
      <fill>
        <patternFill>
          <bgColor rgb="FFFFFFFF"/>
        </patternFill>
      </fill>
      <border>
        <left style="thin"/>
        <right style="thin"/>
        <top style="thin"/>
        <bottom style="thin"/>
        <diagonal/>
      </border>
    </dxf>
    <dxf>
      <font>
        <b val="1"/>
        <i val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1"/>
      </font>
      <fill>
        <patternFill>
          <bgColor rgb="FFFF0000"/>
        </patternFill>
      </fill>
    </dxf>
    <dxf>
      <fill>
        <patternFill patternType="solid">
          <fgColor rgb="FFFF0000"/>
        </patternFill>
      </fill>
    </dxf>
    <dxf>
      <border>
        <left style="hair"/>
        <right style="hair"/>
        <top style="hair"/>
        <bottom style="hair"/>
        <diagonal/>
      </border>
    </dxf>
    <dxf>
      <fill>
        <patternFill>
          <bgColor rgb="FFC0514D"/>
        </patternFill>
      </fill>
    </dxf>
    <dxf>
      <font>
        <i val="1"/>
      </font>
      <fill>
        <patternFill>
          <bgColor rgb="FFFABF8F"/>
        </patternFill>
      </fill>
    </dxf>
    <dxf>
      <font>
        <b val="1"/>
      </font>
      <fill>
        <patternFill>
          <bgColor rgb="FFC0514D"/>
        </patternFill>
      </fill>
    </dxf>
    <dxf>
      <font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5923B"/>
      <rgbColor rgb="FF800080"/>
      <rgbColor rgb="FF00B050"/>
      <rgbColor rgb="FFBFBFBF"/>
      <rgbColor rgb="FF7F7F7F"/>
      <rgbColor rgb="FF96B3D7"/>
      <rgbColor rgb="FFBE4B48"/>
      <rgbColor rgb="FFFFFFCC"/>
      <rgbColor rgb="FFCCFFFF"/>
      <rgbColor rgb="FF660066"/>
      <rgbColor rgb="FFD99694"/>
      <rgbColor rgb="FF0070C0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C2D69B"/>
      <rgbColor rgb="FF8EB4E2"/>
      <rgbColor rgb="FFFF99CC"/>
      <rgbColor rgb="FFA5A5A5"/>
      <rgbColor rgb="FFFABF8F"/>
      <rgbColor rgb="FF5181BD"/>
      <rgbColor rgb="FF33CCCC"/>
      <rgbColor rgb="FF92D050"/>
      <rgbColor rgb="FFFFCC00"/>
      <rgbColor rgb="FFFF9900"/>
      <rgbColor rgb="FFFF6600"/>
      <rgbColor rgb="FF4A7EBB"/>
      <rgbColor rgb="FF878787"/>
      <rgbColor rgb="FF003366"/>
      <rgbColor rgb="FF31859C"/>
      <rgbColor rgb="FF003300"/>
      <rgbColor rgb="FF333300"/>
      <rgbColor rgb="FF993300"/>
      <rgbColor rgb="FFC0514D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0041783683814"/>
          <y val="0.11997692751394"/>
          <w val="0.870539078019042"/>
          <h val="0.625456642953278"/>
        </manualLayout>
      </layout>
      <lineChart>
        <grouping val="standard"/>
        <varyColors val="0"/>
        <ser>
          <idx val="0"/>
          <order val="0"/>
          <tx>
            <strRef>
              <f>InformePorHermano!$B$14</f>
              <strCache>
                <ptCount val="1"/>
                <pt idx="0">
                  <v>AñoMes</v>
                </pt>
              </strCache>
            </strRef>
          </tx>
          <spPr>
            <a:solidFill>
              <a:srgbClr val="4a7ebb"/>
            </a:solidFill>
            <a:ln w="28440">
              <a:solidFill>
                <a:srgbClr val="4a7ebb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numFmt formatCode="General"/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LeaderLines val="1"/>
          </dLbls>
          <val>
            <numRef>
              <f>InformePorHermano!$B$15:$B$26</f>
              <numCache>
                <formatCode>General</formatCode>
                <ptCount val="12"/>
                <pt idx="0">
                  <v>2209</v>
                </pt>
                <pt idx="1">
                  <v>2210</v>
                </pt>
                <pt idx="2">
                  <v>2211</v>
                </pt>
                <pt idx="3">
                  <v>2212</v>
                </pt>
                <pt idx="4">
                  <v>2301</v>
                </pt>
                <pt idx="5">
                  <v>2302</v>
                </pt>
                <pt idx="6">
                  <v>2303</v>
                </pt>
                <pt idx="7">
                  <v>2304</v>
                </pt>
                <pt idx="8">
                  <v>2305</v>
                </pt>
                <pt idx="9">
                  <v>2306</v>
                </pt>
                <pt idx="10">
                  <v>2307</v>
                </pt>
                <pt idx="11">
                  <v>2308</v>
                </pt>
              </numCache>
            </numRef>
          </val>
          <smooth val="0"/>
        </ser>
        <ser>
          <idx val="1"/>
          <order val="1"/>
          <tx>
            <strRef>
              <f>InformePorHermano!$H$14</f>
              <strCache>
                <ptCount val="1"/>
                <pt idx="0">
                  <v>Horas</v>
                </pt>
              </strCache>
            </strRef>
          </tx>
          <spPr>
            <a:solidFill>
              <a:srgbClr val="be4b48"/>
            </a:solidFill>
            <a:ln w="28440">
              <a:solidFill>
                <a:srgbClr val="be4b48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numFmt formatCode="General"/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LeaderLines val="1"/>
          </dLbls>
          <val>
            <numRef>
              <f>InformePorHermano!$H$15:$H$26</f>
              <numCache>
                <formatCode>General</formatCode>
                <ptCount val="12"/>
                <pt idx="0">
                  <v>60</v>
                </pt>
                <pt idx="1">
                  <v>57</v>
                </pt>
                <pt idx="2">
                  <v>45</v>
                </pt>
                <pt idx="3">
                  <v>36</v>
                </pt>
                <pt idx="4">
                  <v>42</v>
                </pt>
                <pt idx="5">
                  <v>29</v>
                </pt>
                <pt idx="6">
                  <v>53</v>
                </pt>
                <pt idx="7">
                  <v>60</v>
                </pt>
                <pt idx="8">
                  <v>48</v>
                </pt>
                <pt idx="9">
                  <v>34</v>
                </pt>
                <pt idx="10">
                  <v>17</v>
                </pt>
                <pt idx="11">
                  <v>26</v>
                </pt>
              </numCache>
            </numRef>
          </val>
          <smooth val="0"/>
        </ser>
        <hiLowLines>
          <spPr>
            <a:ln w="0">
              <a:noFill/>
              <a:prstDash val="solid"/>
            </a:ln>
          </spPr>
        </hiLowLines>
        <marker val="0"/>
        <axId val="56541623"/>
        <axId val="418629"/>
      </lineChart>
      <catAx>
        <axId val="56541623"/>
        <scaling>
          <orientation val="minMax"/>
        </scaling>
        <delete val="0"/>
        <axPos val="b"/>
        <title>
          <tx>
            <rich>
              <a:bodyPr rot="0"/>
              <a:lstStyle/>
              <a:p>
                <a:pPr>
                  <a:defRPr lang="es-CL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AñoMes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0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 rot="-5400000"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418629"/>
        <crosses val="autoZero"/>
        <auto val="1"/>
        <lblAlgn val="ctr"/>
        <lblOffset val="100"/>
        <noMultiLvlLbl val="0"/>
      </catAx>
      <valAx>
        <axId val="418629"/>
        <scaling>
          <orientation val="minMax"/>
          <max val="80"/>
          <min val="0"/>
        </scaling>
        <delete val="0"/>
        <axPos val="l"/>
        <majorGridlines>
          <spPr>
            <a:ln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rot="-5400000"/>
              <a:lstStyle/>
              <a:p>
                <a:pPr>
                  <a:defRPr lang="es-CL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0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56541623"/>
        <crosses val="autoZero"/>
        <crossBetween val="between"/>
      </valAx>
    </plotArea>
    <plotVisOnly val="1"/>
    <dispBlanksAs val="gap"/>
  </chart>
  <spPr>
    <a:solidFill>
      <a:srgbClr val="ffffff"/>
    </a:solidFill>
    <a:ln w="9360">
      <a:solidFill>
        <a:srgbClr val="d9d9d9"/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0041783683814"/>
          <y val="0.11997692751394"/>
          <w val="0.870539078019042"/>
          <h val="0.625456642953278"/>
        </manualLayout>
      </layout>
      <lineChart>
        <grouping val="standard"/>
        <varyColors val="0"/>
        <ser>
          <idx val="0"/>
          <order val="0"/>
          <tx>
            <strRef>
              <f>InformePorPrivilegio!$B$14</f>
              <strCache>
                <ptCount val="1"/>
                <pt idx="0">
                  <v>AñoMes</v>
                </pt>
              </strCache>
            </strRef>
          </tx>
          <spPr>
            <a:solidFill>
              <a:srgbClr val="4a7ebb"/>
            </a:solidFill>
            <a:ln w="28440">
              <a:solidFill>
                <a:srgbClr val="4a7ebb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numFmt formatCode="General"/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LeaderLines val="1"/>
          </dLbls>
          <val>
            <numRef>
              <f>InformePorPrivilegio!$B$15:$B$26</f>
              <numCache>
                <formatCode>General</formatCode>
                <ptCount val="12"/>
                <pt idx="0">
                  <v>2309</v>
                </pt>
                <pt idx="1">
                  <v>2309</v>
                </pt>
                <pt idx="2">
                  <v>2309</v>
                </pt>
                <pt idx="3">
                  <v>2309</v>
                </pt>
                <pt idx="4">
                  <v>2309</v>
                </pt>
                <pt idx="5">
                  <v>2309</v>
                </pt>
                <pt idx="6">
                  <v>2309</v>
                </pt>
                <pt idx="7">
                  <v>2309</v>
                </pt>
                <pt idx="8">
                  <v>2309</v>
                </pt>
                <pt idx="9">
                  <v>2309</v>
                </pt>
                <pt idx="10">
                  <v>2309</v>
                </pt>
                <pt idx="11">
                  <v>2309</v>
                </pt>
              </numCache>
            </numRef>
          </val>
          <smooth val="0"/>
        </ser>
        <ser>
          <idx val="1"/>
          <order val="1"/>
          <tx>
            <strRef>
              <f>InformePorPrivilegio!$H$14</f>
              <strCache>
                <ptCount val="1"/>
                <pt idx="0">
                  <v>Horas</v>
                </pt>
              </strCache>
            </strRef>
          </tx>
          <spPr>
            <a:solidFill>
              <a:srgbClr val="be4b48"/>
            </a:solidFill>
            <a:ln w="28440">
              <a:solidFill>
                <a:srgbClr val="be4b48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numFmt formatCode="General"/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LeaderLines val="1"/>
          </dLbls>
          <val>
            <numRef>
              <f>InformePorPrivilegio!$H$15:$H$26</f>
              <numCache>
                <formatCode>General</formatCode>
                <ptCount val="12"/>
                <pt idx="0">
                  <v>45</v>
                </pt>
                <pt idx="1">
                  <v>43</v>
                </pt>
                <pt idx="2">
                  <v>44</v>
                </pt>
                <pt idx="3">
                  <v>58</v>
                </pt>
                <pt idx="4">
                  <v>17</v>
                </pt>
                <pt idx="5">
                  <v>18</v>
                </pt>
                <pt idx="6">
                  <v>35</v>
                </pt>
                <pt idx="7">
                  <v>38</v>
                </pt>
                <pt idx="8">
                  <v>34</v>
                </pt>
                <pt idx="9">
                  <v>38</v>
                </pt>
                <pt idx="10">
                  <v>50</v>
                </pt>
                <pt idx="11">
                  <v>56</v>
                </pt>
              </numCache>
            </numRef>
          </val>
          <smooth val="0"/>
        </ser>
        <hiLowLines>
          <spPr>
            <a:ln w="0">
              <a:noFill/>
              <a:prstDash val="solid"/>
            </a:ln>
          </spPr>
        </hiLowLines>
        <marker val="0"/>
        <axId val="1560311"/>
        <axId val="79209258"/>
      </lineChart>
      <catAx>
        <axId val="1560311"/>
        <scaling>
          <orientation val="minMax"/>
        </scaling>
        <delete val="0"/>
        <axPos val="b"/>
        <title>
          <tx>
            <rich>
              <a:bodyPr rot="0"/>
              <a:lstStyle/>
              <a:p>
                <a:pPr>
                  <a:defRPr lang="es-CL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AñoMes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0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 rot="-5400000"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79209258"/>
        <crosses val="autoZero"/>
        <auto val="1"/>
        <lblAlgn val="ctr"/>
        <lblOffset val="100"/>
        <noMultiLvlLbl val="0"/>
      </catAx>
      <valAx>
        <axId val="79209258"/>
        <scaling>
          <orientation val="minMax"/>
          <max val="80"/>
          <min val="0"/>
        </scaling>
        <delete val="0"/>
        <axPos val="l"/>
        <majorGridlines>
          <spPr>
            <a:ln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rot="-5400000"/>
              <a:lstStyle/>
              <a:p>
                <a:pPr>
                  <a:defRPr lang="es-CL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0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1560311"/>
        <crosses val="autoZero"/>
        <crossBetween val="between"/>
      </valAx>
    </plotArea>
    <plotVisOnly val="1"/>
    <dispBlanksAs val="gap"/>
  </chart>
  <spPr>
    <a:solidFill>
      <a:srgbClr val="ffffff"/>
    </a:solidFill>
    <a:ln w="9360">
      <a:solidFill>
        <a:srgbClr val="d9d9d9"/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707760</colOff>
      <row>1</row>
      <rowOff>12600</rowOff>
    </from>
    <to>
      <col>8</col>
      <colOff>2534040</colOff>
      <row>10</row>
      <rowOff>113040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707760</colOff>
      <row>1</row>
      <rowOff>12600</rowOff>
    </from>
    <to>
      <col>8</col>
      <colOff>2534040</colOff>
      <row>10</row>
      <rowOff>113040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N196"/>
  <sheetViews>
    <sheetView showFormulas="0" showGridLines="1" showRowColHeaders="1" showZeros="1" rightToLeft="0" tabSelected="0" showOutlineSymbols="1" defaultGridColor="1" view="normal" topLeftCell="A1" colorId="64" zoomScale="102" zoomScaleNormal="102" zoomScalePageLayoutView="100" workbookViewId="0">
      <pane xSplit="0" ySplit="3" topLeftCell="A4" activePane="bottomLeft" state="frozen"/>
      <selection pane="topLeft" activeCell="A1" activeCellId="0" sqref="A1"/>
      <selection pane="bottomLeft" activeCell="H4" activeCellId="0" sqref="H4"/>
    </sheetView>
  </sheetViews>
  <sheetFormatPr baseColWidth="8" defaultColWidth="11.4296875" defaultRowHeight="15" zeroHeight="0" outlineLevelRow="0"/>
  <cols>
    <col width="7.14" customWidth="1" style="124" min="1" max="1"/>
    <col width="21.71" customWidth="1" style="124" min="2" max="2"/>
    <col width="20" customWidth="1" style="124" min="3" max="3"/>
    <col width="12.57" customWidth="1" style="124" min="4" max="4"/>
    <col width="7" customWidth="1" style="124" min="5" max="5"/>
    <col width="12.28" customWidth="1" style="124" min="6" max="8"/>
    <col width="4.85" customWidth="1" style="124" min="9" max="9"/>
    <col width="9.43" customWidth="1" style="124" min="10" max="10"/>
    <col width="6" customWidth="1" style="124" min="11" max="11"/>
    <col width="8.57" customWidth="1" style="124" min="12" max="12"/>
    <col width="14.85" customWidth="1" style="124" min="13" max="13"/>
    <col width="11.43" customWidth="1" style="124" min="14" max="1024"/>
  </cols>
  <sheetData>
    <row r="1" ht="27" customHeight="1" s="125">
      <c r="A1" s="126" t="n"/>
      <c r="B1" s="126" t="n"/>
      <c r="C1" s="126" t="inlineStr">
        <is>
          <t>Datos de hermanos</t>
        </is>
      </c>
      <c r="D1" s="126" t="n"/>
    </row>
    <row r="2" ht="21.75" customHeight="1" s="125">
      <c r="A2" s="127" t="n"/>
      <c r="B2" s="128" t="n"/>
      <c r="C2" s="127" t="n"/>
      <c r="D2" s="128" t="n"/>
      <c r="E2" s="128" t="n"/>
      <c r="F2" s="128" t="n"/>
      <c r="G2" s="128" t="n"/>
      <c r="H2" s="128" t="n"/>
      <c r="I2" s="128" t="n"/>
      <c r="J2" s="128" t="n"/>
      <c r="K2" s="129" t="n"/>
      <c r="L2" s="128" t="n"/>
      <c r="M2" s="128" t="n"/>
    </row>
    <row r="3" ht="15" customHeight="1" s="125">
      <c r="A3" s="130" t="inlineStr">
        <is>
          <t>ID</t>
        </is>
      </c>
      <c r="B3" s="130" t="inlineStr">
        <is>
          <t>Nombre</t>
        </is>
      </c>
      <c r="C3" s="130" t="inlineStr">
        <is>
          <t>Activo/Inactivo/Estado</t>
        </is>
      </c>
      <c r="D3" s="130" t="inlineStr">
        <is>
          <t>Privilegio</t>
        </is>
      </c>
      <c r="E3" s="130" t="inlineStr">
        <is>
          <t>Grupo</t>
        </is>
      </c>
      <c r="F3" s="130" t="inlineStr">
        <is>
          <t>Fecha Nac.</t>
        </is>
      </c>
      <c r="G3" s="130" t="inlineStr">
        <is>
          <t>Fecha Bau.</t>
        </is>
      </c>
      <c r="H3" s="130" t="inlineStr">
        <is>
          <t>Sexo</t>
        </is>
      </c>
      <c r="I3" s="130" t="inlineStr">
        <is>
          <t>O.O./Ungido</t>
        </is>
      </c>
      <c r="J3" s="130" t="inlineStr">
        <is>
          <t>Privilegio Serv.</t>
        </is>
      </c>
      <c r="K3" s="130" t="inlineStr">
        <is>
          <t>Edad</t>
        </is>
      </c>
      <c r="L3" s="130" t="inlineStr">
        <is>
          <t>AñosBaut</t>
        </is>
      </c>
      <c r="M3" s="130" t="inlineStr">
        <is>
          <t>Requisito horas</t>
        </is>
      </c>
    </row>
    <row r="4" ht="15" customHeight="1" s="125">
      <c r="A4" s="124" t="inlineStr">
        <is>
          <t>Adiel Vasquez</t>
        </is>
      </c>
      <c r="B4" s="124" t="inlineStr">
        <is>
          <t>Inactivo</t>
        </is>
      </c>
      <c r="C4" s="124" t="inlineStr">
        <is>
          <t>Publicador</t>
        </is>
      </c>
      <c r="D4" s="124" t="inlineStr">
        <is>
          <t>1</t>
        </is>
      </c>
      <c r="E4" s="131" t="n">
        <v>25689</v>
      </c>
      <c r="F4" s="132" t="inlineStr">
        <is>
          <t>2014-12-20</t>
        </is>
      </c>
      <c r="G4" s="132" t="inlineStr">
        <is>
          <t>Hombre</t>
        </is>
      </c>
      <c r="H4" s="124" t="inlineStr">
        <is>
          <t>oo</t>
        </is>
      </c>
      <c r="I4" s="124" t="inlineStr">
        <is>
          <t>None</t>
        </is>
      </c>
      <c r="J4" s="133" t="inlineStr">
        <is>
          <t>None</t>
        </is>
      </c>
      <c r="K4" s="134" t="inlineStr">
        <is>
          <t>None</t>
        </is>
      </c>
      <c r="L4" s="134">
        <f>IF(G4="","",((TODAY()-G4)/365))</f>
        <v/>
      </c>
      <c r="M4" s="133" t="inlineStr">
        <is>
          <t>inactivo desde hace un año</t>
        </is>
      </c>
    </row>
    <row r="5" ht="15" customHeight="1" s="125">
      <c r="A5" s="124" t="n">
        <v>2</v>
      </c>
      <c r="B5" s="124" t="inlineStr">
        <is>
          <t>Bernadita Carrasco</t>
        </is>
      </c>
      <c r="C5" s="124" t="inlineStr">
        <is>
          <t>Activo</t>
        </is>
      </c>
      <c r="D5" s="124" t="inlineStr">
        <is>
          <t>Prec. Regular</t>
        </is>
      </c>
      <c r="E5" s="124" t="n">
        <v>1</v>
      </c>
      <c r="F5" s="132" t="n">
        <v>20215</v>
      </c>
      <c r="G5" s="132" t="n">
        <v>30982</v>
      </c>
      <c r="H5" s="124" t="inlineStr">
        <is>
          <t>Mujer</t>
        </is>
      </c>
      <c r="I5" s="124" t="inlineStr">
        <is>
          <t>oo</t>
        </is>
      </c>
      <c r="K5" s="134">
        <f>IF(F5="","",((TODAY()-F5)/365))</f>
        <v/>
      </c>
      <c r="L5" s="134">
        <f>IF(G5="","",((TODAY()-G5)/365))</f>
        <v/>
      </c>
      <c r="M5" s="124" t="n">
        <v>50</v>
      </c>
    </row>
    <row r="6" ht="15" customHeight="1" s="125">
      <c r="A6" s="124" t="n">
        <v>3</v>
      </c>
      <c r="B6" s="124" t="inlineStr">
        <is>
          <t>Cecilia Ahumada</t>
        </is>
      </c>
      <c r="C6" s="124" t="inlineStr">
        <is>
          <t>Activo</t>
        </is>
      </c>
      <c r="D6" s="124" t="inlineStr">
        <is>
          <t>Publicador</t>
        </is>
      </c>
      <c r="E6" s="124" t="n">
        <v>1</v>
      </c>
      <c r="F6" s="132" t="n">
        <v>22994</v>
      </c>
      <c r="G6" s="132" t="n">
        <v>27342</v>
      </c>
      <c r="H6" s="124" t="inlineStr">
        <is>
          <t>Mujer</t>
        </is>
      </c>
      <c r="I6" s="124" t="inlineStr">
        <is>
          <t>oo</t>
        </is>
      </c>
      <c r="K6" s="134">
        <f>IF(F6="","",((TODAY()-F6)/365))</f>
        <v/>
      </c>
      <c r="L6" s="134">
        <f>IF(G6="","",((TODAY()-G6)/365))</f>
        <v/>
      </c>
    </row>
    <row r="7" ht="15" customHeight="1" s="125">
      <c r="A7" s="124" t="n">
        <v>4</v>
      </c>
      <c r="B7" s="124" t="inlineStr">
        <is>
          <t>Celina Morales</t>
        </is>
      </c>
      <c r="C7" s="124" t="inlineStr">
        <is>
          <t>Activo</t>
        </is>
      </c>
      <c r="D7" s="124" t="inlineStr">
        <is>
          <t>Prec. Regular</t>
        </is>
      </c>
      <c r="E7" s="124" t="n">
        <v>1</v>
      </c>
      <c r="F7" s="132" t="n">
        <v>22433</v>
      </c>
      <c r="G7" s="132" t="n">
        <v>35420</v>
      </c>
      <c r="H7" s="124" t="inlineStr">
        <is>
          <t>Mujer</t>
        </is>
      </c>
      <c r="I7" s="124" t="inlineStr">
        <is>
          <t>oo</t>
        </is>
      </c>
      <c r="K7" s="134">
        <f>IF(F7="","",((TODAY()-F7)/365))</f>
        <v/>
      </c>
      <c r="L7" s="134">
        <f>IF(G7="","",((TODAY()-G7)/365))</f>
        <v/>
      </c>
      <c r="M7" s="124" t="n">
        <v>50</v>
      </c>
    </row>
    <row r="8" ht="15" customHeight="1" s="125">
      <c r="A8" s="124" t="n">
        <v>5</v>
      </c>
      <c r="B8" s="124" t="inlineStr">
        <is>
          <t>Cindy de Mellado</t>
        </is>
      </c>
      <c r="C8" s="124" t="inlineStr">
        <is>
          <t>Activo</t>
        </is>
      </c>
      <c r="D8" s="124" t="inlineStr">
        <is>
          <t>Prec. Regular</t>
        </is>
      </c>
      <c r="E8" s="124" t="n">
        <v>2</v>
      </c>
      <c r="F8" s="132" t="n">
        <v>32200</v>
      </c>
      <c r="G8" s="132" t="n">
        <v>39095</v>
      </c>
      <c r="H8" s="124" t="inlineStr">
        <is>
          <t>Mujer</t>
        </is>
      </c>
      <c r="I8" s="124" t="inlineStr">
        <is>
          <t>oo</t>
        </is>
      </c>
      <c r="K8" s="134">
        <f>IF(F8="","",((TODAY()-F8)/365))</f>
        <v/>
      </c>
      <c r="L8" s="134">
        <f>IF(G8="","",((TODAY()-G8)/365))</f>
        <v/>
      </c>
      <c r="M8" s="124" t="n">
        <v>50</v>
      </c>
    </row>
    <row r="9" ht="15" customHeight="1" s="125">
      <c r="A9" s="124" t="n">
        <v>6</v>
      </c>
      <c r="B9" s="124" t="inlineStr">
        <is>
          <t>Claudia de Albornoz</t>
        </is>
      </c>
      <c r="C9" s="124" t="inlineStr">
        <is>
          <t>Activo</t>
        </is>
      </c>
      <c r="D9" s="124" t="inlineStr">
        <is>
          <t>Publicador</t>
        </is>
      </c>
      <c r="E9" s="124" t="inlineStr">
        <is>
          <t>1</t>
        </is>
      </c>
      <c r="F9" s="132" t="n">
        <v>28525</v>
      </c>
      <c r="G9" s="132" t="n">
        <v>36591</v>
      </c>
      <c r="H9" s="124" t="inlineStr">
        <is>
          <t>Mujer</t>
        </is>
      </c>
      <c r="I9" s="124" t="inlineStr">
        <is>
          <t>oo</t>
        </is>
      </c>
      <c r="J9" s="133" t="inlineStr">
        <is>
          <t>None</t>
        </is>
      </c>
      <c r="K9" s="134" t="inlineStr">
        <is>
          <t>None</t>
        </is>
      </c>
      <c r="L9" s="134">
        <f>IF(G9="","",((TODAY()-G9)/365))</f>
        <v/>
      </c>
    </row>
    <row r="10" ht="15" customHeight="1" s="125">
      <c r="A10" s="124" t="n">
        <v>7</v>
      </c>
      <c r="B10" s="124" t="inlineStr">
        <is>
          <t>Cristian Albornoz</t>
        </is>
      </c>
      <c r="C10" s="124" t="inlineStr">
        <is>
          <t>Activo</t>
        </is>
      </c>
      <c r="D10" s="124" t="inlineStr">
        <is>
          <t>Prec. Auxiliar</t>
        </is>
      </c>
      <c r="E10" s="124" t="inlineStr">
        <is>
          <t>1</t>
        </is>
      </c>
      <c r="F10" s="132" t="n">
        <v>28616</v>
      </c>
      <c r="G10" s="132" t="n">
        <v>35102</v>
      </c>
      <c r="H10" s="124" t="inlineStr">
        <is>
          <t>Hombre</t>
        </is>
      </c>
      <c r="I10" s="124" t="inlineStr">
        <is>
          <t>oo</t>
        </is>
      </c>
      <c r="J10" s="124" t="inlineStr">
        <is>
          <t>Anciano</t>
        </is>
      </c>
      <c r="K10" s="134" t="inlineStr">
        <is>
          <t>50.0</t>
        </is>
      </c>
      <c r="L10" s="134">
        <f>IF(G10="","",((TODAY()-G10)/365))</f>
        <v/>
      </c>
      <c r="M10" s="124" t="n">
        <v>50</v>
      </c>
    </row>
    <row r="11" ht="15" customHeight="1" s="125">
      <c r="A11" s="124" t="n">
        <v>8</v>
      </c>
      <c r="B11" s="124" t="inlineStr">
        <is>
          <t>Cristian Riquelme</t>
        </is>
      </c>
      <c r="C11" s="124" t="inlineStr">
        <is>
          <t>Activo</t>
        </is>
      </c>
      <c r="D11" s="124" t="inlineStr">
        <is>
          <t>Prec. Regular</t>
        </is>
      </c>
      <c r="E11" s="124" t="n">
        <v>2</v>
      </c>
      <c r="F11" s="132" t="n">
        <v>35479</v>
      </c>
      <c r="G11" s="132" t="n">
        <v>40166</v>
      </c>
      <c r="H11" s="124" t="inlineStr">
        <is>
          <t>Hombre</t>
        </is>
      </c>
      <c r="I11" s="124" t="inlineStr">
        <is>
          <t>oo</t>
        </is>
      </c>
      <c r="J11" s="124" t="inlineStr">
        <is>
          <t>S.M.</t>
        </is>
      </c>
      <c r="K11" s="134">
        <f>IF(F11="","",((TODAY()-F11)/365))</f>
        <v/>
      </c>
      <c r="L11" s="134">
        <f>IF(G11="","",((TODAY()-G11)/365))</f>
        <v/>
      </c>
      <c r="M11" s="124" t="n">
        <v>50</v>
      </c>
    </row>
    <row r="12" ht="15" customHeight="1" s="125">
      <c r="A12" s="124" t="n">
        <v>9</v>
      </c>
      <c r="B12" s="124" t="inlineStr">
        <is>
          <t>Cristina de Olivares</t>
        </is>
      </c>
      <c r="C12" s="124" t="inlineStr">
        <is>
          <t>Activo</t>
        </is>
      </c>
      <c r="D12" s="124" t="inlineStr">
        <is>
          <t>Publicador</t>
        </is>
      </c>
      <c r="E12" s="124" t="n">
        <v>1</v>
      </c>
      <c r="F12" s="132" t="n">
        <v>21232</v>
      </c>
      <c r="G12" s="132" t="n">
        <v>33620</v>
      </c>
      <c r="H12" s="124" t="inlineStr">
        <is>
          <t>Mujer</t>
        </is>
      </c>
      <c r="I12" s="124" t="inlineStr">
        <is>
          <t>oo</t>
        </is>
      </c>
      <c r="K12" s="134">
        <f>IF(F12="","",((TODAY()-F12)/365))</f>
        <v/>
      </c>
      <c r="L12" s="134">
        <f>IF(G12="","",((TODAY()-G12)/365))</f>
        <v/>
      </c>
    </row>
    <row r="13" ht="15" customHeight="1" s="125">
      <c r="A13" s="124" t="n">
        <v>10</v>
      </c>
      <c r="B13" s="124" t="inlineStr">
        <is>
          <t>Daiana de Carrasco</t>
        </is>
      </c>
      <c r="C13" s="124" t="inlineStr">
        <is>
          <t>Ya no es de pargua (expulsada)</t>
        </is>
      </c>
      <c r="D13" s="124" t="inlineStr">
        <is>
          <t>Publicador</t>
        </is>
      </c>
      <c r="E13" s="133" t="n"/>
      <c r="F13" s="132" t="n">
        <v>32177</v>
      </c>
      <c r="G13" s="132" t="n">
        <v>37073</v>
      </c>
      <c r="H13" s="124" t="inlineStr">
        <is>
          <t>Mujer</t>
        </is>
      </c>
      <c r="I13" s="124" t="inlineStr">
        <is>
          <t>oo</t>
        </is>
      </c>
      <c r="J13" s="133" t="inlineStr">
        <is>
          <t>None</t>
        </is>
      </c>
      <c r="K13" s="134" t="inlineStr">
        <is>
          <t>None</t>
        </is>
      </c>
      <c r="L13" s="134">
        <f>IF(G13="","",((TODAY()-G13)/365))</f>
        <v/>
      </c>
    </row>
    <row r="14" ht="15" customHeight="1" s="125">
      <c r="A14" s="124" t="n">
        <v>11</v>
      </c>
      <c r="B14" s="124" t="inlineStr">
        <is>
          <t>Daniel Mellado</t>
        </is>
      </c>
      <c r="C14" s="124" t="inlineStr">
        <is>
          <t>Activo</t>
        </is>
      </c>
      <c r="D14" s="124" t="inlineStr">
        <is>
          <t>Prec. Regular</t>
        </is>
      </c>
      <c r="E14" s="124" t="n">
        <v>2</v>
      </c>
      <c r="F14" s="132" t="n">
        <v>29749</v>
      </c>
      <c r="G14" s="132" t="n">
        <v>40824</v>
      </c>
      <c r="H14" s="124" t="inlineStr">
        <is>
          <t>Hombre</t>
        </is>
      </c>
      <c r="I14" s="124" t="inlineStr">
        <is>
          <t>oo</t>
        </is>
      </c>
      <c r="J14" s="124" t="inlineStr">
        <is>
          <t>Anciano</t>
        </is>
      </c>
      <c r="K14" s="134">
        <f>IF(F14="","",((TODAY()-F14)/365))</f>
        <v/>
      </c>
      <c r="L14" s="134">
        <f>IF(G14="","",((TODAY()-G14)/365))</f>
        <v/>
      </c>
      <c r="M14" s="124" t="n">
        <v>50</v>
      </c>
    </row>
    <row r="15" ht="15" customHeight="1" s="125">
      <c r="A15" s="124" t="n">
        <v>12</v>
      </c>
      <c r="B15" s="124" t="inlineStr">
        <is>
          <t>Daniela de Guerrero</t>
        </is>
      </c>
      <c r="C15" s="124" t="inlineStr">
        <is>
          <t>Activo</t>
        </is>
      </c>
      <c r="D15" s="124" t="inlineStr">
        <is>
          <t>Prec. Regular</t>
        </is>
      </c>
      <c r="E15" s="124" t="n">
        <v>1</v>
      </c>
      <c r="F15" s="132" t="n">
        <v>32327</v>
      </c>
      <c r="G15" s="132" t="n">
        <v>37766</v>
      </c>
      <c r="H15" s="124" t="inlineStr">
        <is>
          <t>Mujer</t>
        </is>
      </c>
      <c r="I15" s="124" t="inlineStr">
        <is>
          <t>oo</t>
        </is>
      </c>
      <c r="K15" s="134">
        <f>IF(F15="","",((TODAY()-F15)/365))</f>
        <v/>
      </c>
      <c r="L15" s="134">
        <f>IF(G15="","",((TODAY()-G15)/365))</f>
        <v/>
      </c>
      <c r="M15" s="124" t="n">
        <v>50</v>
      </c>
    </row>
    <row r="16" ht="15" customHeight="1" s="125">
      <c r="A16" s="124" t="n">
        <v>13</v>
      </c>
      <c r="B16" s="124" t="inlineStr">
        <is>
          <t>David Ule</t>
        </is>
      </c>
      <c r="C16" s="124" t="inlineStr">
        <is>
          <t>Activo</t>
        </is>
      </c>
      <c r="D16" s="124" t="inlineStr">
        <is>
          <t>Publicador</t>
        </is>
      </c>
      <c r="E16" s="124" t="n">
        <v>1</v>
      </c>
      <c r="F16" s="132" t="n">
        <v>24199</v>
      </c>
      <c r="G16" s="132" t="n">
        <v>35313</v>
      </c>
      <c r="H16" s="124" t="inlineStr">
        <is>
          <t>Hombre</t>
        </is>
      </c>
      <c r="I16" s="124" t="inlineStr">
        <is>
          <t>oo</t>
        </is>
      </c>
      <c r="K16" s="134">
        <f>IF(F16="","",((TODAY()-F16)/365))</f>
        <v/>
      </c>
      <c r="L16" s="134">
        <f>IF(G16="","",((TODAY()-G16)/365))</f>
        <v/>
      </c>
    </row>
    <row r="17" ht="15" customHeight="1" s="125">
      <c r="A17" s="124" t="n">
        <v>14</v>
      </c>
      <c r="B17" s="124" t="inlineStr">
        <is>
          <t>Felipe Betancourt</t>
        </is>
      </c>
      <c r="C17" s="124" t="inlineStr">
        <is>
          <t>Ya no es de pargua</t>
        </is>
      </c>
      <c r="D17" s="124" t="inlineStr">
        <is>
          <t>Prec. Regular</t>
        </is>
      </c>
      <c r="F17" s="132" t="n">
        <v>35605</v>
      </c>
      <c r="G17" s="132" t="n">
        <v>41293</v>
      </c>
      <c r="H17" s="124" t="inlineStr">
        <is>
          <t>Hombre</t>
        </is>
      </c>
      <c r="I17" s="124" t="inlineStr">
        <is>
          <t>oo</t>
        </is>
      </c>
      <c r="K17" s="134">
        <f>IF(F17="","",((TODAY()-F17)/365))</f>
        <v/>
      </c>
      <c r="L17" s="134">
        <f>IF(G17="","",((TODAY()-G17)/365))</f>
        <v/>
      </c>
      <c r="M17" s="124" t="n">
        <v>50</v>
      </c>
    </row>
    <row r="18" ht="15" customHeight="1" s="125">
      <c r="A18" s="124" t="n">
        <v>15</v>
      </c>
      <c r="B18" s="124" t="inlineStr">
        <is>
          <t>Francisco Lara</t>
        </is>
      </c>
      <c r="C18" s="124" t="inlineStr">
        <is>
          <t>Activo</t>
        </is>
      </c>
      <c r="D18" s="124" t="inlineStr">
        <is>
          <t>Prec. Regular</t>
        </is>
      </c>
      <c r="E18" s="124" t="n">
        <v>1</v>
      </c>
      <c r="F18" s="132" t="n">
        <v>37732</v>
      </c>
      <c r="G18" s="132" t="n">
        <v>42707</v>
      </c>
      <c r="H18" s="124" t="inlineStr">
        <is>
          <t>Hombre</t>
        </is>
      </c>
      <c r="I18" s="124" t="inlineStr">
        <is>
          <t>oo</t>
        </is>
      </c>
      <c r="J18" s="124" t="inlineStr">
        <is>
          <t>S.M.</t>
        </is>
      </c>
      <c r="K18" s="134">
        <f>IF(F18="","",((TODAY()-F18)/365))</f>
        <v/>
      </c>
      <c r="L18" s="134">
        <f>IF(G18="","",((TODAY()-G18)/365))</f>
        <v/>
      </c>
      <c r="M18" s="124" t="n">
        <v>50</v>
      </c>
    </row>
    <row r="19" ht="15" customHeight="1" s="125">
      <c r="A19" s="124" t="n">
        <v>16</v>
      </c>
      <c r="B19" s="124" t="inlineStr">
        <is>
          <t>Fresia de Jorquera</t>
        </is>
      </c>
      <c r="C19" s="124" t="inlineStr">
        <is>
          <t>Activo</t>
        </is>
      </c>
      <c r="D19" s="124" t="inlineStr">
        <is>
          <t>Publicador</t>
        </is>
      </c>
      <c r="E19" s="124" t="n">
        <v>2</v>
      </c>
      <c r="F19" s="132" t="n">
        <v>23932</v>
      </c>
      <c r="G19" s="132" t="n">
        <v>39137</v>
      </c>
      <c r="H19" s="124" t="inlineStr">
        <is>
          <t>Mujer</t>
        </is>
      </c>
      <c r="I19" s="124" t="inlineStr">
        <is>
          <t>oo</t>
        </is>
      </c>
      <c r="K19" s="134">
        <f>IF(F19="","",((TODAY()-F19)/365))</f>
        <v/>
      </c>
      <c r="L19" s="134">
        <f>IF(G19="","",((TODAY()-G19)/365))</f>
        <v/>
      </c>
    </row>
    <row r="20" ht="15" customHeight="1" s="125">
      <c r="A20" s="124" t="n">
        <v>17</v>
      </c>
      <c r="B20" s="124" t="inlineStr">
        <is>
          <t>Gabriel Olivares</t>
        </is>
      </c>
      <c r="C20" s="124" t="inlineStr">
        <is>
          <t>Activo</t>
        </is>
      </c>
      <c r="D20" s="124" t="inlineStr">
        <is>
          <t>Publicador</t>
        </is>
      </c>
      <c r="E20" s="124" t="n">
        <v>2</v>
      </c>
      <c r="F20" s="132" t="n">
        <v>34399</v>
      </c>
      <c r="G20" s="132" t="n">
        <v>40558</v>
      </c>
      <c r="H20" s="124" t="inlineStr">
        <is>
          <t>Hombre</t>
        </is>
      </c>
      <c r="I20" s="124" t="inlineStr">
        <is>
          <t>oo</t>
        </is>
      </c>
      <c r="K20" s="134">
        <f>IF(F20="","",((TODAY()-F20)/365))</f>
        <v/>
      </c>
      <c r="L20" s="134">
        <f>IF(G20="","",((TODAY()-G20)/365))</f>
        <v/>
      </c>
    </row>
    <row r="21" ht="15" customHeight="1" s="125">
      <c r="A21" s="124" t="n">
        <v>18</v>
      </c>
      <c r="B21" s="124" t="inlineStr">
        <is>
          <t>Gladys de Chupin</t>
        </is>
      </c>
      <c r="C21" s="124" t="inlineStr">
        <is>
          <t>Activo</t>
        </is>
      </c>
      <c r="D21" s="124" t="inlineStr">
        <is>
          <t>Prec. Regular</t>
        </is>
      </c>
      <c r="E21" s="124" t="n">
        <v>2</v>
      </c>
      <c r="F21" s="132" t="n">
        <v>23296</v>
      </c>
      <c r="G21" s="132" t="n">
        <v>33259</v>
      </c>
      <c r="H21" s="124" t="inlineStr">
        <is>
          <t>Mujer</t>
        </is>
      </c>
      <c r="I21" s="124" t="inlineStr">
        <is>
          <t>oo</t>
        </is>
      </c>
      <c r="K21" s="134">
        <f>IF(F21="","",((TODAY()-F21)/365))</f>
        <v/>
      </c>
      <c r="L21" s="134">
        <f>IF(G21="","",((TODAY()-G21)/365))</f>
        <v/>
      </c>
      <c r="M21" s="124" t="n">
        <v>50</v>
      </c>
    </row>
    <row r="22" ht="15" customHeight="1" s="125">
      <c r="A22" s="124" t="n">
        <v>19</v>
      </c>
      <c r="B22" s="124" t="inlineStr">
        <is>
          <t xml:space="preserve">Hernán Jorquera </t>
        </is>
      </c>
      <c r="C22" s="124" t="inlineStr">
        <is>
          <t>Activo</t>
        </is>
      </c>
      <c r="D22" s="124" t="inlineStr">
        <is>
          <t>Publicador</t>
        </is>
      </c>
      <c r="E22" s="124" t="n">
        <v>2</v>
      </c>
      <c r="F22" s="132" t="n">
        <v>24066</v>
      </c>
      <c r="G22" s="132" t="n">
        <v>40180</v>
      </c>
      <c r="H22" s="124" t="inlineStr">
        <is>
          <t>Hombre</t>
        </is>
      </c>
      <c r="I22" s="124" t="inlineStr">
        <is>
          <t>oo</t>
        </is>
      </c>
      <c r="J22" s="124" t="inlineStr">
        <is>
          <t>S.M.</t>
        </is>
      </c>
      <c r="K22" s="134">
        <f>IF(F22="","",((TODAY()-F22)/365))</f>
        <v/>
      </c>
      <c r="L22" s="134">
        <f>IF(G22="","",((TODAY()-G22)/365))</f>
        <v/>
      </c>
    </row>
    <row r="23" ht="15" customHeight="1" s="125">
      <c r="A23" s="124" t="n">
        <v>20</v>
      </c>
      <c r="B23" s="124" t="inlineStr">
        <is>
          <t xml:space="preserve">Hernan Jorquera Cura </t>
        </is>
      </c>
      <c r="C23" s="124" t="inlineStr">
        <is>
          <t>Activo</t>
        </is>
      </c>
      <c r="D23" s="124" t="inlineStr">
        <is>
          <t>Publicador</t>
        </is>
      </c>
      <c r="E23" s="124" t="n">
        <v>2</v>
      </c>
      <c r="F23" s="132" t="n">
        <v>36326</v>
      </c>
      <c r="G23" s="124" t="inlineStr">
        <is>
          <t>PNB</t>
        </is>
      </c>
      <c r="H23" s="124" t="inlineStr">
        <is>
          <t>Hombre</t>
        </is>
      </c>
      <c r="I23" s="124" t="inlineStr">
        <is>
          <t>oo</t>
        </is>
      </c>
      <c r="K23" s="134">
        <f>IF(F23="","",((TODAY()-F23)/365))</f>
        <v/>
      </c>
      <c r="L23" s="134">
        <f>IF(G23="","",((TODAY()-G23)/365))</f>
        <v/>
      </c>
    </row>
    <row r="24" ht="15" customHeight="1" s="125">
      <c r="A24" s="124" t="n">
        <v>21</v>
      </c>
      <c r="B24" s="124" t="inlineStr">
        <is>
          <t xml:space="preserve">Isabel de Cárdenas </t>
        </is>
      </c>
      <c r="C24" s="124" t="inlineStr">
        <is>
          <t>Ya no es de pargua</t>
        </is>
      </c>
      <c r="D24" s="124" t="inlineStr">
        <is>
          <t>Prec. Regular</t>
        </is>
      </c>
      <c r="E24" s="124" t="n">
        <v>1</v>
      </c>
      <c r="F24" s="132" t="n">
        <v>32229</v>
      </c>
      <c r="G24" s="132" t="n">
        <v>35407</v>
      </c>
      <c r="H24" s="124" t="inlineStr">
        <is>
          <t>Mujer</t>
        </is>
      </c>
      <c r="I24" s="124" t="inlineStr">
        <is>
          <t>oo</t>
        </is>
      </c>
      <c r="K24" s="134">
        <f>IF(F24="","",((TODAY()-F24)/365))</f>
        <v/>
      </c>
      <c r="L24" s="134">
        <f>IF(G24="","",((TODAY()-G24)/365))</f>
        <v/>
      </c>
      <c r="M24" s="124" t="n">
        <v>50</v>
      </c>
    </row>
    <row r="25" ht="15" customHeight="1" s="125">
      <c r="A25" s="124" t="n">
        <v>22</v>
      </c>
      <c r="B25" s="124" t="inlineStr">
        <is>
          <t>Isaias Beroiza</t>
        </is>
      </c>
      <c r="C25" s="124" t="inlineStr">
        <is>
          <t>Activo</t>
        </is>
      </c>
      <c r="D25" s="124" t="inlineStr">
        <is>
          <t>Publicador</t>
        </is>
      </c>
      <c r="E25" s="124" t="n">
        <v>1</v>
      </c>
      <c r="F25" s="132" t="n">
        <v>32027</v>
      </c>
      <c r="G25" s="132" t="n">
        <v>36848</v>
      </c>
      <c r="H25" s="124" t="inlineStr">
        <is>
          <t>Hombre</t>
        </is>
      </c>
      <c r="I25" s="124" t="inlineStr">
        <is>
          <t>oo</t>
        </is>
      </c>
      <c r="J25" s="124" t="inlineStr">
        <is>
          <t>Anciano</t>
        </is>
      </c>
      <c r="K25" s="134">
        <f>IF(F25="","",((TODAY()-F25)/365))</f>
        <v/>
      </c>
      <c r="L25" s="134">
        <f>IF(G25="","",((TODAY()-G25)/365))</f>
        <v/>
      </c>
    </row>
    <row r="26" ht="15" customHeight="1" s="125">
      <c r="A26" s="124" t="n">
        <v>23</v>
      </c>
      <c r="B26" s="124" t="inlineStr">
        <is>
          <t>Ivonne de Águila</t>
        </is>
      </c>
      <c r="C26" s="124" t="inlineStr">
        <is>
          <t>Inactivo</t>
        </is>
      </c>
      <c r="D26" s="124" t="inlineStr">
        <is>
          <t>Publicador</t>
        </is>
      </c>
      <c r="F26" s="132" t="n">
        <v>28723</v>
      </c>
      <c r="H26" s="124" t="inlineStr">
        <is>
          <t>Mujer</t>
        </is>
      </c>
      <c r="I26" s="124" t="inlineStr">
        <is>
          <t>oo</t>
        </is>
      </c>
      <c r="K26" s="134">
        <f>IF(F26="","",((TODAY()-F26)/365))</f>
        <v/>
      </c>
      <c r="L26" s="134">
        <f>IF(G26="","",((TODAY()-G26)/365))</f>
        <v/>
      </c>
    </row>
    <row r="27" ht="15" customHeight="1" s="125">
      <c r="A27" s="124" t="n">
        <v>24</v>
      </c>
      <c r="B27" s="124" t="inlineStr">
        <is>
          <t xml:space="preserve">Joaquín Lozano </t>
        </is>
      </c>
      <c r="C27" s="124" t="inlineStr">
        <is>
          <t>Activo</t>
        </is>
      </c>
      <c r="D27" s="124" t="inlineStr">
        <is>
          <t>Publicador</t>
        </is>
      </c>
      <c r="E27" s="124" t="n">
        <v>2</v>
      </c>
      <c r="F27" s="132" t="n">
        <v>34322</v>
      </c>
      <c r="G27" s="132" t="n">
        <v>42910</v>
      </c>
      <c r="H27" s="124" t="inlineStr">
        <is>
          <t>Hombre</t>
        </is>
      </c>
      <c r="I27" s="124" t="inlineStr">
        <is>
          <t>oo</t>
        </is>
      </c>
      <c r="K27" s="134">
        <f>IF(F27="","",((TODAY()-F27)/365))</f>
        <v/>
      </c>
      <c r="L27" s="134">
        <f>IF(G27="","",((TODAY()-G27)/365))</f>
        <v/>
      </c>
    </row>
    <row r="28" ht="15" customHeight="1" s="125">
      <c r="A28" s="124" t="n">
        <v>25</v>
      </c>
      <c r="B28" s="124" t="inlineStr">
        <is>
          <t>Leticia de Vasquez</t>
        </is>
      </c>
      <c r="C28" s="124" t="inlineStr">
        <is>
          <t>Inactivo</t>
        </is>
      </c>
      <c r="D28" s="124" t="inlineStr">
        <is>
          <t>Publicador</t>
        </is>
      </c>
      <c r="F28" s="132" t="n">
        <v>31372</v>
      </c>
      <c r="G28" s="132" t="n">
        <v>42560</v>
      </c>
      <c r="H28" s="124" t="inlineStr">
        <is>
          <t>Mujer</t>
        </is>
      </c>
      <c r="I28" s="124" t="inlineStr">
        <is>
          <t>oo</t>
        </is>
      </c>
      <c r="K28" s="134">
        <f>IF(F28="","",((TODAY()-F28)/365))</f>
        <v/>
      </c>
      <c r="L28" s="134">
        <f>IF(G28="","",((TODAY()-G28)/365))</f>
        <v/>
      </c>
    </row>
    <row r="29" ht="15" customHeight="1" s="125">
      <c r="A29" s="124" t="n">
        <v>26</v>
      </c>
      <c r="B29" s="124" t="inlineStr">
        <is>
          <t>Lindsey Jorquera</t>
        </is>
      </c>
      <c r="C29" s="124" t="inlineStr">
        <is>
          <t>Ya no es de pargua</t>
        </is>
      </c>
      <c r="D29" s="124" t="inlineStr">
        <is>
          <t>Prec. Regular</t>
        </is>
      </c>
      <c r="F29" s="132" t="n">
        <v>38072</v>
      </c>
      <c r="G29" s="132" t="n">
        <v>43834</v>
      </c>
      <c r="H29" s="124" t="inlineStr">
        <is>
          <t>Mujer</t>
        </is>
      </c>
      <c r="I29" s="124" t="inlineStr">
        <is>
          <t>oo</t>
        </is>
      </c>
      <c r="K29" s="134">
        <f>IF(F29="","",((TODAY()-F29)/365))</f>
        <v/>
      </c>
      <c r="L29" s="134">
        <f>IF(G29="","",((TODAY()-G29)/365))</f>
        <v/>
      </c>
      <c r="M29" s="124" t="n">
        <v>50</v>
      </c>
    </row>
    <row r="30" ht="15" customHeight="1" s="125">
      <c r="A30" s="124" t="n">
        <v>27</v>
      </c>
      <c r="B30" s="124" t="inlineStr">
        <is>
          <t>Luis Olivares</t>
        </is>
      </c>
      <c r="C30" s="124" t="inlineStr">
        <is>
          <t>Activo</t>
        </is>
      </c>
      <c r="D30" s="124" t="inlineStr">
        <is>
          <t>Publicador</t>
        </is>
      </c>
      <c r="E30" s="124" t="n">
        <v>1</v>
      </c>
      <c r="F30" s="132" t="n">
        <v>20847</v>
      </c>
      <c r="G30" s="132" t="n">
        <v>34253</v>
      </c>
      <c r="H30" s="124" t="inlineStr">
        <is>
          <t>Hombre</t>
        </is>
      </c>
      <c r="I30" s="124" t="inlineStr">
        <is>
          <t>oo</t>
        </is>
      </c>
      <c r="K30" s="134">
        <f>IF(F30="","",((TODAY()-F30)/365))</f>
        <v/>
      </c>
      <c r="L30" s="134">
        <f>IF(G30="","",((TODAY()-G30)/365))</f>
        <v/>
      </c>
    </row>
    <row r="31" ht="15" customHeight="1" s="125">
      <c r="A31" s="124" t="n">
        <v>28</v>
      </c>
      <c r="B31" s="124" t="inlineStr">
        <is>
          <t xml:space="preserve">María Hernández </t>
        </is>
      </c>
      <c r="C31" s="124" t="inlineStr">
        <is>
          <t>Activo</t>
        </is>
      </c>
      <c r="D31" s="124" t="inlineStr">
        <is>
          <t>Publicador</t>
        </is>
      </c>
      <c r="E31" s="124" t="n">
        <v>2</v>
      </c>
      <c r="F31" s="132" t="n">
        <v>17758</v>
      </c>
      <c r="G31" s="132" t="n">
        <v>35399</v>
      </c>
      <c r="H31" s="124" t="inlineStr">
        <is>
          <t>Mujer</t>
        </is>
      </c>
      <c r="I31" s="124" t="inlineStr">
        <is>
          <t>oo</t>
        </is>
      </c>
      <c r="K31" s="134">
        <f>IF(F31="","",((TODAY()-F31)/365))</f>
        <v/>
      </c>
      <c r="L31" s="134">
        <f>IF(G31="","",((TODAY()-G31)/365))</f>
        <v/>
      </c>
    </row>
    <row r="32" ht="15" customHeight="1" s="125">
      <c r="A32" s="124" t="n">
        <v>29</v>
      </c>
      <c r="B32" s="124" t="inlineStr">
        <is>
          <t>Maria Jose Beroiza</t>
        </is>
      </c>
      <c r="C32" s="124" t="inlineStr">
        <is>
          <t>Activo</t>
        </is>
      </c>
      <c r="D32" s="124" t="inlineStr">
        <is>
          <t>Publicador</t>
        </is>
      </c>
      <c r="E32" s="124" t="n">
        <v>1</v>
      </c>
      <c r="F32" s="132" t="n">
        <v>33210</v>
      </c>
      <c r="G32" s="132" t="n">
        <v>40565</v>
      </c>
      <c r="H32" s="124" t="inlineStr">
        <is>
          <t>Mujer</t>
        </is>
      </c>
      <c r="I32" s="124" t="inlineStr">
        <is>
          <t>oo</t>
        </is>
      </c>
      <c r="K32" s="134">
        <f>IF(F32="","",((TODAY()-F32)/365))</f>
        <v/>
      </c>
      <c r="L32" s="134">
        <f>IF(G32="","",((TODAY()-G32)/365))</f>
        <v/>
      </c>
      <c r="M32" s="124" t="n">
        <v>50</v>
      </c>
    </row>
    <row r="33" ht="15" customHeight="1" s="125">
      <c r="A33" s="124" t="n">
        <v>30</v>
      </c>
      <c r="B33" s="124" t="inlineStr">
        <is>
          <t>Matias Ule</t>
        </is>
      </c>
      <c r="C33" s="124" t="inlineStr">
        <is>
          <t>No Publicador</t>
        </is>
      </c>
      <c r="D33" s="124" t="inlineStr">
        <is>
          <t>ninguno</t>
        </is>
      </c>
      <c r="E33" s="133" t="n"/>
      <c r="F33" s="132" t="n">
        <v>34398</v>
      </c>
      <c r="H33" s="124" t="inlineStr">
        <is>
          <t>Hombre</t>
        </is>
      </c>
      <c r="I33" s="124" t="inlineStr">
        <is>
          <t>oo</t>
        </is>
      </c>
      <c r="J33" s="133" t="inlineStr">
        <is>
          <t>None</t>
        </is>
      </c>
      <c r="K33" s="134" t="inlineStr">
        <is>
          <t>None</t>
        </is>
      </c>
      <c r="L33" s="134">
        <f>IF(G33="","",((TODAY()-G33)/365))</f>
        <v/>
      </c>
    </row>
    <row r="34" ht="15" customHeight="1" s="125">
      <c r="A34" s="124" t="n">
        <v>31</v>
      </c>
      <c r="B34" s="124" t="inlineStr">
        <is>
          <t>Maximiliano Mellado</t>
        </is>
      </c>
      <c r="C34" s="124" t="inlineStr">
        <is>
          <t>Activo</t>
        </is>
      </c>
      <c r="D34" s="124" t="inlineStr">
        <is>
          <t>Publicador</t>
        </is>
      </c>
      <c r="E34" s="124" t="n">
        <v>2</v>
      </c>
      <c r="F34" s="132" t="n">
        <v>42296</v>
      </c>
      <c r="G34" s="124" t="inlineStr">
        <is>
          <t>PNB</t>
        </is>
      </c>
      <c r="H34" s="124" t="inlineStr">
        <is>
          <t>Hombre</t>
        </is>
      </c>
      <c r="I34" s="124" t="inlineStr">
        <is>
          <t>oo</t>
        </is>
      </c>
      <c r="K34" s="134">
        <f>IF(F34="","",((TODAY()-F34)/365))</f>
        <v/>
      </c>
      <c r="L34" s="134">
        <f>IF(G34="","",((TODAY()-G34)/365))</f>
        <v/>
      </c>
    </row>
    <row r="35" ht="15" customHeight="1" s="125">
      <c r="A35" s="124" t="n">
        <v>32</v>
      </c>
      <c r="B35" s="124" t="inlineStr">
        <is>
          <t>Maximiliano Vargas</t>
        </is>
      </c>
      <c r="C35" s="124" t="inlineStr">
        <is>
          <t>Ya no es de pargua</t>
        </is>
      </c>
      <c r="D35" s="124" t="inlineStr">
        <is>
          <t>Publicador</t>
        </is>
      </c>
      <c r="F35" s="132" t="n">
        <v>40131</v>
      </c>
      <c r="G35" s="124" t="inlineStr">
        <is>
          <t>PNB</t>
        </is>
      </c>
      <c r="H35" s="124" t="inlineStr">
        <is>
          <t>Hombre</t>
        </is>
      </c>
      <c r="I35" s="124" t="inlineStr">
        <is>
          <t>oo</t>
        </is>
      </c>
      <c r="K35" s="134">
        <f>IF(F35="","",((TODAY()-F35)/365))</f>
        <v/>
      </c>
      <c r="L35" s="134">
        <f>IF(G35="","",((TODAY()-G35)/365))</f>
        <v/>
      </c>
    </row>
    <row r="36" ht="15" customHeight="1" s="125">
      <c r="A36" s="124" t="n">
        <v>33</v>
      </c>
      <c r="B36" s="124" t="inlineStr">
        <is>
          <t>Mirtia de Peralta</t>
        </is>
      </c>
      <c r="C36" s="124" t="inlineStr">
        <is>
          <t>Activo</t>
        </is>
      </c>
      <c r="D36" s="124" t="inlineStr">
        <is>
          <t>Publicador</t>
        </is>
      </c>
      <c r="E36" s="124" t="n">
        <v>1</v>
      </c>
      <c r="F36" s="132" t="n">
        <v>22116</v>
      </c>
      <c r="G36" s="132" t="n">
        <v>35034</v>
      </c>
      <c r="H36" s="124" t="inlineStr">
        <is>
          <t>Mujer</t>
        </is>
      </c>
      <c r="I36" s="124" t="inlineStr">
        <is>
          <t>oo</t>
        </is>
      </c>
      <c r="K36" s="134">
        <f>IF(F36="","",((TODAY()-F36)/365))</f>
        <v/>
      </c>
      <c r="L36" s="134">
        <f>IF(G36="","",((TODAY()-G36)/365))</f>
        <v/>
      </c>
    </row>
    <row r="37" ht="15" customHeight="1" s="125">
      <c r="A37" s="124" t="n">
        <v>34</v>
      </c>
      <c r="B37" s="124" t="inlineStr">
        <is>
          <t>Monica de Ule</t>
        </is>
      </c>
      <c r="C37" s="124" t="inlineStr">
        <is>
          <t>Activo</t>
        </is>
      </c>
      <c r="D37" s="124" t="inlineStr">
        <is>
          <t>Publicador</t>
        </is>
      </c>
      <c r="E37" s="124" t="n">
        <v>1</v>
      </c>
      <c r="F37" s="132" t="n">
        <v>25734</v>
      </c>
      <c r="G37" s="132" t="n">
        <v>34895</v>
      </c>
      <c r="H37" s="124" t="inlineStr">
        <is>
          <t>Mujer</t>
        </is>
      </c>
      <c r="I37" s="124" t="inlineStr">
        <is>
          <t>oo</t>
        </is>
      </c>
      <c r="K37" s="134">
        <f>IF(F37="","",((TODAY()-F37)/365))</f>
        <v/>
      </c>
      <c r="L37" s="134">
        <f>IF(G37="","",((TODAY()-G37)/365))</f>
        <v/>
      </c>
    </row>
    <row r="38" ht="15" customHeight="1" s="125">
      <c r="A38" s="124" t="n">
        <v>35</v>
      </c>
      <c r="B38" s="124" t="inlineStr">
        <is>
          <t>Nicole Pfeifer</t>
        </is>
      </c>
      <c r="C38" s="124" t="inlineStr">
        <is>
          <t>Activo</t>
        </is>
      </c>
      <c r="D38" s="124" t="inlineStr">
        <is>
          <t>Prec. Regular</t>
        </is>
      </c>
      <c r="E38" s="124" t="n">
        <v>2</v>
      </c>
      <c r="F38" s="132" t="n">
        <v>33322</v>
      </c>
      <c r="G38" s="132" t="n">
        <v>38738</v>
      </c>
      <c r="H38" s="124" t="inlineStr">
        <is>
          <t>Mujer</t>
        </is>
      </c>
      <c r="I38" s="124" t="inlineStr">
        <is>
          <t>oo</t>
        </is>
      </c>
      <c r="K38" s="134">
        <f>IF(F38="","",((TODAY()-F38)/365))</f>
        <v/>
      </c>
      <c r="L38" s="134">
        <f>IF(G38="","",((TODAY()-G38)/365))</f>
        <v/>
      </c>
      <c r="M38" s="124" t="n">
        <v>50</v>
      </c>
    </row>
    <row r="39" ht="15" customHeight="1" s="125">
      <c r="A39" s="124" t="n">
        <v>36</v>
      </c>
      <c r="B39" s="124" t="inlineStr">
        <is>
          <t>Pedro Ruiz</t>
        </is>
      </c>
      <c r="C39" s="124" t="inlineStr">
        <is>
          <t>Inactivo</t>
        </is>
      </c>
      <c r="D39" s="124" t="inlineStr">
        <is>
          <t>Publicador</t>
        </is>
      </c>
      <c r="E39" s="124" t="n">
        <v>1</v>
      </c>
      <c r="F39" s="132" t="n">
        <v>17059</v>
      </c>
      <c r="G39" s="132" t="n">
        <v>42855</v>
      </c>
      <c r="H39" s="124" t="inlineStr">
        <is>
          <t>Hombre</t>
        </is>
      </c>
      <c r="I39" s="124" t="inlineStr">
        <is>
          <t>oo</t>
        </is>
      </c>
      <c r="K39" s="134">
        <f>IF(F39="","",((TODAY()-F39)/365))</f>
        <v/>
      </c>
      <c r="L39" s="134">
        <f>IF(G39="","",((TODAY()-G39)/365))</f>
        <v/>
      </c>
    </row>
    <row r="40" ht="15" customHeight="1" s="125">
      <c r="A40" s="124" t="n">
        <v>37</v>
      </c>
      <c r="B40" s="124" t="inlineStr">
        <is>
          <t xml:space="preserve">Priscila Jorquera </t>
        </is>
      </c>
      <c r="C40" s="124" t="inlineStr">
        <is>
          <t>Activo</t>
        </is>
      </c>
      <c r="D40" s="124" t="inlineStr">
        <is>
          <t>Publicador</t>
        </is>
      </c>
      <c r="E40" s="124" t="n">
        <v>2</v>
      </c>
      <c r="F40" s="132" t="n">
        <v>34402</v>
      </c>
      <c r="G40" s="132" t="n">
        <v>39165</v>
      </c>
      <c r="H40" s="124" t="inlineStr">
        <is>
          <t>Mujer</t>
        </is>
      </c>
      <c r="I40" s="124" t="inlineStr">
        <is>
          <t>oo</t>
        </is>
      </c>
      <c r="K40" s="134">
        <f>IF(F40="","",((TODAY()-F40)/365))</f>
        <v/>
      </c>
      <c r="L40" s="134">
        <f>IF(G40="","",((TODAY()-G40)/365))</f>
        <v/>
      </c>
    </row>
    <row r="41" ht="15" customHeight="1" s="125">
      <c r="A41" s="124" t="n">
        <v>38</v>
      </c>
      <c r="B41" s="124" t="inlineStr">
        <is>
          <t>Renato Soto</t>
        </is>
      </c>
      <c r="C41" s="124" t="inlineStr">
        <is>
          <t>Activo</t>
        </is>
      </c>
      <c r="D41" s="124" t="inlineStr">
        <is>
          <t>Publicador</t>
        </is>
      </c>
      <c r="E41" s="124" t="n">
        <v>2</v>
      </c>
      <c r="F41" s="132" t="n">
        <v>16355</v>
      </c>
      <c r="G41" s="132" t="n">
        <v>36715</v>
      </c>
      <c r="H41" s="124" t="inlineStr">
        <is>
          <t>Hombre</t>
        </is>
      </c>
      <c r="I41" s="124" t="inlineStr">
        <is>
          <t>oo</t>
        </is>
      </c>
      <c r="K41" s="134">
        <f>IF(F41="","",((TODAY()-F41)/365))</f>
        <v/>
      </c>
      <c r="L41" s="134">
        <f>IF(G41="","",((TODAY()-G41)/365))</f>
        <v/>
      </c>
    </row>
    <row r="42" ht="15" customHeight="1" s="125">
      <c r="A42" s="124" t="n">
        <v>39</v>
      </c>
      <c r="B42" s="124" t="inlineStr">
        <is>
          <t>Rubén Chupin</t>
        </is>
      </c>
      <c r="C42" s="124" t="inlineStr">
        <is>
          <t>Activo</t>
        </is>
      </c>
      <c r="D42" s="124" t="inlineStr">
        <is>
          <t>Prec. Regular</t>
        </is>
      </c>
      <c r="E42" s="124" t="n">
        <v>2</v>
      </c>
      <c r="F42" s="132" t="n">
        <v>24647</v>
      </c>
      <c r="G42" s="132" t="n">
        <v>30776</v>
      </c>
      <c r="H42" s="124" t="inlineStr">
        <is>
          <t>Hombre</t>
        </is>
      </c>
      <c r="I42" s="124" t="inlineStr">
        <is>
          <t>oo</t>
        </is>
      </c>
      <c r="K42" s="134">
        <f>IF(F42="","",((TODAY()-F42)/365))</f>
        <v/>
      </c>
      <c r="L42" s="134">
        <f>IF(G42="","",((TODAY()-G42)/365))</f>
        <v/>
      </c>
      <c r="M42" s="124" t="n">
        <v>50</v>
      </c>
    </row>
    <row r="43" ht="15" customHeight="1" s="125">
      <c r="A43" s="124" t="n">
        <v>40</v>
      </c>
      <c r="B43" s="124" t="inlineStr">
        <is>
          <t>Samuel Ule</t>
        </is>
      </c>
      <c r="C43" s="124" t="inlineStr">
        <is>
          <t>Activo</t>
        </is>
      </c>
      <c r="D43" s="124" t="inlineStr">
        <is>
          <t>Publicador</t>
        </is>
      </c>
      <c r="E43" s="124" t="n">
        <v>1</v>
      </c>
      <c r="F43" s="132" t="n">
        <v>42050</v>
      </c>
      <c r="G43" s="124" t="inlineStr">
        <is>
          <t>PNB</t>
        </is>
      </c>
      <c r="H43" s="124" t="inlineStr">
        <is>
          <t>Hombre</t>
        </is>
      </c>
      <c r="I43" s="124" t="inlineStr">
        <is>
          <t>oo</t>
        </is>
      </c>
      <c r="K43" s="134">
        <f>IF(F43="","",((TODAY()-F43)/365))</f>
        <v/>
      </c>
      <c r="L43" s="134">
        <f>IF(G43="","",((TODAY()-G43)/365))</f>
        <v/>
      </c>
    </row>
    <row r="44" ht="15" customHeight="1" s="125">
      <c r="A44" s="124" t="n">
        <v>41</v>
      </c>
      <c r="B44" s="124" t="inlineStr">
        <is>
          <t>Sara Lemus</t>
        </is>
      </c>
      <c r="C44" s="124" t="inlineStr">
        <is>
          <t>Activo</t>
        </is>
      </c>
      <c r="D44" s="124" t="inlineStr">
        <is>
          <t>Prec. Auxiliar</t>
        </is>
      </c>
      <c r="E44" s="124" t="n">
        <v>1</v>
      </c>
      <c r="F44" s="132" t="n">
        <v>21379</v>
      </c>
      <c r="G44" s="132" t="n">
        <v>32354</v>
      </c>
      <c r="H44" s="124" t="inlineStr">
        <is>
          <t>Mujer</t>
        </is>
      </c>
      <c r="I44" s="124" t="inlineStr">
        <is>
          <t>oo</t>
        </is>
      </c>
      <c r="K44" s="134">
        <f>IF(F44="","",((TODAY()-F44)/365))</f>
        <v/>
      </c>
      <c r="L44" s="134">
        <f>IF(G44="","",((TODAY()-G44)/365))</f>
        <v/>
      </c>
      <c r="N44" s="124" t="inlineStr">
        <is>
          <t>auxiliar en diciembre 2023</t>
        </is>
      </c>
    </row>
    <row r="45" ht="15" customHeight="1" s="125">
      <c r="A45" s="124" t="n">
        <v>42</v>
      </c>
      <c r="B45" s="124" t="inlineStr">
        <is>
          <t>Sergio Guerrero</t>
        </is>
      </c>
      <c r="C45" s="124" t="inlineStr">
        <is>
          <t>Activo</t>
        </is>
      </c>
      <c r="D45" s="124" t="inlineStr">
        <is>
          <t>Publicador</t>
        </is>
      </c>
      <c r="E45" s="124" t="n">
        <v>1</v>
      </c>
      <c r="F45" s="132" t="n">
        <v>28428</v>
      </c>
      <c r="G45" s="132" t="n">
        <v>40978</v>
      </c>
      <c r="H45" s="124" t="inlineStr">
        <is>
          <t>Hombre</t>
        </is>
      </c>
      <c r="I45" s="124" t="inlineStr">
        <is>
          <t>oo</t>
        </is>
      </c>
      <c r="J45" s="124" t="inlineStr">
        <is>
          <t>Anciano</t>
        </is>
      </c>
      <c r="K45" s="134">
        <f>IF(F45="","",((TODAY()-F45)/365))</f>
        <v/>
      </c>
      <c r="L45" s="134">
        <f>IF(G45="","",((TODAY()-G45)/365))</f>
        <v/>
      </c>
      <c r="M45" s="124" t="n">
        <v>30</v>
      </c>
    </row>
    <row r="46" ht="15" customHeight="1" s="125">
      <c r="A46" s="124" t="n">
        <v>43</v>
      </c>
      <c r="B46" s="124" t="inlineStr">
        <is>
          <t>Simón Ule</t>
        </is>
      </c>
      <c r="C46" s="124" t="inlineStr">
        <is>
          <t>Activo</t>
        </is>
      </c>
      <c r="D46" s="124" t="inlineStr">
        <is>
          <t>Publicador</t>
        </is>
      </c>
      <c r="E46" s="124" t="n">
        <v>1</v>
      </c>
      <c r="F46" s="132" t="n">
        <v>36635</v>
      </c>
      <c r="G46" s="132" t="n">
        <v>43435</v>
      </c>
      <c r="H46" s="124" t="inlineStr">
        <is>
          <t>Hombre</t>
        </is>
      </c>
      <c r="I46" s="124" t="inlineStr">
        <is>
          <t>oo</t>
        </is>
      </c>
      <c r="K46" s="134">
        <f>IF(F46="","",((TODAY()-F46)/365))</f>
        <v/>
      </c>
      <c r="L46" s="134">
        <f>IF(G46="","",((TODAY()-G46)/365))</f>
        <v/>
      </c>
    </row>
    <row r="47" ht="15" customHeight="1" s="125">
      <c r="A47" s="124" t="n">
        <v>44</v>
      </c>
      <c r="B47" s="124" t="inlineStr">
        <is>
          <t xml:space="preserve">Wilson Cárdenas </t>
        </is>
      </c>
      <c r="C47" s="124" t="inlineStr">
        <is>
          <t>Ya no es de pargua</t>
        </is>
      </c>
      <c r="D47" s="124" t="inlineStr">
        <is>
          <t>Prec. Regular</t>
        </is>
      </c>
      <c r="E47" s="124" t="n">
        <v>1</v>
      </c>
      <c r="F47" s="132" t="n">
        <v>30879</v>
      </c>
      <c r="G47" s="132" t="n">
        <v>36464</v>
      </c>
      <c r="H47" s="124" t="inlineStr">
        <is>
          <t>Hombre</t>
        </is>
      </c>
      <c r="I47" s="124" t="inlineStr">
        <is>
          <t>oo</t>
        </is>
      </c>
      <c r="J47" s="124" t="inlineStr">
        <is>
          <t>Anciano</t>
        </is>
      </c>
      <c r="K47" s="134">
        <f>IF(F47="","",((TODAY()-F47)/365))</f>
        <v/>
      </c>
      <c r="L47" s="134">
        <f>IF(G47="","",((TODAY()-G47)/365))</f>
        <v/>
      </c>
      <c r="M47" s="124" t="n">
        <v>50</v>
      </c>
    </row>
    <row r="48" ht="15" customHeight="1" s="125">
      <c r="A48" s="124" t="n">
        <v>45</v>
      </c>
      <c r="B48" s="124" t="inlineStr">
        <is>
          <t>Yesenia Monsalve</t>
        </is>
      </c>
      <c r="C48" s="124" t="inlineStr">
        <is>
          <t>Ya no es de pargua</t>
        </is>
      </c>
      <c r="D48" s="124" t="inlineStr">
        <is>
          <t>Publicador</t>
        </is>
      </c>
      <c r="F48" s="132" t="n">
        <v>30003</v>
      </c>
      <c r="G48" s="132" t="n">
        <v>41286</v>
      </c>
      <c r="H48" s="124" t="inlineStr">
        <is>
          <t>Mujer</t>
        </is>
      </c>
      <c r="I48" s="124" t="inlineStr">
        <is>
          <t>oo</t>
        </is>
      </c>
      <c r="K48" s="134">
        <f>IF(F48="","",((TODAY()-F48)/365))</f>
        <v/>
      </c>
      <c r="L48" s="134">
        <f>IF(G48="","",((TODAY()-G48)/365))</f>
        <v/>
      </c>
    </row>
    <row r="49" ht="15" customHeight="1" s="125">
      <c r="K49" s="134">
        <f>IF(F52="","",((TODAY()-F52)/365))</f>
        <v/>
      </c>
      <c r="L49" s="134">
        <f>IF(G52="","",((TODAY()-G52)/365))</f>
        <v/>
      </c>
    </row>
    <row r="50" ht="15" customHeight="1" s="125">
      <c r="K50" s="134">
        <f>IF(F53="","",((TODAY()-F53)/365))</f>
        <v/>
      </c>
      <c r="L50" s="134">
        <f>IF(G53="","",((TODAY()-G53)/365))</f>
        <v/>
      </c>
    </row>
    <row r="51" ht="15" customHeight="1" s="125">
      <c r="K51" s="134">
        <f>IF(F54="","",((TODAY()-F54)/365))</f>
        <v/>
      </c>
      <c r="L51" s="134">
        <f>IF(G54="","",((TODAY()-G54)/365))</f>
        <v/>
      </c>
    </row>
    <row r="52" ht="15" customHeight="1" s="125">
      <c r="K52" s="134">
        <f>IF(F55="","",((TODAY()-F55)/365))</f>
        <v/>
      </c>
      <c r="L52" s="134">
        <f>IF(G55="","",((TODAY()-G55)/365))</f>
        <v/>
      </c>
    </row>
    <row r="53" ht="15" customHeight="1" s="125">
      <c r="K53" s="134">
        <f>IF(F56="","",((TODAY()-F56)/365))</f>
        <v/>
      </c>
      <c r="L53" s="134">
        <f>IF(G56="","",((TODAY()-G56)/365))</f>
        <v/>
      </c>
    </row>
    <row r="54" ht="15" customHeight="1" s="125">
      <c r="K54" s="134">
        <f>IF(F57="","",((TODAY()-F57)/365))</f>
        <v/>
      </c>
      <c r="L54" s="134">
        <f>IF(G57="","",((TODAY()-G57)/365))</f>
        <v/>
      </c>
    </row>
    <row r="55" ht="15" customHeight="1" s="125">
      <c r="K55" s="134">
        <f>IF(F58="","",((TODAY()-F58)/365))</f>
        <v/>
      </c>
      <c r="L55" s="134">
        <f>IF(G58="","",((TODAY()-G58)/365))</f>
        <v/>
      </c>
    </row>
    <row r="56" ht="15" customHeight="1" s="125">
      <c r="K56" s="134">
        <f>IF(F59="","",((TODAY()-F59)/365))</f>
        <v/>
      </c>
      <c r="L56" s="134">
        <f>IF(G59="","",((TODAY()-G59)/365))</f>
        <v/>
      </c>
    </row>
    <row r="57" ht="15" customHeight="1" s="125">
      <c r="K57" s="134">
        <f>IF(F60="","",((TODAY()-F60)/365))</f>
        <v/>
      </c>
      <c r="L57" s="134">
        <f>IF(G60="","",((TODAY()-G60)/365))</f>
        <v/>
      </c>
    </row>
    <row r="58" ht="15" customHeight="1" s="125">
      <c r="K58" s="134">
        <f>IF(F61="","",((TODAY()-F61)/365))</f>
        <v/>
      </c>
      <c r="L58" s="134">
        <f>IF(G61="","",((TODAY()-G61)/365))</f>
        <v/>
      </c>
    </row>
    <row r="59" ht="15" customHeight="1" s="125">
      <c r="K59" s="134">
        <f>IF(F62="","",((TODAY()-F62)/365))</f>
        <v/>
      </c>
      <c r="L59" s="134">
        <f>IF(G62="","",((TODAY()-G62)/365))</f>
        <v/>
      </c>
    </row>
    <row r="60" ht="15" customHeight="1" s="125">
      <c r="K60" s="134">
        <f>IF(F63="","",((TODAY()-F63)/365))</f>
        <v/>
      </c>
      <c r="L60" s="134">
        <f>IF(G63="","",((TODAY()-G63)/365))</f>
        <v/>
      </c>
    </row>
    <row r="61" ht="15" customHeight="1" s="125">
      <c r="K61" s="134">
        <f>IF(F64="","",((TODAY()-F64)/365))</f>
        <v/>
      </c>
      <c r="L61" s="134">
        <f>IF(G64="","",((TODAY()-G64)/365))</f>
        <v/>
      </c>
    </row>
    <row r="62" ht="15" customHeight="1" s="125">
      <c r="K62" s="134">
        <f>IF(F65="","",((TODAY()-F65)/365))</f>
        <v/>
      </c>
      <c r="L62" s="134">
        <f>IF(G65="","",((TODAY()-G65)/365))</f>
        <v/>
      </c>
    </row>
    <row r="63" ht="15" customHeight="1" s="125">
      <c r="K63" s="134">
        <f>IF(F66="","",((TODAY()-F66)/365))</f>
        <v/>
      </c>
      <c r="L63" s="134">
        <f>IF(G66="","",((TODAY()-G66)/365))</f>
        <v/>
      </c>
    </row>
    <row r="64" ht="15" customHeight="1" s="125">
      <c r="K64" s="134">
        <f>IF(F67="","",((TODAY()-F67)/365))</f>
        <v/>
      </c>
      <c r="L64" s="134">
        <f>IF(G67="","",((TODAY()-G67)/365))</f>
        <v/>
      </c>
    </row>
    <row r="65" ht="15" customHeight="1" s="125">
      <c r="K65" s="134">
        <f>IF(F68="","",((TODAY()-F68)/365))</f>
        <v/>
      </c>
      <c r="L65" s="134">
        <f>IF(G68="","",((TODAY()-G68)/365))</f>
        <v/>
      </c>
    </row>
    <row r="66" ht="15" customHeight="1" s="125">
      <c r="K66" s="134">
        <f>IF(F69="","",((TODAY()-F69)/365))</f>
        <v/>
      </c>
      <c r="L66" s="134">
        <f>IF(G69="","",((TODAY()-G69)/365))</f>
        <v/>
      </c>
    </row>
    <row r="67" ht="15" customHeight="1" s="125">
      <c r="K67" s="134">
        <f>IF(F70="","",((TODAY()-F70)/365))</f>
        <v/>
      </c>
      <c r="L67" s="134">
        <f>IF(G70="","",((TODAY()-G70)/365))</f>
        <v/>
      </c>
    </row>
    <row r="68" ht="15" customHeight="1" s="125">
      <c r="K68" s="134">
        <f>IF(F71="","",((TODAY()-F71)/365))</f>
        <v/>
      </c>
      <c r="L68" s="134">
        <f>IF(G71="","",((TODAY()-G71)/365))</f>
        <v/>
      </c>
    </row>
    <row r="69" ht="15" customHeight="1" s="125">
      <c r="K69" s="134">
        <f>IF(F72="","",((TODAY()-F72)/365))</f>
        <v/>
      </c>
      <c r="L69" s="134">
        <f>IF(G72="","",((TODAY()-G72)/365))</f>
        <v/>
      </c>
    </row>
    <row r="70" ht="15" customHeight="1" s="125">
      <c r="K70" s="134">
        <f>IF(F73="","",((TODAY()-F73)/365))</f>
        <v/>
      </c>
      <c r="L70" s="134">
        <f>IF(G73="","",((TODAY()-G73)/365))</f>
        <v/>
      </c>
    </row>
    <row r="71" ht="15" customHeight="1" s="125">
      <c r="K71" s="134">
        <f>IF(F74="","",((TODAY()-F74)/365))</f>
        <v/>
      </c>
      <c r="L71" s="134">
        <f>IF(G74="","",((TODAY()-G74)/365))</f>
        <v/>
      </c>
    </row>
    <row r="72" ht="15" customHeight="1" s="125">
      <c r="K72" s="134">
        <f>IF(F75="","",((TODAY()-F75)/365))</f>
        <v/>
      </c>
      <c r="L72" s="134">
        <f>IF(G75="","",((TODAY()-G75)/365))</f>
        <v/>
      </c>
    </row>
    <row r="73" ht="15" customHeight="1" s="125">
      <c r="K73" s="134">
        <f>IF(F76="","",((TODAY()-F76)/365))</f>
        <v/>
      </c>
      <c r="L73" s="134">
        <f>IF(G76="","",((TODAY()-G76)/365))</f>
        <v/>
      </c>
    </row>
    <row r="74" ht="15" customHeight="1" s="125">
      <c r="K74" s="134">
        <f>IF(F77="","",((TODAY()-F77)/365))</f>
        <v/>
      </c>
      <c r="L74" s="134">
        <f>IF(G77="","",((TODAY()-G77)/365))</f>
        <v/>
      </c>
    </row>
    <row r="75" ht="15" customHeight="1" s="125">
      <c r="K75" s="134">
        <f>IF(F78="","",((TODAY()-F78)/365))</f>
        <v/>
      </c>
      <c r="L75" s="134">
        <f>IF(G78="","",((TODAY()-G78)/365))</f>
        <v/>
      </c>
    </row>
    <row r="76" ht="15" customHeight="1" s="125">
      <c r="K76" s="134">
        <f>IF(F79="","",((TODAY()-F79)/365))</f>
        <v/>
      </c>
      <c r="L76" s="134">
        <f>IF(G79="","",((TODAY()-G79)/365))</f>
        <v/>
      </c>
    </row>
    <row r="77" ht="15" customHeight="1" s="125">
      <c r="K77" s="134">
        <f>IF(F80="","",((TODAY()-F80)/365))</f>
        <v/>
      </c>
      <c r="L77" s="134">
        <f>IF(G80="","",((TODAY()-G80)/365))</f>
        <v/>
      </c>
    </row>
    <row r="78" ht="15" customHeight="1" s="125">
      <c r="K78" s="134">
        <f>IF(F81="","",((TODAY()-F81)/365))</f>
        <v/>
      </c>
      <c r="L78" s="134">
        <f>IF(G81="","",((TODAY()-G81)/365))</f>
        <v/>
      </c>
    </row>
    <row r="79" ht="15" customHeight="1" s="125">
      <c r="K79" s="134">
        <f>IF(F82="","",((TODAY()-F82)/365))</f>
        <v/>
      </c>
      <c r="L79" s="134">
        <f>IF(G82="","",((TODAY()-G82)/365))</f>
        <v/>
      </c>
    </row>
    <row r="80" ht="15" customHeight="1" s="125">
      <c r="K80" s="134">
        <f>IF(F83="","",((TODAY()-F83)/365))</f>
        <v/>
      </c>
      <c r="L80" s="134">
        <f>IF(G83="","",((TODAY()-G83)/365))</f>
        <v/>
      </c>
    </row>
    <row r="81" ht="15" customHeight="1" s="125">
      <c r="K81" s="134">
        <f>IF(F84="","",((TODAY()-F84)/365))</f>
        <v/>
      </c>
      <c r="L81" s="134">
        <f>IF(G84="","",((TODAY()-G84)/365))</f>
        <v/>
      </c>
    </row>
    <row r="82" ht="15" customHeight="1" s="125">
      <c r="K82" s="134">
        <f>IF(F85="","",((TODAY()-F85)/365))</f>
        <v/>
      </c>
      <c r="L82" s="134">
        <f>IF(G85="","",((TODAY()-G85)/365))</f>
        <v/>
      </c>
    </row>
    <row r="83" ht="15" customHeight="1" s="125">
      <c r="K83" s="134">
        <f>IF(F86="","",((TODAY()-F86)/365))</f>
        <v/>
      </c>
      <c r="L83" s="134">
        <f>IF(G86="","",((TODAY()-G86)/365))</f>
        <v/>
      </c>
    </row>
    <row r="84" ht="15" customHeight="1" s="125">
      <c r="K84" s="134">
        <f>IF(F87="","",((TODAY()-F87)/365))</f>
        <v/>
      </c>
      <c r="L84" s="134">
        <f>IF(G87="","",((TODAY()-G87)/365))</f>
        <v/>
      </c>
    </row>
    <row r="85" ht="15" customHeight="1" s="125">
      <c r="K85" s="134">
        <f>IF(F88="","",((TODAY()-F88)/365))</f>
        <v/>
      </c>
      <c r="L85" s="134">
        <f>IF(G88="","",((TODAY()-G88)/365))</f>
        <v/>
      </c>
    </row>
    <row r="86" ht="15" customHeight="1" s="125">
      <c r="K86" s="134">
        <f>IF(F89="","",((TODAY()-F89)/365))</f>
        <v/>
      </c>
      <c r="L86" s="134">
        <f>IF(G89="","",((TODAY()-G89)/365))</f>
        <v/>
      </c>
    </row>
    <row r="87" ht="15" customHeight="1" s="125">
      <c r="K87" s="134">
        <f>IF(F90="","",((TODAY()-F90)/365))</f>
        <v/>
      </c>
      <c r="L87" s="134">
        <f>IF(G90="","",((TODAY()-G90)/365))</f>
        <v/>
      </c>
    </row>
    <row r="88" ht="15" customHeight="1" s="125">
      <c r="K88" s="134">
        <f>IF(F91="","",((TODAY()-F91)/365))</f>
        <v/>
      </c>
      <c r="L88" s="134">
        <f>IF(G91="","",((TODAY()-G91)/365))</f>
        <v/>
      </c>
    </row>
    <row r="89" ht="15" customHeight="1" s="125">
      <c r="K89" s="134">
        <f>IF(F92="","",((TODAY()-F92)/365))</f>
        <v/>
      </c>
      <c r="L89" s="134">
        <f>IF(G92="","",((TODAY()-G92)/365))</f>
        <v/>
      </c>
    </row>
    <row r="90" ht="15" customHeight="1" s="125">
      <c r="K90" s="134">
        <f>IF(F93="","",((TODAY()-F93)/365))</f>
        <v/>
      </c>
      <c r="L90" s="134">
        <f>IF(G93="","",((TODAY()-G93)/365))</f>
        <v/>
      </c>
    </row>
    <row r="91" ht="15" customHeight="1" s="125">
      <c r="K91" s="134">
        <f>IF(F94="","",((TODAY()-F94)/365))</f>
        <v/>
      </c>
      <c r="L91" s="134">
        <f>IF(G94="","",((TODAY()-G94)/365))</f>
        <v/>
      </c>
    </row>
    <row r="92" ht="15" customHeight="1" s="125">
      <c r="K92" s="134">
        <f>IF(F95="","",((TODAY()-F95)/365))</f>
        <v/>
      </c>
      <c r="L92" s="134">
        <f>IF(G95="","",((TODAY()-G95)/365))</f>
        <v/>
      </c>
    </row>
    <row r="93" ht="15" customHeight="1" s="125">
      <c r="K93" s="134">
        <f>IF(F96="","",((TODAY()-F96)/365))</f>
        <v/>
      </c>
      <c r="L93" s="134">
        <f>IF(G96="","",((TODAY()-G96)/365))</f>
        <v/>
      </c>
    </row>
    <row r="94" ht="15" customHeight="1" s="125">
      <c r="K94" s="134">
        <f>IF(F97="","",((TODAY()-F97)/365))</f>
        <v/>
      </c>
      <c r="L94" s="134">
        <f>IF(G97="","",((TODAY()-G97)/365))</f>
        <v/>
      </c>
    </row>
    <row r="95" ht="15" customHeight="1" s="125">
      <c r="K95" s="134">
        <f>IF(F98="","",((TODAY()-F98)/365))</f>
        <v/>
      </c>
      <c r="L95" s="134">
        <f>IF(G98="","",((TODAY()-G98)/365))</f>
        <v/>
      </c>
    </row>
    <row r="96" ht="15" customHeight="1" s="125">
      <c r="K96" s="134">
        <f>IF(F99="","",((TODAY()-F99)/365))</f>
        <v/>
      </c>
      <c r="L96" s="134">
        <f>IF(G99="","",((TODAY()-G99)/365))</f>
        <v/>
      </c>
    </row>
    <row r="97" ht="15" customHeight="1" s="125">
      <c r="K97" s="134">
        <f>IF(F100="","",((TODAY()-F100)/365))</f>
        <v/>
      </c>
      <c r="L97" s="134">
        <f>IF(G100="","",((TODAY()-G100)/365))</f>
        <v/>
      </c>
    </row>
    <row r="98" ht="15" customHeight="1" s="125">
      <c r="K98" s="134">
        <f>IF(F101="","",((TODAY()-F101)/365))</f>
        <v/>
      </c>
      <c r="L98" s="134">
        <f>IF(G101="","",((TODAY()-G101)/365))</f>
        <v/>
      </c>
    </row>
    <row r="99" ht="15" customHeight="1" s="125">
      <c r="K99" s="134">
        <f>IF(F102="","",((TODAY()-F102)/365))</f>
        <v/>
      </c>
      <c r="L99" s="134">
        <f>IF(G102="","",((TODAY()-G102)/365))</f>
        <v/>
      </c>
    </row>
    <row r="100" ht="15" customHeight="1" s="125">
      <c r="K100" s="134">
        <f>IF(F103="","",((TODAY()-F103)/365))</f>
        <v/>
      </c>
      <c r="L100" s="134">
        <f>IF(G103="","",((TODAY()-G103)/365))</f>
        <v/>
      </c>
    </row>
    <row r="101" ht="15" customHeight="1" s="125">
      <c r="K101" s="134">
        <f>IF(F104="","",((TODAY()-F104)/365))</f>
        <v/>
      </c>
      <c r="L101" s="134">
        <f>IF(G104="","",((TODAY()-G104)/365))</f>
        <v/>
      </c>
    </row>
    <row r="102" ht="15" customHeight="1" s="125">
      <c r="K102" s="134">
        <f>IF(F105="","",((TODAY()-F105)/365))</f>
        <v/>
      </c>
      <c r="L102" s="134">
        <f>IF(G105="","",((TODAY()-G105)/365))</f>
        <v/>
      </c>
    </row>
    <row r="103" ht="15" customHeight="1" s="125">
      <c r="K103" s="134">
        <f>IF(F106="","",((TODAY()-F106)/365))</f>
        <v/>
      </c>
      <c r="L103" s="134">
        <f>IF(G106="","",((TODAY()-G106)/365))</f>
        <v/>
      </c>
    </row>
    <row r="104" ht="15" customHeight="1" s="125">
      <c r="K104" s="134">
        <f>IF(F107="","",((TODAY()-F107)/365))</f>
        <v/>
      </c>
      <c r="L104" s="134">
        <f>IF(G107="","",((TODAY()-G107)/365))</f>
        <v/>
      </c>
    </row>
    <row r="105" ht="15" customHeight="1" s="125">
      <c r="K105" s="134">
        <f>IF(F108="","",((TODAY()-F108)/365))</f>
        <v/>
      </c>
      <c r="L105" s="134">
        <f>IF(G108="","",((TODAY()-G108)/365))</f>
        <v/>
      </c>
    </row>
    <row r="106" ht="15" customHeight="1" s="125">
      <c r="K106" s="134">
        <f>IF(F109="","",((TODAY()-F109)/365))</f>
        <v/>
      </c>
      <c r="L106" s="134">
        <f>IF(G109="","",((TODAY()-G109)/365))</f>
        <v/>
      </c>
    </row>
    <row r="107" ht="15" customHeight="1" s="125">
      <c r="K107" s="134">
        <f>IF(F110="","",((TODAY()-F110)/365))</f>
        <v/>
      </c>
      <c r="L107" s="134">
        <f>IF(G110="","",((TODAY()-G110)/365))</f>
        <v/>
      </c>
    </row>
    <row r="108" ht="15" customHeight="1" s="125">
      <c r="K108" s="134">
        <f>IF(F111="","",((TODAY()-F111)/365))</f>
        <v/>
      </c>
      <c r="L108" s="134">
        <f>IF(G111="","",((TODAY()-G111)/365))</f>
        <v/>
      </c>
    </row>
    <row r="109" ht="15" customHeight="1" s="125">
      <c r="K109" s="134">
        <f>IF(F112="","",((TODAY()-F112)/365))</f>
        <v/>
      </c>
      <c r="L109" s="134">
        <f>IF(G112="","",((TODAY()-G112)/365))</f>
        <v/>
      </c>
    </row>
    <row r="110" ht="15" customHeight="1" s="125">
      <c r="K110" s="134">
        <f>IF(F113="","",((TODAY()-F113)/365))</f>
        <v/>
      </c>
      <c r="L110" s="134">
        <f>IF(G113="","",((TODAY()-G113)/365))</f>
        <v/>
      </c>
    </row>
    <row r="111" ht="15" customHeight="1" s="125">
      <c r="K111" s="134">
        <f>IF(F114="","",((TODAY()-F114)/365))</f>
        <v/>
      </c>
      <c r="L111" s="134">
        <f>IF(G114="","",((TODAY()-G114)/365))</f>
        <v/>
      </c>
    </row>
    <row r="112" ht="15" customHeight="1" s="125">
      <c r="K112" s="134">
        <f>IF(F115="","",((TODAY()-F115)/365))</f>
        <v/>
      </c>
      <c r="L112" s="134">
        <f>IF(G115="","",((TODAY()-G115)/365))</f>
        <v/>
      </c>
    </row>
    <row r="113" ht="15" customHeight="1" s="125">
      <c r="K113" s="134">
        <f>IF(F116="","",((TODAY()-F116)/365))</f>
        <v/>
      </c>
      <c r="L113" s="134">
        <f>IF(G116="","",((TODAY()-G116)/365))</f>
        <v/>
      </c>
    </row>
    <row r="114" ht="15" customHeight="1" s="125">
      <c r="K114" s="134">
        <f>IF(F117="","",((TODAY()-F117)/365))</f>
        <v/>
      </c>
      <c r="L114" s="134">
        <f>IF(G117="","",((TODAY()-G117)/365))</f>
        <v/>
      </c>
    </row>
    <row r="115" ht="15" customHeight="1" s="125">
      <c r="K115" s="134">
        <f>IF(F118="","",((TODAY()-F118)/365))</f>
        <v/>
      </c>
      <c r="L115" s="134">
        <f>IF(G118="","",((TODAY()-G118)/365))</f>
        <v/>
      </c>
    </row>
    <row r="116" ht="15" customHeight="1" s="125">
      <c r="K116" s="134">
        <f>IF(F119="","",((TODAY()-F119)/365))</f>
        <v/>
      </c>
      <c r="L116" s="134">
        <f>IF(G119="","",((TODAY()-G119)/365))</f>
        <v/>
      </c>
    </row>
    <row r="117" ht="15" customHeight="1" s="125">
      <c r="K117" s="134">
        <f>IF(F120="","",((TODAY()-F120)/365))</f>
        <v/>
      </c>
      <c r="L117" s="134">
        <f>IF(G120="","",((TODAY()-G120)/365))</f>
        <v/>
      </c>
    </row>
    <row r="118" ht="15" customHeight="1" s="125">
      <c r="K118" s="134">
        <f>IF(F121="","",((TODAY()-F121)/365))</f>
        <v/>
      </c>
      <c r="L118" s="134">
        <f>IF(G121="","",((TODAY()-G121)/365))</f>
        <v/>
      </c>
    </row>
    <row r="119" ht="15" customHeight="1" s="125">
      <c r="K119" s="134">
        <f>IF(F122="","",((TODAY()-F122)/365))</f>
        <v/>
      </c>
      <c r="L119" s="134">
        <f>IF(G122="","",((TODAY()-G122)/365))</f>
        <v/>
      </c>
    </row>
    <row r="120" ht="15" customHeight="1" s="125">
      <c r="K120" s="134">
        <f>IF(F123="","",((TODAY()-F123)/365))</f>
        <v/>
      </c>
      <c r="L120" s="134">
        <f>IF(G123="","",((TODAY()-G123)/365))</f>
        <v/>
      </c>
    </row>
    <row r="121" ht="15" customHeight="1" s="125">
      <c r="K121" s="134">
        <f>IF(F124="","",((TODAY()-F124)/365))</f>
        <v/>
      </c>
      <c r="L121" s="134">
        <f>IF(G124="","",((TODAY()-G124)/365))</f>
        <v/>
      </c>
    </row>
    <row r="122" ht="15" customHeight="1" s="125">
      <c r="K122" s="134">
        <f>IF(F125="","",((TODAY()-F125)/365))</f>
        <v/>
      </c>
      <c r="L122" s="134">
        <f>IF(G125="","",((TODAY()-G125)/365))</f>
        <v/>
      </c>
    </row>
    <row r="123" ht="15" customHeight="1" s="125">
      <c r="K123" s="134">
        <f>IF(F126="","",((TODAY()-F126)/365))</f>
        <v/>
      </c>
      <c r="L123" s="134">
        <f>IF(G126="","",((TODAY()-G126)/365))</f>
        <v/>
      </c>
    </row>
    <row r="124" ht="15" customHeight="1" s="125">
      <c r="K124" s="134">
        <f>IF(F127="","",((TODAY()-F127)/365))</f>
        <v/>
      </c>
      <c r="L124" s="134">
        <f>IF(G127="","",((TODAY()-G127)/365))</f>
        <v/>
      </c>
    </row>
    <row r="125" ht="15" customHeight="1" s="125">
      <c r="K125" s="134">
        <f>IF(F128="","",((TODAY()-F128)/365))</f>
        <v/>
      </c>
      <c r="L125" s="134">
        <f>IF(G128="","",((TODAY()-G128)/365))</f>
        <v/>
      </c>
    </row>
    <row r="126" ht="15" customHeight="1" s="125">
      <c r="K126" s="134">
        <f>IF(F129="","",((TODAY()-F129)/365))</f>
        <v/>
      </c>
      <c r="L126" s="134">
        <f>IF(G129="","",((TODAY()-G129)/365))</f>
        <v/>
      </c>
    </row>
    <row r="127" ht="15" customHeight="1" s="125">
      <c r="K127" s="134">
        <f>IF(F130="","",((TODAY()-F130)/365))</f>
        <v/>
      </c>
      <c r="L127" s="134">
        <f>IF(G130="","",((TODAY()-G130)/365))</f>
        <v/>
      </c>
    </row>
    <row r="128" ht="15" customHeight="1" s="125">
      <c r="K128" s="134">
        <f>IF(F131="","",((TODAY()-F131)/365))</f>
        <v/>
      </c>
      <c r="L128" s="134">
        <f>IF(G131="","",((TODAY()-G131)/365))</f>
        <v/>
      </c>
    </row>
    <row r="129" ht="15" customHeight="1" s="125">
      <c r="K129" s="134">
        <f>IF(F132="","",((TODAY()-F132)/365))</f>
        <v/>
      </c>
      <c r="L129" s="134">
        <f>IF(G132="","",((TODAY()-G132)/365))</f>
        <v/>
      </c>
    </row>
    <row r="130" ht="15" customHeight="1" s="125">
      <c r="K130" s="134">
        <f>IF(F133="","",((TODAY()-F133)/365))</f>
        <v/>
      </c>
      <c r="L130" s="134">
        <f>IF(G133="","",((TODAY()-G133)/365))</f>
        <v/>
      </c>
    </row>
    <row r="131" ht="15" customHeight="1" s="125">
      <c r="K131" s="134">
        <f>IF(F134="","",((TODAY()-F134)/365))</f>
        <v/>
      </c>
      <c r="L131" s="134">
        <f>IF(G134="","",((TODAY()-G134)/365))</f>
        <v/>
      </c>
    </row>
    <row r="132" ht="15" customHeight="1" s="125">
      <c r="K132" s="134">
        <f>IF(F135="","",((TODAY()-F135)/365))</f>
        <v/>
      </c>
      <c r="L132" s="134">
        <f>IF(G135="","",((TODAY()-G135)/365))</f>
        <v/>
      </c>
    </row>
    <row r="133" ht="15" customHeight="1" s="125">
      <c r="K133" s="134">
        <f>IF(F136="","",((TODAY()-F136)/365))</f>
        <v/>
      </c>
      <c r="L133" s="134">
        <f>IF(G136="","",((TODAY()-G136)/365))</f>
        <v/>
      </c>
    </row>
    <row r="134" ht="15" customHeight="1" s="125">
      <c r="K134" s="134">
        <f>IF(F137="","",((TODAY()-F137)/365))</f>
        <v/>
      </c>
      <c r="L134" s="134">
        <f>IF(G137="","",((TODAY()-G137)/365))</f>
        <v/>
      </c>
    </row>
    <row r="135" ht="15" customHeight="1" s="125">
      <c r="K135" s="134">
        <f>IF(F138="","",((TODAY()-F138)/365))</f>
        <v/>
      </c>
      <c r="L135" s="134">
        <f>IF(G138="","",((TODAY()-G138)/365))</f>
        <v/>
      </c>
    </row>
    <row r="136" ht="15" customHeight="1" s="125">
      <c r="K136" s="134">
        <f>IF(F139="","",((TODAY()-F139)/365))</f>
        <v/>
      </c>
      <c r="L136" s="134">
        <f>IF(G139="","",((TODAY()-G139)/365))</f>
        <v/>
      </c>
    </row>
    <row r="137" ht="15" customHeight="1" s="125">
      <c r="K137" s="134">
        <f>IF(F140="","",((TODAY()-F140)/365))</f>
        <v/>
      </c>
      <c r="L137" s="134">
        <f>IF(G140="","",((TODAY()-G140)/365))</f>
        <v/>
      </c>
    </row>
    <row r="138" ht="15" customHeight="1" s="125">
      <c r="K138" s="134">
        <f>IF(F141="","",((TODAY()-F141)/365))</f>
        <v/>
      </c>
      <c r="L138" s="134">
        <f>IF(G141="","",((TODAY()-G141)/365))</f>
        <v/>
      </c>
    </row>
    <row r="139" ht="15" customHeight="1" s="125">
      <c r="K139" s="134">
        <f>IF(F142="","",((TODAY()-F142)/365))</f>
        <v/>
      </c>
      <c r="L139" s="134">
        <f>IF(G142="","",((TODAY()-G142)/365))</f>
        <v/>
      </c>
    </row>
    <row r="140" ht="15" customHeight="1" s="125">
      <c r="K140" s="134">
        <f>IF(F143="","",((TODAY()-F143)/365))</f>
        <v/>
      </c>
      <c r="L140" s="134">
        <f>IF(G143="","",((TODAY()-G143)/365))</f>
        <v/>
      </c>
    </row>
    <row r="141" ht="15" customHeight="1" s="125">
      <c r="K141" s="134">
        <f>IF(F144="","",((TODAY()-F144)/365))</f>
        <v/>
      </c>
      <c r="L141" s="134">
        <f>IF(G144="","",((TODAY()-G144)/365))</f>
        <v/>
      </c>
    </row>
    <row r="142" ht="15" customHeight="1" s="125">
      <c r="K142" s="134">
        <f>IF(F145="","",((TODAY()-F145)/365))</f>
        <v/>
      </c>
      <c r="L142" s="134">
        <f>IF(G145="","",((TODAY()-G145)/365))</f>
        <v/>
      </c>
    </row>
    <row r="143" ht="15" customHeight="1" s="125">
      <c r="K143" s="134">
        <f>IF(F146="","",((TODAY()-F146)/365))</f>
        <v/>
      </c>
      <c r="L143" s="134">
        <f>IF(G146="","",((TODAY()-G146)/365))</f>
        <v/>
      </c>
    </row>
    <row r="144" ht="15" customHeight="1" s="125">
      <c r="K144" s="134">
        <f>IF(F147="","",((TODAY()-F147)/365))</f>
        <v/>
      </c>
      <c r="L144" s="134">
        <f>IF(G147="","",((TODAY()-G147)/365))</f>
        <v/>
      </c>
    </row>
    <row r="145" ht="15" customHeight="1" s="125">
      <c r="K145" s="134">
        <f>IF(F148="","",((TODAY()-F148)/365))</f>
        <v/>
      </c>
      <c r="L145" s="134">
        <f>IF(G148="","",((TODAY()-G148)/365))</f>
        <v/>
      </c>
    </row>
    <row r="146" ht="15" customHeight="1" s="125">
      <c r="K146" s="134">
        <f>IF(F149="","",((TODAY()-F149)/365))</f>
        <v/>
      </c>
      <c r="L146" s="134">
        <f>IF(G149="","",((TODAY()-G149)/365))</f>
        <v/>
      </c>
    </row>
    <row r="147" ht="15" customHeight="1" s="125">
      <c r="K147" s="134">
        <f>IF(F150="","",((TODAY()-F150)/365))</f>
        <v/>
      </c>
      <c r="L147" s="134">
        <f>IF(G150="","",((TODAY()-G150)/365))</f>
        <v/>
      </c>
    </row>
    <row r="148" ht="15" customHeight="1" s="125">
      <c r="K148" s="134">
        <f>IF(F151="","",((TODAY()-F151)/365))</f>
        <v/>
      </c>
      <c r="L148" s="134">
        <f>IF(G151="","",((TODAY()-G151)/365))</f>
        <v/>
      </c>
    </row>
    <row r="149" ht="15" customHeight="1" s="125">
      <c r="K149" s="134">
        <f>IF(F152="","",((TODAY()-F152)/365))</f>
        <v/>
      </c>
      <c r="L149" s="134">
        <f>IF(G152="","",((TODAY()-G152)/365))</f>
        <v/>
      </c>
    </row>
    <row r="150" ht="15" customHeight="1" s="125">
      <c r="K150" s="134">
        <f>IF(F153="","",((TODAY()-F153)/365))</f>
        <v/>
      </c>
      <c r="L150" s="134">
        <f>IF(G153="","",((TODAY()-G153)/365))</f>
        <v/>
      </c>
    </row>
    <row r="151" ht="15" customHeight="1" s="125">
      <c r="K151" s="134">
        <f>IF(F154="","",((TODAY()-F154)/365))</f>
        <v/>
      </c>
      <c r="L151" s="134">
        <f>IF(G154="","",((TODAY()-G154)/365))</f>
        <v/>
      </c>
    </row>
    <row r="152" ht="15" customHeight="1" s="125">
      <c r="K152" s="134">
        <f>IF(F155="","",((TODAY()-F155)/365))</f>
        <v/>
      </c>
      <c r="L152" s="134">
        <f>IF(G155="","",((TODAY()-G155)/365))</f>
        <v/>
      </c>
    </row>
    <row r="153" ht="15" customHeight="1" s="125">
      <c r="K153" s="134">
        <f>IF(F156="","",((TODAY()-F156)/365))</f>
        <v/>
      </c>
      <c r="L153" s="134">
        <f>IF(G156="","",((TODAY()-G156)/365))</f>
        <v/>
      </c>
    </row>
    <row r="154" ht="15" customHeight="1" s="125">
      <c r="K154" s="134">
        <f>IF(F157="","",((TODAY()-F157)/365))</f>
        <v/>
      </c>
      <c r="L154" s="134">
        <f>IF(G157="","",((TODAY()-G157)/365))</f>
        <v/>
      </c>
    </row>
    <row r="155" ht="15" customHeight="1" s="125">
      <c r="K155" s="134">
        <f>IF(F158="","",((TODAY()-F158)/365))</f>
        <v/>
      </c>
      <c r="L155" s="134">
        <f>IF(G158="","",((TODAY()-G158)/365))</f>
        <v/>
      </c>
    </row>
    <row r="156" ht="15" customHeight="1" s="125">
      <c r="K156" s="134">
        <f>IF(F159="","",((TODAY()-F159)/365))</f>
        <v/>
      </c>
      <c r="L156" s="134">
        <f>IF(G159="","",((TODAY()-G159)/365))</f>
        <v/>
      </c>
    </row>
    <row r="157" ht="15" customHeight="1" s="125">
      <c r="K157" s="134">
        <f>IF(F160="","",((TODAY()-F160)/365))</f>
        <v/>
      </c>
      <c r="L157" s="134">
        <f>IF(G160="","",((TODAY()-G160)/365))</f>
        <v/>
      </c>
    </row>
    <row r="158" ht="15" customHeight="1" s="125">
      <c r="K158" s="134">
        <f>IF(F161="","",((TODAY()-F161)/365))</f>
        <v/>
      </c>
      <c r="L158" s="134">
        <f>IF(G161="","",((TODAY()-G161)/365))</f>
        <v/>
      </c>
    </row>
    <row r="159" ht="15" customHeight="1" s="125">
      <c r="K159" s="134">
        <f>IF(F162="","",((TODAY()-F162)/365))</f>
        <v/>
      </c>
      <c r="L159" s="134">
        <f>IF(G162="","",((TODAY()-G162)/365))</f>
        <v/>
      </c>
    </row>
    <row r="160" ht="15" customHeight="1" s="125">
      <c r="K160" s="134">
        <f>IF(F163="","",((TODAY()-F163)/365))</f>
        <v/>
      </c>
      <c r="L160" s="134">
        <f>IF(G163="","",((TODAY()-G163)/365))</f>
        <v/>
      </c>
    </row>
    <row r="161" ht="15" customHeight="1" s="125">
      <c r="K161" s="134">
        <f>IF(F164="","",((TODAY()-F164)/365))</f>
        <v/>
      </c>
      <c r="L161" s="134">
        <f>IF(G164="","",((TODAY()-G164)/365))</f>
        <v/>
      </c>
    </row>
    <row r="162" ht="15" customHeight="1" s="125">
      <c r="K162" s="134">
        <f>IF(F165="","",((TODAY()-F165)/365))</f>
        <v/>
      </c>
      <c r="L162" s="134">
        <f>IF(G165="","",((TODAY()-G165)/365))</f>
        <v/>
      </c>
    </row>
    <row r="163" ht="15" customHeight="1" s="125">
      <c r="K163" s="134">
        <f>IF(F166="","",((TODAY()-F166)/365))</f>
        <v/>
      </c>
      <c r="L163" s="134">
        <f>IF(G166="","",((TODAY()-G166)/365))</f>
        <v/>
      </c>
    </row>
    <row r="164" ht="15" customHeight="1" s="125">
      <c r="K164" s="134">
        <f>IF(F167="","",((TODAY()-F167)/365))</f>
        <v/>
      </c>
      <c r="L164" s="134">
        <f>IF(G167="","",((TODAY()-G167)/365))</f>
        <v/>
      </c>
    </row>
    <row r="165" ht="15" customHeight="1" s="125">
      <c r="K165" s="134">
        <f>IF(F168="","",((TODAY()-F168)/365))</f>
        <v/>
      </c>
      <c r="L165" s="134">
        <f>IF(G168="","",((TODAY()-G168)/365))</f>
        <v/>
      </c>
    </row>
    <row r="166" ht="15" customHeight="1" s="125">
      <c r="K166" s="134">
        <f>IF(F169="","",((TODAY()-F169)/365))</f>
        <v/>
      </c>
      <c r="L166" s="134">
        <f>IF(G169="","",((TODAY()-G169)/365))</f>
        <v/>
      </c>
    </row>
    <row r="167" ht="15" customHeight="1" s="125">
      <c r="K167" s="134">
        <f>IF(F170="","",((TODAY()-F170)/365))</f>
        <v/>
      </c>
      <c r="L167" s="134">
        <f>IF(G170="","",((TODAY()-G170)/365))</f>
        <v/>
      </c>
    </row>
    <row r="168" ht="15" customHeight="1" s="125">
      <c r="K168" s="134">
        <f>IF(F171="","",((TODAY()-F171)/365))</f>
        <v/>
      </c>
      <c r="L168" s="134">
        <f>IF(G171="","",((TODAY()-G171)/365))</f>
        <v/>
      </c>
    </row>
    <row r="169" ht="15" customHeight="1" s="125">
      <c r="K169" s="134">
        <f>IF(F172="","",((TODAY()-F172)/365))</f>
        <v/>
      </c>
      <c r="L169" s="134">
        <f>IF(G172="","",((TODAY()-G172)/365))</f>
        <v/>
      </c>
    </row>
    <row r="170" ht="15" customHeight="1" s="125">
      <c r="K170" s="134">
        <f>IF(F173="","",((TODAY()-F173)/365))</f>
        <v/>
      </c>
      <c r="L170" s="134">
        <f>IF(G173="","",((TODAY()-G173)/365))</f>
        <v/>
      </c>
    </row>
    <row r="171" ht="15" customHeight="1" s="125">
      <c r="K171" s="134">
        <f>IF(F174="","",((TODAY()-F174)/365))</f>
        <v/>
      </c>
      <c r="L171" s="134">
        <f>IF(G174="","",((TODAY()-G174)/365))</f>
        <v/>
      </c>
    </row>
    <row r="172" ht="15" customHeight="1" s="125">
      <c r="K172" s="134">
        <f>IF(F175="","",((TODAY()-F175)/365))</f>
        <v/>
      </c>
      <c r="L172" s="134">
        <f>IF(G175="","",((TODAY()-G175)/365))</f>
        <v/>
      </c>
    </row>
    <row r="173" ht="15" customHeight="1" s="125">
      <c r="K173" s="134">
        <f>IF(F176="","",((TODAY()-F176)/365))</f>
        <v/>
      </c>
      <c r="L173" s="134">
        <f>IF(G176="","",((TODAY()-G176)/365))</f>
        <v/>
      </c>
    </row>
    <row r="174" ht="15" customHeight="1" s="125">
      <c r="K174" s="134">
        <f>IF(F177="","",((TODAY()-F177)/365))</f>
        <v/>
      </c>
      <c r="L174" s="134">
        <f>IF(G177="","",((TODAY()-G177)/365))</f>
        <v/>
      </c>
    </row>
    <row r="175" ht="15" customHeight="1" s="125">
      <c r="K175" s="134">
        <f>IF(F178="","",((TODAY()-F178)/365))</f>
        <v/>
      </c>
      <c r="L175" s="134">
        <f>IF(G178="","",((TODAY()-G178)/365))</f>
        <v/>
      </c>
    </row>
    <row r="176" ht="15" customHeight="1" s="125">
      <c r="K176" s="134">
        <f>IF(F179="","",((TODAY()-F179)/365))</f>
        <v/>
      </c>
      <c r="L176" s="134">
        <f>IF(G179="","",((TODAY()-G179)/365))</f>
        <v/>
      </c>
    </row>
    <row r="177" ht="15" customHeight="1" s="125">
      <c r="K177" s="134">
        <f>IF(F180="","",((TODAY()-F180)/365))</f>
        <v/>
      </c>
      <c r="L177" s="134">
        <f>IF(G180="","",((TODAY()-G180)/365))</f>
        <v/>
      </c>
    </row>
    <row r="178" ht="15" customHeight="1" s="125">
      <c r="K178" s="134">
        <f>IF(F181="","",((TODAY()-F181)/365))</f>
        <v/>
      </c>
      <c r="L178" s="134">
        <f>IF(G181="","",((TODAY()-G181)/365))</f>
        <v/>
      </c>
    </row>
    <row r="179" ht="15" customHeight="1" s="125">
      <c r="K179" s="134">
        <f>IF(F182="","",((TODAY()-F182)/365))</f>
        <v/>
      </c>
      <c r="L179" s="134">
        <f>IF(G182="","",((TODAY()-G182)/365))</f>
        <v/>
      </c>
    </row>
    <row r="180" ht="15" customHeight="1" s="125">
      <c r="K180" s="134">
        <f>IF(F183="","",((TODAY()-F183)/365))</f>
        <v/>
      </c>
      <c r="L180" s="134">
        <f>IF(G183="","",((TODAY()-G183)/365))</f>
        <v/>
      </c>
    </row>
    <row r="181" ht="15" customHeight="1" s="125">
      <c r="K181" s="134">
        <f>IF(F184="","",((TODAY()-F184)/365))</f>
        <v/>
      </c>
      <c r="L181" s="134">
        <f>IF(G184="","",((TODAY()-G184)/365))</f>
        <v/>
      </c>
    </row>
    <row r="182" ht="15" customHeight="1" s="125">
      <c r="K182" s="134">
        <f>IF(F185="","",((TODAY()-F185)/365))</f>
        <v/>
      </c>
      <c r="L182" s="134">
        <f>IF(G185="","",((TODAY()-G185)/365))</f>
        <v/>
      </c>
    </row>
    <row r="183" ht="15" customHeight="1" s="125">
      <c r="K183" s="134">
        <f>IF(F186="","",((TODAY()-F186)/365))</f>
        <v/>
      </c>
      <c r="L183" s="134">
        <f>IF(G186="","",((TODAY()-G186)/365))</f>
        <v/>
      </c>
    </row>
    <row r="184" ht="15" customHeight="1" s="125">
      <c r="K184" s="134">
        <f>IF(F187="","",((TODAY()-F187)/365))</f>
        <v/>
      </c>
      <c r="L184" s="134">
        <f>IF(G187="","",((TODAY()-G187)/365))</f>
        <v/>
      </c>
    </row>
    <row r="185" ht="15" customHeight="1" s="125">
      <c r="K185" s="134">
        <f>IF(F188="","",((TODAY()-F188)/365))</f>
        <v/>
      </c>
      <c r="L185" s="134">
        <f>IF(G188="","",((TODAY()-G188)/365))</f>
        <v/>
      </c>
    </row>
    <row r="186" ht="15" customHeight="1" s="125">
      <c r="K186" s="134">
        <f>IF(F189="","",((TODAY()-F189)/365))</f>
        <v/>
      </c>
      <c r="L186" s="134">
        <f>IF(G189="","",((TODAY()-G189)/365))</f>
        <v/>
      </c>
    </row>
    <row r="187" ht="15" customHeight="1" s="125">
      <c r="K187" s="134">
        <f>IF(F190="","",((TODAY()-F190)/365))</f>
        <v/>
      </c>
      <c r="L187" s="134">
        <f>IF(G190="","",((TODAY()-G190)/365))</f>
        <v/>
      </c>
    </row>
    <row r="188" ht="15" customHeight="1" s="125">
      <c r="K188" s="134">
        <f>IF(F191="","",((TODAY()-F191)/365))</f>
        <v/>
      </c>
      <c r="L188" s="134">
        <f>IF(G191="","",((TODAY()-G191)/365))</f>
        <v/>
      </c>
    </row>
    <row r="189" ht="15" customHeight="1" s="125">
      <c r="K189" s="134">
        <f>IF(F192="","",((TODAY()-F192)/365))</f>
        <v/>
      </c>
      <c r="L189" s="134">
        <f>IF(G192="","",((TODAY()-G192)/365))</f>
        <v/>
      </c>
    </row>
    <row r="190" ht="15" customHeight="1" s="125">
      <c r="K190" s="134">
        <f>IF(F193="","",((TODAY()-F193)/365))</f>
        <v/>
      </c>
      <c r="L190" s="134">
        <f>IF(G193="","",((TODAY()-G193)/365))</f>
        <v/>
      </c>
    </row>
    <row r="191" ht="15" customHeight="1" s="125">
      <c r="K191" s="134">
        <f>IF(F194="","",((TODAY()-F194)/365))</f>
        <v/>
      </c>
      <c r="L191" s="134">
        <f>IF(G194="","",((TODAY()-G194)/365))</f>
        <v/>
      </c>
    </row>
    <row r="192" ht="15" customHeight="1" s="125">
      <c r="K192" s="134">
        <f>IF(F195="","",((TODAY()-F195)/365))</f>
        <v/>
      </c>
      <c r="L192" s="134">
        <f>IF(G195="","",((TODAY()-G195)/365))</f>
        <v/>
      </c>
    </row>
    <row r="193" ht="15" customHeight="1" s="125">
      <c r="K193" s="134">
        <f>IF(F196="","",((TODAY()-F196)/365))</f>
        <v/>
      </c>
      <c r="L193" s="134">
        <f>IF(G196="","",((TODAY()-G196)/365))</f>
        <v/>
      </c>
    </row>
    <row r="194" ht="15" customHeight="1" s="125">
      <c r="K194" s="134">
        <f>IF(F197="","",((TODAY()-F197)/365))</f>
        <v/>
      </c>
      <c r="L194" s="134">
        <f>IF(G197="","",((TODAY()-G197)/365))</f>
        <v/>
      </c>
    </row>
    <row r="195" ht="15" customHeight="1" s="125">
      <c r="K195" s="134">
        <f>IF(F198="","",((TODAY()-F198)/365))</f>
        <v/>
      </c>
      <c r="L195" s="134">
        <f>IF(G198="","",((TODAY()-G198)/365))</f>
        <v/>
      </c>
    </row>
    <row r="196" ht="15" customHeight="1" s="125">
      <c r="K196" s="134">
        <f>IF(F199="","",((TODAY()-F199)/365))</f>
        <v/>
      </c>
      <c r="L196" s="134">
        <f>IF(G199="","",((TODAY()-G199)/365))</f>
        <v/>
      </c>
    </row>
  </sheetData>
  <autoFilter ref="A3:M199"/>
  <conditionalFormatting sqref="A4:M130">
    <cfRule type="expression" rank="0" priority="2" equalAverage="0" aboveAverage="0" dxfId="7" text="" percent="0" bottom="0">
      <formula>IF($C4="No publicador",1,0)</formula>
    </cfRule>
    <cfRule type="expression" rank="0" priority="3" equalAverage="0" aboveAverage="0" dxfId="8" text="" percent="0" bottom="0">
      <formula>IF($C4="Ya no es de Pargua",1,0)</formula>
    </cfRule>
    <cfRule type="expression" rank="0" priority="4" equalAverage="0" aboveAverage="0" dxfId="9" text="" percent="0" bottom="0">
      <formula>IF($C4="Expulsado",1,0)</formula>
    </cfRule>
    <cfRule type="expression" rank="0" priority="5" equalAverage="0" aboveAverage="0" dxfId="10" text="" percent="0" bottom="0">
      <formula>IF($C4="Inactivo",1,0)</formula>
    </cfRule>
    <cfRule type="expression" rank="0" priority="6" equalAverage="0" aboveAverage="0" dxfId="11" text="" percent="0" bottom="0">
      <formula>IF($C4="Activo",1,0)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I28"/>
  <sheetViews>
    <sheetView showFormulas="0" showGridLines="1" showRowColHeaders="1" showZeros="1" rightToLeft="0" tabSelected="0" showOutlineSymbols="1" defaultGridColor="1" view="normal" topLeftCell="C5" colorId="64" zoomScale="100" zoomScaleNormal="100" zoomScalePageLayoutView="100" workbookViewId="0">
      <selection pane="topLeft" activeCell="I26" activeCellId="0" sqref="I26"/>
    </sheetView>
  </sheetViews>
  <sheetFormatPr baseColWidth="8" defaultColWidth="8.71484375" defaultRowHeight="15" zeroHeight="0" outlineLevelRow="0"/>
  <cols>
    <col width="10.43" customWidth="1" style="204" min="1" max="1"/>
    <col width="10.28" customWidth="1" style="204" min="2" max="3"/>
    <col width="8.710000000000001" customWidth="1" style="204" min="4" max="5"/>
    <col width="18.85" customWidth="1" style="204" min="6" max="6"/>
    <col width="21.57" customWidth="1" style="204" min="7" max="7"/>
    <col width="8.710000000000001" customWidth="1" style="204" min="8" max="1024"/>
  </cols>
  <sheetData>
    <row r="1" ht="21" customHeight="1" s="125">
      <c r="A1" s="239" t="inlineStr">
        <is>
          <t>Asistencia Registro Historico</t>
        </is>
      </c>
    </row>
    <row r="2" ht="15" customHeight="1" s="125">
      <c r="B2" s="240" t="n"/>
      <c r="F2" s="240" t="inlineStr">
        <is>
          <t xml:space="preserve">Asistencia Reuniones </t>
        </is>
      </c>
    </row>
    <row r="3" ht="15" customHeight="1" s="125">
      <c r="F3" s="204" t="inlineStr">
        <is>
          <t>Entre semana</t>
        </is>
      </c>
      <c r="G3" s="204" t="inlineStr">
        <is>
          <t>Fin de semana</t>
        </is>
      </c>
    </row>
    <row r="4" ht="15" customHeight="1" s="125">
      <c r="A4" s="241" t="n"/>
      <c r="B4" s="237" t="n"/>
      <c r="C4" s="237" t="n"/>
      <c r="E4" s="204" t="inlineStr">
        <is>
          <t xml:space="preserve">Sept </t>
        </is>
      </c>
      <c r="F4" s="204" t="n">
        <v>39</v>
      </c>
      <c r="G4" s="204" t="n">
        <v>34</v>
      </c>
    </row>
    <row r="5" ht="15" customHeight="1" s="125">
      <c r="A5" s="241" t="n"/>
      <c r="B5" s="237" t="n"/>
      <c r="C5" s="237" t="n"/>
      <c r="E5" s="204" t="inlineStr">
        <is>
          <t>Oct</t>
        </is>
      </c>
      <c r="F5" s="204" t="n">
        <v>37</v>
      </c>
      <c r="G5" s="204" t="n">
        <v>41</v>
      </c>
    </row>
    <row r="6" ht="15" customHeight="1" s="125">
      <c r="A6" s="241" t="n"/>
      <c r="B6" s="237" t="n"/>
      <c r="C6" s="237" t="n"/>
      <c r="E6" s="204" t="inlineStr">
        <is>
          <t>Nov</t>
        </is>
      </c>
      <c r="F6" s="204" t="n">
        <v>39</v>
      </c>
      <c r="G6" s="204" t="n">
        <v>40</v>
      </c>
    </row>
    <row r="7" ht="15" customHeight="1" s="125">
      <c r="A7" s="241" t="n"/>
      <c r="B7" s="237" t="n"/>
      <c r="C7" s="237" t="n"/>
      <c r="E7" s="204" t="inlineStr">
        <is>
          <t>Dic</t>
        </is>
      </c>
      <c r="F7" s="204" t="n">
        <v>41</v>
      </c>
      <c r="G7" s="204" t="n">
        <v>41</v>
      </c>
    </row>
    <row r="8" ht="15" customHeight="1" s="125">
      <c r="A8" s="241" t="n"/>
      <c r="B8" s="237" t="n"/>
      <c r="C8" s="237" t="n"/>
      <c r="E8" s="204" t="inlineStr">
        <is>
          <t>Ene</t>
        </is>
      </c>
      <c r="F8" s="204" t="n">
        <v>39</v>
      </c>
      <c r="G8" s="204" t="n">
        <v>41</v>
      </c>
    </row>
    <row r="9" ht="15" customHeight="1" s="125">
      <c r="A9" s="241" t="n"/>
      <c r="B9" s="242" t="n"/>
      <c r="C9" s="242" t="n"/>
      <c r="E9" s="204" t="inlineStr">
        <is>
          <t>Feb</t>
        </is>
      </c>
      <c r="F9" s="204" t="n">
        <v>46</v>
      </c>
      <c r="G9" s="204" t="n">
        <v>43</v>
      </c>
    </row>
    <row r="10" ht="15" customHeight="1" s="125">
      <c r="A10" s="241" t="n"/>
      <c r="B10" s="237" t="n"/>
      <c r="C10" s="237" t="n"/>
      <c r="E10" s="204" t="inlineStr">
        <is>
          <t>Mar</t>
        </is>
      </c>
      <c r="F10" s="204" t="n">
        <v>31</v>
      </c>
      <c r="G10" s="204" t="n">
        <v>27</v>
      </c>
    </row>
    <row r="11" ht="15" customHeight="1" s="125">
      <c r="A11" s="241" t="n"/>
      <c r="B11" s="237" t="n"/>
      <c r="C11" s="237" t="n"/>
      <c r="E11" s="204" t="inlineStr">
        <is>
          <t>Abr</t>
        </is>
      </c>
      <c r="F11" s="204" t="n">
        <v>37</v>
      </c>
      <c r="G11" s="204" t="n">
        <v>36</v>
      </c>
    </row>
    <row r="12" ht="15" customHeight="1" s="125">
      <c r="A12" s="241" t="n"/>
      <c r="B12" s="237" t="n"/>
      <c r="C12" s="237" t="n"/>
      <c r="E12" s="204" t="inlineStr">
        <is>
          <t>May</t>
        </is>
      </c>
      <c r="F12" s="133" t="n">
        <v>35</v>
      </c>
      <c r="G12" s="133" t="n">
        <v>33</v>
      </c>
      <c r="H12" s="204">
        <f>5*F12</f>
        <v/>
      </c>
      <c r="I12" s="204">
        <f>4*G12</f>
        <v/>
      </c>
    </row>
    <row r="13" ht="15" customHeight="1" s="125">
      <c r="A13" s="241" t="n"/>
      <c r="B13" s="243" t="n"/>
      <c r="C13" s="243" t="n"/>
      <c r="E13" s="204" t="inlineStr">
        <is>
          <t>Jun</t>
        </is>
      </c>
      <c r="F13" s="133" t="n">
        <v>39</v>
      </c>
      <c r="G13" s="133" t="n">
        <v>34</v>
      </c>
      <c r="H13" s="204">
        <f>4*F13</f>
        <v/>
      </c>
      <c r="I13" s="204">
        <f>4*G13</f>
        <v/>
      </c>
    </row>
    <row r="14" ht="15" customHeight="1" s="125">
      <c r="A14" s="241" t="n"/>
      <c r="B14" s="243" t="n"/>
      <c r="C14" s="243" t="n"/>
      <c r="E14" s="204" t="inlineStr">
        <is>
          <t>Jul</t>
        </is>
      </c>
      <c r="F14" s="133" t="n">
        <v>37</v>
      </c>
      <c r="G14" s="133" t="n">
        <v>36</v>
      </c>
      <c r="H14" s="204">
        <f>4*F14</f>
        <v/>
      </c>
      <c r="I14" s="204">
        <f>5*G14</f>
        <v/>
      </c>
    </row>
    <row r="15" ht="15" customHeight="1" s="125">
      <c r="E15" s="204" t="inlineStr">
        <is>
          <t>Ago</t>
        </is>
      </c>
      <c r="F15" s="204" t="n">
        <v>34</v>
      </c>
      <c r="G15" s="204" t="n">
        <v>36</v>
      </c>
      <c r="H15" s="204">
        <f>5*F15</f>
        <v/>
      </c>
      <c r="I15" s="204">
        <f>4*G15</f>
        <v/>
      </c>
    </row>
    <row r="18" ht="15" customHeight="1" s="125">
      <c r="C18" s="204" t="inlineStr">
        <is>
          <t>entresemana</t>
        </is>
      </c>
    </row>
    <row r="19" ht="15" customHeight="1" s="125">
      <c r="C19" s="204" t="n">
        <v>5</v>
      </c>
      <c r="D19" s="204">
        <f>E19*C19</f>
        <v/>
      </c>
      <c r="E19" s="204">
        <f>F12</f>
        <v/>
      </c>
    </row>
    <row r="20" ht="15" customHeight="1" s="125">
      <c r="C20" s="204" t="n">
        <v>4</v>
      </c>
      <c r="D20" s="204">
        <f>E20*C20</f>
        <v/>
      </c>
      <c r="E20" s="204">
        <f>F13</f>
        <v/>
      </c>
    </row>
    <row r="21" ht="15" customHeight="1" s="125">
      <c r="C21" s="204" t="n">
        <v>4</v>
      </c>
      <c r="D21" s="204">
        <f>E21*C21</f>
        <v/>
      </c>
      <c r="E21" s="204">
        <f>F14</f>
        <v/>
      </c>
    </row>
    <row r="22" ht="15" customHeight="1" s="125">
      <c r="C22" s="204" t="n">
        <v>5</v>
      </c>
      <c r="D22" s="204">
        <f>E22*C22</f>
        <v/>
      </c>
      <c r="E22" s="204">
        <f>F15</f>
        <v/>
      </c>
    </row>
    <row r="24" ht="15" customHeight="1" s="125">
      <c r="C24" s="204" t="inlineStr">
        <is>
          <t>findesemana</t>
        </is>
      </c>
    </row>
    <row r="25" ht="15" customHeight="1" s="125">
      <c r="C25" s="204" t="n">
        <v>4</v>
      </c>
      <c r="D25" s="204">
        <f>E25*C25</f>
        <v/>
      </c>
      <c r="E25" s="204">
        <f>G12</f>
        <v/>
      </c>
    </row>
    <row r="26" ht="15" customHeight="1" s="125">
      <c r="C26" s="204" t="n">
        <v>4</v>
      </c>
      <c r="D26" s="204">
        <f>E26*C26</f>
        <v/>
      </c>
      <c r="E26" s="204">
        <f>G13</f>
        <v/>
      </c>
    </row>
    <row r="27" ht="15" customHeight="1" s="125">
      <c r="C27" s="204" t="n">
        <v>5</v>
      </c>
      <c r="D27" s="204">
        <f>E27*C27</f>
        <v/>
      </c>
      <c r="E27" s="204">
        <f>G14</f>
        <v/>
      </c>
    </row>
    <row r="28" ht="15" customHeight="1" s="125">
      <c r="C28" s="204" t="n">
        <v>4</v>
      </c>
      <c r="D28" s="204">
        <f>E28*C28</f>
        <v/>
      </c>
      <c r="E28" s="204">
        <f>G15</f>
        <v/>
      </c>
    </row>
  </sheetData>
  <printOptions horizontalCentered="0" verticalCentered="0" headings="0" gridLines="0" gridLinesSet="1"/>
  <pageMargins left="0.7" right="0.7" top="0.75" bottom="0.75" header="0.3" footer="0.3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&amp;C&amp;1 &amp;Kff0000 Confidential#_x000d_</oddHeader>
    <oddFooter>&amp;C&amp;10 &amp;Kff0000_x000d_# Confidential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E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9" activeCellId="0" sqref="A9"/>
    </sheetView>
  </sheetViews>
  <sheetFormatPr baseColWidth="8" defaultColWidth="10" defaultRowHeight="15" zeroHeight="0" outlineLevelRow="0"/>
  <cols>
    <col width="14" customWidth="1" style="142" min="1" max="1"/>
    <col width="24.28" customWidth="1" style="142" min="2" max="2"/>
    <col width="12.85" customWidth="1" style="142" min="3" max="3"/>
    <col width="5.14" customWidth="1" style="142" min="4" max="4"/>
    <col width="16.28" customWidth="1" style="142" min="5" max="5"/>
  </cols>
  <sheetData>
    <row r="1" ht="18.75" customHeight="1" s="125">
      <c r="A1" s="244" t="inlineStr">
        <is>
          <t>Datos normados</t>
        </is>
      </c>
      <c r="B1" s="244" t="n"/>
    </row>
    <row r="3" ht="15" customHeight="1" s="125">
      <c r="A3" s="165" t="inlineStr">
        <is>
          <t>Privilegios</t>
        </is>
      </c>
      <c r="B3" s="165" t="inlineStr">
        <is>
          <t>GENERAL</t>
        </is>
      </c>
      <c r="C3" s="147" t="inlineStr">
        <is>
          <t>Hrs según P.</t>
        </is>
      </c>
      <c r="E3" s="165" t="inlineStr">
        <is>
          <t>Privilegios servicio</t>
        </is>
      </c>
    </row>
    <row r="4" ht="15" customHeight="1" s="125">
      <c r="A4" s="133" t="inlineStr">
        <is>
          <t>Prec. Regular</t>
        </is>
      </c>
      <c r="B4" s="133" t="inlineStr">
        <is>
          <t>PRECURSORES REGULARES</t>
        </is>
      </c>
      <c r="C4" s="245" t="n">
        <v>50</v>
      </c>
      <c r="E4" s="133" t="inlineStr">
        <is>
          <t>Anciano</t>
        </is>
      </c>
    </row>
    <row r="5" ht="15" customHeight="1" s="125">
      <c r="A5" s="133" t="inlineStr">
        <is>
          <t>Prec. Auxiliar</t>
        </is>
      </c>
      <c r="B5" s="133" t="inlineStr">
        <is>
          <t>PRECURSORES AUXILIARES</t>
        </is>
      </c>
      <c r="C5" s="245" t="n">
        <v>30</v>
      </c>
      <c r="E5" s="133" t="inlineStr">
        <is>
          <t>S.M.</t>
        </is>
      </c>
    </row>
    <row r="6" ht="15" customHeight="1" s="125">
      <c r="A6" s="133" t="inlineStr">
        <is>
          <t>Prec. Especial</t>
        </is>
      </c>
      <c r="B6" s="133" t="inlineStr">
        <is>
          <t>PRECURSORES ESPECIALES</t>
        </is>
      </c>
      <c r="C6" s="245" t="n"/>
    </row>
    <row r="7" ht="15" customHeight="1" s="125">
      <c r="A7" s="133" t="inlineStr">
        <is>
          <t>Misionero</t>
        </is>
      </c>
      <c r="B7" s="133" t="inlineStr">
        <is>
          <t>MISIONEROS</t>
        </is>
      </c>
      <c r="C7" s="245" t="n"/>
    </row>
    <row r="8" ht="15" customHeight="1" s="125">
      <c r="A8" s="133" t="inlineStr">
        <is>
          <t>Publicador</t>
        </is>
      </c>
      <c r="B8" s="133" t="inlineStr">
        <is>
          <t>PUBLICADORES</t>
        </is>
      </c>
      <c r="C8" s="245" t="n"/>
    </row>
    <row r="9" ht="15" customHeight="1" s="125">
      <c r="C9" s="245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2" activeCellId="0" sqref="F2"/>
    </sheetView>
  </sheetViews>
  <sheetFormatPr baseColWidth="8" defaultColWidth="10" defaultRowHeight="15.75" zeroHeight="0" outlineLevelRow="0"/>
  <sheetData/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C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" activeCellId="0" sqref="B1"/>
    </sheetView>
  </sheetViews>
  <sheetFormatPr baseColWidth="8" defaultColWidth="9.14453125" defaultRowHeight="12.8" zeroHeight="0" outlineLevelRow="0"/>
  <sheetData>
    <row r="1" ht="12.8" customHeight="1" s="125">
      <c r="A1" s="133" t="inlineStr">
        <is>
          <t>usuario</t>
        </is>
      </c>
      <c r="B1" s="133" t="inlineStr">
        <is>
          <t>contrasena</t>
        </is>
      </c>
      <c r="C1" s="133" t="inlineStr">
        <is>
          <t>token</t>
        </is>
      </c>
    </row>
    <row r="2">
      <c r="A2" s="133" t="inlineStr">
        <is>
          <t>iberoiza</t>
        </is>
      </c>
      <c r="B2" s="133" t="inlineStr">
        <is>
          <t>1234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1">
    <outlinePr summaryBelow="1" summaryRight="1"/>
    <pageSetUpPr fitToPage="1"/>
  </sheetPr>
  <dimension ref="A1:K5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C4" activeCellId="0" sqref="C4"/>
    </sheetView>
  </sheetViews>
  <sheetFormatPr baseColWidth="8" defaultColWidth="11.4296875" defaultRowHeight="15" zeroHeight="0" outlineLevelRow="0"/>
  <cols>
    <col hidden="1" width="7.14" customWidth="1" style="124" min="1" max="1"/>
    <col width="21.71" customWidth="1" style="124" min="2" max="2"/>
    <col width="11" customWidth="1" style="124" min="3" max="3"/>
    <col width="12.57" customWidth="1" style="124" min="4" max="4"/>
    <col width="7" customWidth="1" style="124" min="5" max="5"/>
    <col width="12.28" customWidth="1" style="124" min="6" max="7"/>
    <col width="18.85" customWidth="1" style="124" min="8" max="9"/>
    <col width="19.43" customWidth="1" style="124" min="10" max="10"/>
    <col width="41.71" customWidth="1" style="124" min="11" max="11"/>
    <col width="11.43" customWidth="1" style="124" min="12" max="1024"/>
  </cols>
  <sheetData>
    <row r="1" ht="27" customHeight="1" s="125">
      <c r="B1" s="126" t="inlineStr">
        <is>
          <t>Datos de hermanos</t>
        </is>
      </c>
      <c r="C1" s="135" t="n"/>
      <c r="D1" s="126" t="n"/>
      <c r="E1" s="135" t="n"/>
      <c r="F1" s="135" t="n"/>
      <c r="G1" s="135" t="n"/>
      <c r="H1" s="135" t="n"/>
      <c r="I1" s="135" t="n"/>
      <c r="J1" s="135" t="n"/>
      <c r="K1" s="135" t="n"/>
    </row>
    <row r="2" ht="21.75" customHeight="1" s="125">
      <c r="A2" s="127" t="n"/>
      <c r="B2" s="128" t="n"/>
      <c r="C2" s="127" t="n"/>
      <c r="D2" s="128" t="n"/>
      <c r="E2" s="128" t="n"/>
      <c r="F2" s="128" t="n"/>
      <c r="G2" s="128" t="n"/>
      <c r="H2" s="128" t="n"/>
      <c r="I2" s="128" t="n"/>
      <c r="J2" s="128" t="n"/>
      <c r="K2" s="128" t="n"/>
    </row>
    <row r="3" ht="15" customHeight="1" s="125">
      <c r="A3" s="130" t="inlineStr">
        <is>
          <t>ID</t>
        </is>
      </c>
      <c r="B3" s="136" t="inlineStr">
        <is>
          <t>Nombre</t>
        </is>
      </c>
      <c r="C3" s="136" t="inlineStr">
        <is>
          <t>Activo/Inactivo/Estado</t>
        </is>
      </c>
      <c r="D3" s="136" t="inlineStr">
        <is>
          <t>Privilegio</t>
        </is>
      </c>
      <c r="E3" s="137" t="inlineStr">
        <is>
          <t>Grupo</t>
        </is>
      </c>
      <c r="F3" s="137" t="inlineStr">
        <is>
          <t>Fecha Nac.</t>
        </is>
      </c>
      <c r="G3" s="137" t="inlineStr">
        <is>
          <t>Fecha Bau.</t>
        </is>
      </c>
      <c r="H3" s="137" t="inlineStr">
        <is>
          <t>Telefono</t>
        </is>
      </c>
      <c r="I3" s="137" t="inlineStr">
        <is>
          <t>Tel. Emergencia</t>
        </is>
      </c>
      <c r="J3" s="137" t="inlineStr">
        <is>
          <t>Sector</t>
        </is>
      </c>
      <c r="K3" s="137" t="inlineStr">
        <is>
          <t>Dir. GPS</t>
        </is>
      </c>
    </row>
    <row r="4" ht="15" customHeight="1" s="125">
      <c r="A4" s="124" t="n">
        <v>38</v>
      </c>
      <c r="B4" s="124" t="inlineStr">
        <is>
          <t>Renato Soto</t>
        </is>
      </c>
      <c r="C4" s="138" t="inlineStr">
        <is>
          <t>Activo</t>
        </is>
      </c>
      <c r="D4" s="138" t="inlineStr">
        <is>
          <t>Publicador</t>
        </is>
      </c>
      <c r="E4" s="138" t="n">
        <v>2</v>
      </c>
      <c r="F4" s="139" t="n">
        <v>16355</v>
      </c>
      <c r="G4" s="139" t="n">
        <v>36715</v>
      </c>
      <c r="H4" s="140" t="inlineStr">
        <is>
          <t>+56 9 6807 8682</t>
        </is>
      </c>
      <c r="I4" s="140" t="inlineStr">
        <is>
          <t>+56 9 8867 1280</t>
        </is>
      </c>
      <c r="J4" s="138" t="inlineStr">
        <is>
          <t>Ruta 5</t>
        </is>
      </c>
      <c r="K4" s="124" t="inlineStr">
        <is>
          <t>-41.68464793268059, -73.33446137410758</t>
        </is>
      </c>
    </row>
    <row r="5" ht="15" customHeight="1" s="125">
      <c r="A5" s="124" t="n">
        <v>41</v>
      </c>
      <c r="B5" s="124" t="inlineStr">
        <is>
          <t>Sara Lemus</t>
        </is>
      </c>
      <c r="C5" s="138" t="inlineStr">
        <is>
          <t>Activo</t>
        </is>
      </c>
      <c r="D5" s="138" t="inlineStr">
        <is>
          <t>Prec. Auxiliar</t>
        </is>
      </c>
      <c r="E5" s="138" t="n">
        <v>1</v>
      </c>
      <c r="F5" s="139" t="n">
        <v>21379</v>
      </c>
      <c r="G5" s="139" t="n">
        <v>32354</v>
      </c>
      <c r="H5" s="140" t="inlineStr">
        <is>
          <t>+56 9 8352 4862</t>
        </is>
      </c>
      <c r="I5" s="140" t="inlineStr">
        <is>
          <t>+56 9 9129 9236</t>
        </is>
      </c>
      <c r="J5" s="138" t="inlineStr">
        <is>
          <t>El Dao</t>
        </is>
      </c>
      <c r="K5" s="124" t="inlineStr">
        <is>
          <t>-41.77540685618716, -73.28083087895658</t>
        </is>
      </c>
    </row>
    <row r="6" ht="15" customHeight="1" s="125">
      <c r="A6" s="124" t="n">
        <v>23</v>
      </c>
      <c r="B6" s="124" t="inlineStr">
        <is>
          <t>Ivonne de Águila</t>
        </is>
      </c>
      <c r="C6" s="138" t="inlineStr">
        <is>
          <t>Inactivo</t>
        </is>
      </c>
      <c r="D6" s="138" t="inlineStr">
        <is>
          <t>Publicador</t>
        </is>
      </c>
      <c r="E6" s="138" t="n">
        <v>1</v>
      </c>
      <c r="F6" s="139" t="n">
        <v>28723</v>
      </c>
      <c r="G6" s="139" t="n">
        <v>36841</v>
      </c>
      <c r="H6" s="140" t="inlineStr">
        <is>
          <t>+56 9 9265 0695</t>
        </is>
      </c>
      <c r="I6" s="140" t="inlineStr">
        <is>
          <t>+56 9 6572 0719</t>
        </is>
      </c>
      <c r="J6" s="138" t="inlineStr">
        <is>
          <t>Camino a pargua</t>
        </is>
      </c>
      <c r="K6" s="124" t="inlineStr">
        <is>
          <t>-41.778733163273685, -73.44403862948894</t>
        </is>
      </c>
    </row>
    <row r="7" ht="15" customHeight="1" s="125">
      <c r="B7" s="124" t="inlineStr">
        <is>
          <t>Maite Aguilera</t>
        </is>
      </c>
      <c r="C7" s="138" t="inlineStr">
        <is>
          <t>Inactivo</t>
        </is>
      </c>
      <c r="D7" s="138" t="inlineStr">
        <is>
          <t>Publicador</t>
        </is>
      </c>
      <c r="E7" s="138" t="inlineStr">
        <is>
          <t>-</t>
        </is>
      </c>
      <c r="F7" s="138" t="inlineStr">
        <is>
          <t>-</t>
        </is>
      </c>
      <c r="G7" s="138" t="inlineStr">
        <is>
          <t>-</t>
        </is>
      </c>
      <c r="H7" s="140" t="inlineStr">
        <is>
          <t>+56 9 7859 9069</t>
        </is>
      </c>
      <c r="I7" s="140" t="inlineStr">
        <is>
          <t>+56 9 7214 0477</t>
        </is>
      </c>
      <c r="J7" s="138" t="inlineStr">
        <is>
          <t>Camino a pargua</t>
        </is>
      </c>
      <c r="K7" s="124" t="inlineStr">
        <is>
          <t>-41.77925136983951, -73.44458309601319</t>
        </is>
      </c>
    </row>
    <row r="8" ht="15" customHeight="1" s="125">
      <c r="B8" s="124" t="inlineStr">
        <is>
          <t>Laura Aguilera</t>
        </is>
      </c>
      <c r="C8" s="138" t="inlineStr">
        <is>
          <t>Inactivo</t>
        </is>
      </c>
      <c r="D8" s="138" t="inlineStr">
        <is>
          <t>Publicador</t>
        </is>
      </c>
      <c r="E8" s="138" t="inlineStr">
        <is>
          <t>-</t>
        </is>
      </c>
      <c r="F8" s="138" t="inlineStr">
        <is>
          <t>-</t>
        </is>
      </c>
      <c r="G8" s="138" t="inlineStr">
        <is>
          <t>PNB</t>
        </is>
      </c>
      <c r="H8" s="140" t="inlineStr">
        <is>
          <t>+56 9 4698 5092</t>
        </is>
      </c>
      <c r="I8" s="140" t="inlineStr">
        <is>
          <t>+56 9 7214 0477</t>
        </is>
      </c>
      <c r="J8" s="138" t="inlineStr">
        <is>
          <t>Camino a pargua</t>
        </is>
      </c>
      <c r="K8" s="124" t="inlineStr">
        <is>
          <t>-41.77925136983951, -73.44458309601319</t>
        </is>
      </c>
    </row>
    <row r="9" ht="15" customHeight="1" s="125">
      <c r="B9" s="124" t="inlineStr">
        <is>
          <t>Rocio Hernandez</t>
        </is>
      </c>
      <c r="C9" s="138" t="inlineStr">
        <is>
          <t>Inactivo</t>
        </is>
      </c>
      <c r="D9" s="138" t="inlineStr">
        <is>
          <t>Publicador</t>
        </is>
      </c>
      <c r="E9" s="138" t="inlineStr">
        <is>
          <t>-</t>
        </is>
      </c>
      <c r="F9" s="138" t="inlineStr">
        <is>
          <t>-</t>
        </is>
      </c>
      <c r="G9" s="139" t="n">
        <v>35734</v>
      </c>
      <c r="H9" s="140" t="inlineStr">
        <is>
          <t>+56 9 7214 0477</t>
        </is>
      </c>
      <c r="I9" s="140" t="inlineStr">
        <is>
          <t>+56 9 9919 7825</t>
        </is>
      </c>
      <c r="J9" s="138" t="inlineStr">
        <is>
          <t>Camino a pargua</t>
        </is>
      </c>
      <c r="K9" s="124" t="inlineStr">
        <is>
          <t>-41.77925136983951, -73.44458309601319</t>
        </is>
      </c>
    </row>
    <row r="10" ht="15" customHeight="1" s="125">
      <c r="A10" s="124" t="n">
        <v>16</v>
      </c>
      <c r="B10" s="124" t="inlineStr">
        <is>
          <t>Fresia de Jorquera</t>
        </is>
      </c>
      <c r="C10" s="138" t="inlineStr">
        <is>
          <t>Activo</t>
        </is>
      </c>
      <c r="D10" s="138" t="inlineStr">
        <is>
          <t>Publicador</t>
        </is>
      </c>
      <c r="E10" s="138" t="n">
        <v>2</v>
      </c>
      <c r="F10" s="139" t="n">
        <v>23932</v>
      </c>
      <c r="G10" s="139" t="n">
        <v>39137</v>
      </c>
      <c r="H10" s="140" t="inlineStr">
        <is>
          <t>+56 9 6785 5393</t>
        </is>
      </c>
      <c r="I10" s="140" t="inlineStr">
        <is>
          <t>+56 9 5659 5295</t>
        </is>
      </c>
      <c r="J10" s="138" t="inlineStr">
        <is>
          <t>Pasaje Esmeralda</t>
        </is>
      </c>
      <c r="K10" s="124" t="inlineStr">
        <is>
          <t>-41.7881604738213, -73.46062639282228</t>
        </is>
      </c>
    </row>
    <row r="11" ht="15" customHeight="1" s="125">
      <c r="A11" s="124" t="n">
        <v>19</v>
      </c>
      <c r="B11" s="124" t="inlineStr">
        <is>
          <t xml:space="preserve">Hernán Jorquera </t>
        </is>
      </c>
      <c r="C11" s="138" t="inlineStr">
        <is>
          <t>Activo</t>
        </is>
      </c>
      <c r="D11" s="138" t="inlineStr">
        <is>
          <t>Publicador</t>
        </is>
      </c>
      <c r="E11" s="138" t="n">
        <v>2</v>
      </c>
      <c r="F11" s="139" t="n">
        <v>24066</v>
      </c>
      <c r="G11" s="139" t="n">
        <v>40180</v>
      </c>
      <c r="H11" s="140" t="inlineStr">
        <is>
          <t>+56 9 3567 3975</t>
        </is>
      </c>
      <c r="I11" s="140" t="inlineStr">
        <is>
          <t>+56 9 5659 5295</t>
        </is>
      </c>
      <c r="J11" s="138" t="inlineStr">
        <is>
          <t>Pasaje Esmeralda</t>
        </is>
      </c>
      <c r="K11" s="124" t="inlineStr">
        <is>
          <t>-41.7881604738213, -73.46062639282228</t>
        </is>
      </c>
    </row>
    <row r="12" ht="15" customHeight="1" s="125">
      <c r="A12" s="124" t="n">
        <v>20</v>
      </c>
      <c r="B12" s="124" t="inlineStr">
        <is>
          <t xml:space="preserve">Hernan Jorquera Cura </t>
        </is>
      </c>
      <c r="C12" s="138" t="inlineStr">
        <is>
          <t>Activo</t>
        </is>
      </c>
      <c r="D12" s="138" t="inlineStr">
        <is>
          <t>Publicador</t>
        </is>
      </c>
      <c r="E12" s="138" t="n">
        <v>2</v>
      </c>
      <c r="F12" s="139" t="n">
        <v>36326</v>
      </c>
      <c r="G12" s="138" t="inlineStr">
        <is>
          <t>PNB</t>
        </is>
      </c>
      <c r="H12" s="140" t="inlineStr">
        <is>
          <t>+56 9 3723 0394</t>
        </is>
      </c>
      <c r="I12" s="140" t="inlineStr">
        <is>
          <t>+56 9 6785 5393‬</t>
        </is>
      </c>
      <c r="J12" s="138" t="inlineStr">
        <is>
          <t>Pasaje Esmeralda</t>
        </is>
      </c>
      <c r="K12" s="124" t="inlineStr">
        <is>
          <t>-41.7881604738213, -73.46062639282228</t>
        </is>
      </c>
    </row>
    <row r="13" hidden="1" ht="15" customHeight="1" s="125">
      <c r="A13" s="124" t="n">
        <v>10</v>
      </c>
      <c r="B13" s="124" t="inlineStr">
        <is>
          <t>Daiana de Carrasco</t>
        </is>
      </c>
      <c r="C13" s="124" t="inlineStr">
        <is>
          <t>Ya no es de pargua</t>
        </is>
      </c>
      <c r="D13" s="124" t="inlineStr">
        <is>
          <t>Publicador</t>
        </is>
      </c>
      <c r="F13" s="132" t="n">
        <v>32177</v>
      </c>
      <c r="G13" s="132" t="n">
        <v>37073</v>
      </c>
    </row>
    <row r="14" ht="15" customHeight="1" s="125">
      <c r="A14" s="124" t="n">
        <v>37</v>
      </c>
      <c r="B14" s="124" t="inlineStr">
        <is>
          <t xml:space="preserve">Priscila Jorquera </t>
        </is>
      </c>
      <c r="C14" s="138" t="inlineStr">
        <is>
          <t>Activo</t>
        </is>
      </c>
      <c r="D14" s="138" t="inlineStr">
        <is>
          <t>Publicador</t>
        </is>
      </c>
      <c r="E14" s="138" t="n">
        <v>2</v>
      </c>
      <c r="F14" s="139" t="n">
        <v>34402</v>
      </c>
      <c r="G14" s="139" t="n">
        <v>39165</v>
      </c>
      <c r="H14" s="140" t="inlineStr">
        <is>
          <t>+56 9 2041 3990</t>
        </is>
      </c>
      <c r="I14" s="140" t="inlineStr">
        <is>
          <t>+56 9 6785 5393‬</t>
        </is>
      </c>
      <c r="J14" s="138" t="inlineStr">
        <is>
          <t>Pasaje Esmeralda</t>
        </is>
      </c>
      <c r="K14" s="124" t="inlineStr">
        <is>
          <t>-41.7881604738213, -73.46062639282228</t>
        </is>
      </c>
    </row>
    <row r="15" ht="15" customHeight="1" s="125">
      <c r="A15" s="124" t="n">
        <v>33</v>
      </c>
      <c r="B15" s="124" t="inlineStr">
        <is>
          <t>Mirtia de Peralta</t>
        </is>
      </c>
      <c r="C15" s="138" t="inlineStr">
        <is>
          <t>Activo</t>
        </is>
      </c>
      <c r="D15" s="138" t="inlineStr">
        <is>
          <t>Publicador</t>
        </is>
      </c>
      <c r="E15" s="138" t="n">
        <v>1</v>
      </c>
      <c r="F15" s="139" t="n">
        <v>22116</v>
      </c>
      <c r="G15" s="139" t="n">
        <v>35034</v>
      </c>
      <c r="H15" s="140" t="inlineStr">
        <is>
          <t>+56 9 8881 4805</t>
        </is>
      </c>
      <c r="I15" s="140" t="inlineStr">
        <is>
          <t>+56 9 8867 1280</t>
        </is>
      </c>
      <c r="J15" s="138" t="inlineStr">
        <is>
          <t>Pasaje Esmeralda</t>
        </is>
      </c>
      <c r="K15" s="124" t="inlineStr">
        <is>
          <t>-41.78885345923075, -73.45952795449004</t>
        </is>
      </c>
    </row>
    <row r="16" ht="15" customHeight="1" s="125">
      <c r="A16" s="124" t="n">
        <v>4</v>
      </c>
      <c r="B16" s="124" t="inlineStr">
        <is>
          <t>Celina Morales</t>
        </is>
      </c>
      <c r="C16" s="138" t="inlineStr">
        <is>
          <t>Activo</t>
        </is>
      </c>
      <c r="D16" s="138" t="inlineStr">
        <is>
          <t>Prec. Regular</t>
        </is>
      </c>
      <c r="E16" s="138" t="n">
        <v>1</v>
      </c>
      <c r="F16" s="139" t="n">
        <v>22433</v>
      </c>
      <c r="G16" s="139" t="n">
        <v>35420</v>
      </c>
      <c r="H16" s="140" t="inlineStr">
        <is>
          <t>+56 9 5621 7759</t>
        </is>
      </c>
      <c r="I16" s="140" t="inlineStr">
        <is>
          <t>+56 9 7286 1950</t>
        </is>
      </c>
      <c r="J16" s="138" t="inlineStr">
        <is>
          <t>Pasaje Esmeralda</t>
        </is>
      </c>
      <c r="K16" s="124" t="inlineStr">
        <is>
          <t>-41.789174031258604, -73.45931799820907</t>
        </is>
      </c>
    </row>
    <row r="17" hidden="1" ht="15" customHeight="1" s="125">
      <c r="A17" s="124" t="n">
        <v>14</v>
      </c>
      <c r="B17" s="124" t="inlineStr">
        <is>
          <t>Felipe Betancourt</t>
        </is>
      </c>
      <c r="C17" s="124" t="inlineStr">
        <is>
          <t>Ya no es de pargua</t>
        </is>
      </c>
      <c r="D17" s="124" t="inlineStr">
        <is>
          <t>Prec. Regular</t>
        </is>
      </c>
      <c r="F17" s="132" t="n">
        <v>35605</v>
      </c>
      <c r="G17" s="132" t="n">
        <v>41293</v>
      </c>
    </row>
    <row r="18" ht="15" customHeight="1" s="125">
      <c r="A18" s="124" t="n">
        <v>22</v>
      </c>
      <c r="B18" s="124" t="inlineStr">
        <is>
          <t>Isaias Beroiza</t>
        </is>
      </c>
      <c r="C18" s="138" t="inlineStr">
        <is>
          <t>Activo</t>
        </is>
      </c>
      <c r="D18" s="138" t="inlineStr">
        <is>
          <t>Publicador</t>
        </is>
      </c>
      <c r="E18" s="138" t="n">
        <v>1</v>
      </c>
      <c r="F18" s="139" t="n">
        <v>32027</v>
      </c>
      <c r="G18" s="139" t="n">
        <v>36848</v>
      </c>
      <c r="H18" s="140" t="inlineStr">
        <is>
          <t>+56 9 8880 9704</t>
        </is>
      </c>
      <c r="I18" s="140" t="inlineStr">
        <is>
          <t>+56 9 8450 0926</t>
        </is>
      </c>
      <c r="J18" s="138" t="inlineStr">
        <is>
          <t>Pasaje Esmeralda</t>
        </is>
      </c>
      <c r="K18" s="124" t="inlineStr">
        <is>
          <t>-41.789174031258604, -73.45931799820907</t>
        </is>
      </c>
    </row>
    <row r="19" ht="15" customHeight="1" s="125">
      <c r="A19" s="124" t="n">
        <v>29</v>
      </c>
      <c r="B19" s="124" t="inlineStr">
        <is>
          <t>Maria Jose Beroiza</t>
        </is>
      </c>
      <c r="C19" s="138" t="inlineStr">
        <is>
          <t>Activo</t>
        </is>
      </c>
      <c r="D19" s="138" t="inlineStr">
        <is>
          <t>Publicador</t>
        </is>
      </c>
      <c r="E19" s="138" t="n">
        <v>1</v>
      </c>
      <c r="F19" s="139" t="n">
        <v>33210</v>
      </c>
      <c r="G19" s="139" t="n">
        <v>40565</v>
      </c>
      <c r="H19" s="140" t="inlineStr">
        <is>
          <t>+56 9 7286 1950</t>
        </is>
      </c>
      <c r="I19" s="140" t="inlineStr">
        <is>
          <t>+56 9 5621 7759</t>
        </is>
      </c>
      <c r="J19" s="138" t="inlineStr">
        <is>
          <t>Pasaje Esmeralda</t>
        </is>
      </c>
      <c r="K19" s="124" t="inlineStr">
        <is>
          <t>-41.789174031258604, -73.45931799820907</t>
        </is>
      </c>
    </row>
    <row r="20" ht="15" customHeight="1" s="125">
      <c r="A20" s="124" t="n">
        <v>28</v>
      </c>
      <c r="B20" s="124" t="inlineStr">
        <is>
          <t xml:space="preserve">María Hernández </t>
        </is>
      </c>
      <c r="C20" s="138" t="inlineStr">
        <is>
          <t>Activo</t>
        </is>
      </c>
      <c r="D20" s="138" t="inlineStr">
        <is>
          <t>Publicador</t>
        </is>
      </c>
      <c r="E20" s="138" t="n">
        <v>2</v>
      </c>
      <c r="F20" s="139" t="n">
        <v>17758</v>
      </c>
      <c r="G20" s="139" t="n">
        <v>35399</v>
      </c>
      <c r="H20" s="140" t="inlineStr">
        <is>
          <t>+56 9 5849 9887</t>
        </is>
      </c>
      <c r="I20" s="140" t="inlineStr">
        <is>
          <t>+56 9 4103 1618</t>
        </is>
      </c>
      <c r="J20" s="138" t="inlineStr">
        <is>
          <t>Pasaje Esmeralda</t>
        </is>
      </c>
      <c r="K20" s="124" t="inlineStr">
        <is>
          <t>-41.78958966920394, -73.45912636099203</t>
        </is>
      </c>
    </row>
    <row r="21" ht="15" customHeight="1" s="125">
      <c r="A21" s="124" t="n">
        <v>12</v>
      </c>
      <c r="B21" s="124" t="inlineStr">
        <is>
          <t>Daniela de Guerrero</t>
        </is>
      </c>
      <c r="C21" s="138" t="inlineStr">
        <is>
          <t>Activo</t>
        </is>
      </c>
      <c r="D21" s="138" t="inlineStr">
        <is>
          <t>Prec. Regular</t>
        </is>
      </c>
      <c r="E21" s="138" t="n">
        <v>1</v>
      </c>
      <c r="F21" s="139" t="n">
        <v>32327</v>
      </c>
      <c r="G21" s="139" t="n">
        <v>37766</v>
      </c>
      <c r="H21" s="140" t="inlineStr">
        <is>
          <t>+56 9 3218 7061</t>
        </is>
      </c>
      <c r="I21" s="140" t="inlineStr">
        <is>
          <t>+56 9 9761 0121</t>
        </is>
      </c>
      <c r="J21" s="138" t="inlineStr">
        <is>
          <t>Pasaje Esperanza</t>
        </is>
      </c>
      <c r="K21" s="124" t="inlineStr">
        <is>
          <t>-41.790057752991736, -73.46605142814282</t>
        </is>
      </c>
    </row>
    <row r="22" ht="15" customHeight="1" s="125">
      <c r="A22" s="124" t="n">
        <v>42</v>
      </c>
      <c r="B22" s="124" t="inlineStr">
        <is>
          <t>Sergio Guerrero</t>
        </is>
      </c>
      <c r="C22" s="138" t="inlineStr">
        <is>
          <t>Activo</t>
        </is>
      </c>
      <c r="D22" s="138" t="inlineStr">
        <is>
          <t>Publicador</t>
        </is>
      </c>
      <c r="E22" s="138" t="n">
        <v>1</v>
      </c>
      <c r="F22" s="139" t="n">
        <v>28428</v>
      </c>
      <c r="G22" s="139" t="n">
        <v>40978</v>
      </c>
      <c r="H22" s="140" t="inlineStr">
        <is>
          <t>+56 9 7727 0777</t>
        </is>
      </c>
      <c r="I22" s="140" t="inlineStr">
        <is>
          <t>+569 7627 0925</t>
        </is>
      </c>
      <c r="J22" s="138" t="inlineStr">
        <is>
          <t>Pasaje Esperanza</t>
        </is>
      </c>
      <c r="K22" s="124" t="inlineStr">
        <is>
          <t>-41.790057752991736, -73.46605142814282</t>
        </is>
      </c>
    </row>
    <row r="23" ht="15" customHeight="1" s="125">
      <c r="A23" s="124" t="n">
        <v>1</v>
      </c>
      <c r="B23" s="124" t="inlineStr">
        <is>
          <t>Adiel Vasquez</t>
        </is>
      </c>
      <c r="C23" s="138" t="inlineStr">
        <is>
          <t>Inactivo</t>
        </is>
      </c>
      <c r="D23" s="138" t="inlineStr">
        <is>
          <t>Publicador</t>
        </is>
      </c>
      <c r="E23" s="138" t="n">
        <v>1</v>
      </c>
      <c r="F23" s="139" t="n">
        <v>25709</v>
      </c>
      <c r="G23" s="139" t="n">
        <v>41993</v>
      </c>
      <c r="H23" s="140" t="inlineStr">
        <is>
          <t>+56 9 8795 0910</t>
        </is>
      </c>
      <c r="I23" s="140" t="inlineStr">
        <is>
          <t>+56 9 3448 5379</t>
        </is>
      </c>
      <c r="J23" s="138" t="inlineStr">
        <is>
          <t>Pasaje Esperanza</t>
        </is>
      </c>
      <c r="K23" s="124" t="inlineStr">
        <is>
          <t>-41.79015810607589, -73.46588173257881</t>
        </is>
      </c>
    </row>
    <row r="24" hidden="1" ht="15" customHeight="1" s="125">
      <c r="A24" s="124" t="n">
        <v>21</v>
      </c>
      <c r="B24" s="124" t="inlineStr">
        <is>
          <t xml:space="preserve">Isabel de Cárdenas </t>
        </is>
      </c>
      <c r="C24" s="124" t="inlineStr">
        <is>
          <t>Ya no es de pargua</t>
        </is>
      </c>
      <c r="D24" s="124" t="inlineStr">
        <is>
          <t>Prec. Regular</t>
        </is>
      </c>
      <c r="E24" s="124" t="n">
        <v>1</v>
      </c>
      <c r="F24" s="132" t="n">
        <v>32229</v>
      </c>
      <c r="G24" s="132" t="n">
        <v>35407</v>
      </c>
    </row>
    <row r="25" ht="15" customHeight="1" s="125">
      <c r="A25" s="124" t="n">
        <v>25</v>
      </c>
      <c r="B25" s="124" t="inlineStr">
        <is>
          <t>Leticia de Vasquez</t>
        </is>
      </c>
      <c r="C25" s="138" t="inlineStr">
        <is>
          <t>Inactivo</t>
        </is>
      </c>
      <c r="D25" s="138" t="inlineStr">
        <is>
          <t>Publicador</t>
        </is>
      </c>
      <c r="E25" s="138" t="n">
        <v>1</v>
      </c>
      <c r="F25" s="139" t="n">
        <v>31372</v>
      </c>
      <c r="G25" s="139" t="n">
        <v>42560</v>
      </c>
      <c r="H25" s="140" t="inlineStr">
        <is>
          <t>+56 9 4101 5532</t>
        </is>
      </c>
      <c r="I25" s="140" t="inlineStr">
        <is>
          <t>+56 9 3448 5379</t>
        </is>
      </c>
      <c r="J25" s="138" t="inlineStr">
        <is>
          <t>Pasaje Esperanza</t>
        </is>
      </c>
      <c r="K25" s="124" t="inlineStr">
        <is>
          <t>-41.79015810607589, -73.46588173257881</t>
        </is>
      </c>
    </row>
    <row r="26" ht="15" customHeight="1" s="125">
      <c r="A26" s="124" t="n">
        <v>2</v>
      </c>
      <c r="B26" s="124" t="inlineStr">
        <is>
          <t>Bernadita Carrasco</t>
        </is>
      </c>
      <c r="C26" s="138" t="inlineStr">
        <is>
          <t>Activo</t>
        </is>
      </c>
      <c r="D26" s="138" t="inlineStr">
        <is>
          <t>Prec. Regular</t>
        </is>
      </c>
      <c r="E26" s="138" t="n">
        <v>1</v>
      </c>
      <c r="F26" s="139" t="n">
        <v>20215</v>
      </c>
      <c r="G26" s="139" t="n">
        <v>30982</v>
      </c>
      <c r="H26" s="140" t="inlineStr">
        <is>
          <t>+56 9 9761 0121</t>
        </is>
      </c>
      <c r="I26" s="140" t="inlineStr">
        <is>
          <t>+56 9 8486 7184</t>
        </is>
      </c>
      <c r="J26" s="138" t="inlineStr">
        <is>
          <t>Pajase Esperanza</t>
        </is>
      </c>
      <c r="K26" s="124" t="inlineStr">
        <is>
          <t>-41.790198598631974, -73.46546277582063</t>
        </is>
      </c>
    </row>
    <row r="27" ht="15" customHeight="1" s="125">
      <c r="A27" s="124" t="n">
        <v>6</v>
      </c>
      <c r="B27" s="124" t="inlineStr">
        <is>
          <t>Claudia de Albornoz</t>
        </is>
      </c>
      <c r="C27" s="138" t="inlineStr">
        <is>
          <t>Activo</t>
        </is>
      </c>
      <c r="D27" s="138" t="inlineStr">
        <is>
          <t>Publicador</t>
        </is>
      </c>
      <c r="E27" s="138" t="n">
        <v>2</v>
      </c>
      <c r="F27" s="139" t="n">
        <v>28828</v>
      </c>
      <c r="G27" s="139" t="n">
        <v>36591</v>
      </c>
      <c r="H27" s="140" t="inlineStr">
        <is>
          <t>+56 9 8444 8257</t>
        </is>
      </c>
      <c r="I27" s="140" t="inlineStr">
        <is>
          <t>+56 9 9151 1823</t>
        </is>
      </c>
      <c r="J27" s="138" t="inlineStr">
        <is>
          <t>Arturo Prat</t>
        </is>
      </c>
      <c r="K27" s="124" t="inlineStr">
        <is>
          <t>-41.79021737120972, -73.45876875305622</t>
        </is>
      </c>
    </row>
    <row r="28" ht="15" customHeight="1" s="125">
      <c r="A28" s="124" t="n">
        <v>7</v>
      </c>
      <c r="B28" s="124" t="inlineStr">
        <is>
          <t>Cristian Albornoz</t>
        </is>
      </c>
      <c r="C28" s="138" t="inlineStr">
        <is>
          <t>Activo</t>
        </is>
      </c>
      <c r="D28" s="138" t="inlineStr">
        <is>
          <t>Prec. Auxiliar</t>
        </is>
      </c>
      <c r="E28" s="138" t="n">
        <v>2</v>
      </c>
      <c r="F28" s="139" t="n">
        <v>28616</v>
      </c>
      <c r="G28" s="139" t="n">
        <v>35406</v>
      </c>
      <c r="H28" s="140" t="inlineStr">
        <is>
          <t>+56 9 3448 5379</t>
        </is>
      </c>
      <c r="I28" s="140" t="inlineStr">
        <is>
          <t>+56 9 9151 1823</t>
        </is>
      </c>
      <c r="J28" s="138" t="inlineStr">
        <is>
          <t>Arturo Prat</t>
        </is>
      </c>
      <c r="K28" s="124" t="inlineStr">
        <is>
          <t>-41.79021737120972, -73.45876875305622</t>
        </is>
      </c>
    </row>
    <row r="29" hidden="1" ht="15" customHeight="1" s="125">
      <c r="A29" s="124" t="n">
        <v>26</v>
      </c>
      <c r="B29" s="124" t="inlineStr">
        <is>
          <t>Lindsey Jorquera</t>
        </is>
      </c>
      <c r="C29" s="124" t="inlineStr">
        <is>
          <t>Ya no es de pargua</t>
        </is>
      </c>
      <c r="D29" s="124" t="inlineStr">
        <is>
          <t>Prec. Regular</t>
        </is>
      </c>
      <c r="F29" s="132" t="n">
        <v>38072</v>
      </c>
      <c r="G29" s="132" t="n">
        <v>43834</v>
      </c>
    </row>
    <row r="30" ht="15" customHeight="1" s="125">
      <c r="A30" s="124" t="n">
        <v>3</v>
      </c>
      <c r="B30" s="124" t="inlineStr">
        <is>
          <t>Cecilia Ahumada</t>
        </is>
      </c>
      <c r="C30" s="138" t="inlineStr">
        <is>
          <t>Activo</t>
        </is>
      </c>
      <c r="D30" s="138" t="inlineStr">
        <is>
          <t>Publicador</t>
        </is>
      </c>
      <c r="E30" s="138" t="n">
        <v>1</v>
      </c>
      <c r="F30" s="139" t="n">
        <v>22994</v>
      </c>
      <c r="G30" s="139" t="n">
        <v>27342</v>
      </c>
      <c r="H30" s="140" t="inlineStr">
        <is>
          <t>+56 9 9502 1762</t>
        </is>
      </c>
      <c r="I30" s="140" t="inlineStr">
        <is>
          <t>+65 2 467 215</t>
        </is>
      </c>
      <c r="J30" s="138" t="inlineStr">
        <is>
          <t>Arturo Prat</t>
        </is>
      </c>
      <c r="K30" s="124" t="inlineStr">
        <is>
          <t>-41.79060798001866, -73.45887982844896</t>
        </is>
      </c>
    </row>
    <row r="31" ht="15" customHeight="1" s="125">
      <c r="A31" s="124" t="n">
        <v>13</v>
      </c>
      <c r="B31" s="124" t="inlineStr">
        <is>
          <t>David Ule</t>
        </is>
      </c>
      <c r="C31" s="138" t="inlineStr">
        <is>
          <t>Activo</t>
        </is>
      </c>
      <c r="D31" s="138" t="inlineStr">
        <is>
          <t>Publicador</t>
        </is>
      </c>
      <c r="E31" s="138" t="n">
        <v>1</v>
      </c>
      <c r="F31" s="139" t="n">
        <v>24199</v>
      </c>
      <c r="G31" s="139" t="n">
        <v>35313</v>
      </c>
      <c r="H31" s="140" t="inlineStr">
        <is>
          <t>+56 9 9919 7825</t>
        </is>
      </c>
      <c r="I31" s="140" t="inlineStr">
        <is>
          <t>+56 9 9073 3665</t>
        </is>
      </c>
      <c r="J31" s="138" t="inlineStr">
        <is>
          <t>Arturo Prat</t>
        </is>
      </c>
      <c r="K31" s="124" t="inlineStr">
        <is>
          <t>-41.79069699190776, -73.45749408568047</t>
        </is>
      </c>
    </row>
    <row r="32" ht="15" customHeight="1" s="125">
      <c r="A32" s="124" t="n">
        <v>34</v>
      </c>
      <c r="B32" s="124" t="inlineStr">
        <is>
          <t>Monica de Ule</t>
        </is>
      </c>
      <c r="C32" s="138" t="inlineStr">
        <is>
          <t>Activo</t>
        </is>
      </c>
      <c r="D32" s="138" t="inlineStr">
        <is>
          <t>Publicador</t>
        </is>
      </c>
      <c r="E32" s="138" t="n">
        <v>1</v>
      </c>
      <c r="F32" s="139" t="n">
        <v>25734</v>
      </c>
      <c r="G32" s="139" t="n">
        <v>34895</v>
      </c>
      <c r="H32" s="140" t="inlineStr">
        <is>
          <t>+56 9 9073 3665</t>
        </is>
      </c>
      <c r="I32" s="140" t="inlineStr">
        <is>
          <t>+56 9 9919 7825</t>
        </is>
      </c>
      <c r="J32" s="138" t="inlineStr">
        <is>
          <t>Arturo Prat</t>
        </is>
      </c>
      <c r="K32" s="124" t="inlineStr">
        <is>
          <t>-41.79069699190776, -73.45749408568047</t>
        </is>
      </c>
    </row>
    <row r="33" hidden="1" ht="15" customHeight="1" s="125">
      <c r="A33" s="124" t="n">
        <v>30</v>
      </c>
      <c r="B33" s="124" t="inlineStr">
        <is>
          <t>Matias Ule</t>
        </is>
      </c>
      <c r="C33" s="124" t="inlineStr">
        <is>
          <t>No Publicador</t>
        </is>
      </c>
      <c r="D33" s="124" t="inlineStr">
        <is>
          <t>Publicador</t>
        </is>
      </c>
      <c r="F33" s="132" t="n">
        <v>34398</v>
      </c>
    </row>
    <row r="34" ht="15" customHeight="1" s="125">
      <c r="A34" s="124" t="n">
        <v>40</v>
      </c>
      <c r="B34" s="124" t="inlineStr">
        <is>
          <t>Samuel Ule</t>
        </is>
      </c>
      <c r="C34" s="138" t="inlineStr">
        <is>
          <t>Activo</t>
        </is>
      </c>
      <c r="D34" s="138" t="inlineStr">
        <is>
          <t>Publicador</t>
        </is>
      </c>
      <c r="E34" s="138" t="n">
        <v>1</v>
      </c>
      <c r="F34" s="139" t="n">
        <v>42050</v>
      </c>
      <c r="G34" s="139" t="inlineStr">
        <is>
          <t>PNB</t>
        </is>
      </c>
      <c r="H34" s="140" t="inlineStr">
        <is>
          <t>no tiene</t>
        </is>
      </c>
      <c r="I34" s="140" t="inlineStr">
        <is>
          <t>+56 9 9919 7825</t>
        </is>
      </c>
      <c r="J34" s="138" t="inlineStr">
        <is>
          <t>Arturo Prat</t>
        </is>
      </c>
      <c r="K34" s="124" t="inlineStr">
        <is>
          <t>-41.79069699190776, -73.45749408568047</t>
        </is>
      </c>
    </row>
    <row r="35" hidden="1" ht="15" customHeight="1" s="125">
      <c r="A35" s="124" t="n">
        <v>32</v>
      </c>
      <c r="B35" s="124" t="inlineStr">
        <is>
          <t>Maximiliano Vargas</t>
        </is>
      </c>
      <c r="C35" s="124" t="inlineStr">
        <is>
          <t>Ya no es de pargua</t>
        </is>
      </c>
      <c r="D35" s="124" t="inlineStr">
        <is>
          <t>Publicador</t>
        </is>
      </c>
      <c r="F35" s="132" t="n">
        <v>40131</v>
      </c>
      <c r="G35" s="124" t="inlineStr">
        <is>
          <t>PNB</t>
        </is>
      </c>
    </row>
    <row r="36" ht="15" customHeight="1" s="125">
      <c r="A36" s="124" t="n">
        <v>9</v>
      </c>
      <c r="B36" s="124" t="inlineStr">
        <is>
          <t>Cristina de Olivares</t>
        </is>
      </c>
      <c r="C36" s="138" t="inlineStr">
        <is>
          <t>Activo</t>
        </is>
      </c>
      <c r="D36" s="138" t="inlineStr">
        <is>
          <t>Publicador</t>
        </is>
      </c>
      <c r="E36" s="138" t="n">
        <v>1</v>
      </c>
      <c r="F36" s="139" t="n">
        <v>21232</v>
      </c>
      <c r="G36" s="139" t="n">
        <v>33620</v>
      </c>
      <c r="H36" s="140" t="inlineStr">
        <is>
          <t>+56 9 6606 5542</t>
        </is>
      </c>
      <c r="I36" s="140" t="inlineStr">
        <is>
          <t>+56 9 2391 4268</t>
        </is>
      </c>
      <c r="J36" s="138" t="inlineStr">
        <is>
          <t>Arturo Prat</t>
        </is>
      </c>
      <c r="K36" s="124" t="inlineStr">
        <is>
          <t>-41.79084022172697, -73.45990353620155</t>
        </is>
      </c>
    </row>
    <row r="37" ht="15" customHeight="1" s="125">
      <c r="A37" s="124" t="n">
        <v>17</v>
      </c>
      <c r="B37" s="124" t="inlineStr">
        <is>
          <t>Gabriel Olivares</t>
        </is>
      </c>
      <c r="C37" s="138" t="inlineStr">
        <is>
          <t>Activo</t>
        </is>
      </c>
      <c r="D37" s="138" t="inlineStr">
        <is>
          <t>Publicador</t>
        </is>
      </c>
      <c r="E37" s="138" t="n">
        <v>2</v>
      </c>
      <c r="F37" s="139" t="n">
        <v>34399</v>
      </c>
      <c r="G37" s="139" t="n">
        <v>40558</v>
      </c>
      <c r="H37" s="140" t="inlineStr">
        <is>
          <t>+56 9 6253 3904</t>
        </is>
      </c>
      <c r="I37" s="140" t="inlineStr">
        <is>
          <t>+56 9 6606 5542</t>
        </is>
      </c>
      <c r="J37" s="138" t="inlineStr">
        <is>
          <t>Arturo Prat</t>
        </is>
      </c>
      <c r="K37" s="124" t="inlineStr">
        <is>
          <t>-41.79084022172697, -73.45990353620155</t>
        </is>
      </c>
    </row>
    <row r="38" ht="15" customHeight="1" s="125">
      <c r="A38" s="124" t="n">
        <v>27</v>
      </c>
      <c r="B38" s="124" t="inlineStr">
        <is>
          <t>Luis Olivares</t>
        </is>
      </c>
      <c r="C38" s="138" t="inlineStr">
        <is>
          <t>Activo</t>
        </is>
      </c>
      <c r="D38" s="138" t="inlineStr">
        <is>
          <t>Publicador</t>
        </is>
      </c>
      <c r="E38" s="138" t="n">
        <v>1</v>
      </c>
      <c r="F38" s="139" t="n">
        <v>20847</v>
      </c>
      <c r="G38" s="139" t="n">
        <v>34253</v>
      </c>
      <c r="H38" s="140" t="inlineStr">
        <is>
          <t>+56 9 3101 4789</t>
        </is>
      </c>
      <c r="I38" s="140" t="inlineStr">
        <is>
          <t>+56 9 2391 4268</t>
        </is>
      </c>
      <c r="J38" s="138" t="inlineStr">
        <is>
          <t>Arturo Prat</t>
        </is>
      </c>
      <c r="K38" s="124" t="inlineStr">
        <is>
          <t>-41.79084022172697, -73.45990353620155</t>
        </is>
      </c>
    </row>
    <row r="39" ht="15" customHeight="1" s="125">
      <c r="A39" s="124" t="n">
        <v>8</v>
      </c>
      <c r="B39" s="124" t="inlineStr">
        <is>
          <t>Cristian Riquelme</t>
        </is>
      </c>
      <c r="C39" s="138" t="inlineStr">
        <is>
          <t>Activo</t>
        </is>
      </c>
      <c r="D39" s="138" t="inlineStr">
        <is>
          <t>Prec. Regular</t>
        </is>
      </c>
      <c r="E39" s="138" t="n">
        <v>2</v>
      </c>
      <c r="F39" s="139" t="n">
        <v>35479</v>
      </c>
      <c r="G39" s="139" t="n">
        <v>40166</v>
      </c>
      <c r="H39" s="140" t="inlineStr">
        <is>
          <t>+56 9 9693 3627</t>
        </is>
      </c>
      <c r="I39" s="140" t="inlineStr">
        <is>
          <t>+56 9 7527 9374</t>
        </is>
      </c>
      <c r="J39" s="138" t="inlineStr">
        <is>
          <t>Arturo Prat</t>
        </is>
      </c>
      <c r="K39" s="124" t="inlineStr">
        <is>
          <t>-41.791041249853116, -73.45916145378298</t>
        </is>
      </c>
    </row>
    <row r="40" ht="15" customHeight="1" s="125">
      <c r="A40" s="124" t="n">
        <v>15</v>
      </c>
      <c r="B40" s="124" t="inlineStr">
        <is>
          <t>Francisco Lara</t>
        </is>
      </c>
      <c r="C40" s="138" t="inlineStr">
        <is>
          <t>Activo</t>
        </is>
      </c>
      <c r="D40" s="138" t="inlineStr">
        <is>
          <t>Prec. Regular</t>
        </is>
      </c>
      <c r="E40" s="138" t="n">
        <v>1</v>
      </c>
      <c r="F40" s="139" t="n">
        <v>37732</v>
      </c>
      <c r="G40" s="139" t="n">
        <v>42707</v>
      </c>
      <c r="H40" s="140" t="inlineStr">
        <is>
          <t>+56 9 5392 9790</t>
        </is>
      </c>
      <c r="I40" s="140" t="inlineStr">
        <is>
          <t>+56 9 6684 2812</t>
        </is>
      </c>
      <c r="J40" s="138" t="inlineStr">
        <is>
          <t>Arturo Prat</t>
        </is>
      </c>
      <c r="K40" s="124" t="inlineStr">
        <is>
          <t>-41.791041249853116, -73.45916145378298</t>
        </is>
      </c>
    </row>
    <row r="41" ht="15" customHeight="1" s="125">
      <c r="A41" s="124" t="n">
        <v>35</v>
      </c>
      <c r="B41" s="124" t="inlineStr">
        <is>
          <t>Nicole Pfeifer</t>
        </is>
      </c>
      <c r="C41" s="138" t="inlineStr">
        <is>
          <t>Activo</t>
        </is>
      </c>
      <c r="D41" s="138" t="inlineStr">
        <is>
          <t>Prec. Regular</t>
        </is>
      </c>
      <c r="E41" s="138" t="n">
        <v>2</v>
      </c>
      <c r="F41" s="139" t="n">
        <v>33322</v>
      </c>
      <c r="G41" s="139" t="n">
        <v>38738</v>
      </c>
      <c r="H41" s="140" t="inlineStr">
        <is>
          <t>+56 9 5148 3924</t>
        </is>
      </c>
      <c r="I41" s="140" t="inlineStr">
        <is>
          <t>+56 9 5772 0351</t>
        </is>
      </c>
      <c r="J41" s="138" t="inlineStr">
        <is>
          <t>Arturo Prat</t>
        </is>
      </c>
      <c r="K41" s="124" t="inlineStr">
        <is>
          <t>-41.791041249853116, -73.45916145378298</t>
        </is>
      </c>
    </row>
    <row r="42" ht="15" customHeight="1" s="125">
      <c r="A42" s="124" t="n">
        <v>43</v>
      </c>
      <c r="B42" s="124" t="inlineStr">
        <is>
          <t>Simón Ule</t>
        </is>
      </c>
      <c r="C42" s="138" t="inlineStr">
        <is>
          <t>Activo</t>
        </is>
      </c>
      <c r="D42" s="138" t="inlineStr">
        <is>
          <t>Publicador</t>
        </is>
      </c>
      <c r="E42" s="138" t="n">
        <v>1</v>
      </c>
      <c r="F42" s="139" t="n">
        <v>36635</v>
      </c>
      <c r="G42" s="139" t="n">
        <v>43435</v>
      </c>
      <c r="H42" s="140" t="inlineStr">
        <is>
          <t>+56 9 5715 8020</t>
        </is>
      </c>
      <c r="I42" s="140" t="inlineStr">
        <is>
          <t>+56 9 9502 1762</t>
        </is>
      </c>
      <c r="J42" s="138" t="inlineStr">
        <is>
          <t>Arturo Prat</t>
        </is>
      </c>
      <c r="K42" s="124" t="inlineStr">
        <is>
          <t>-41.791041249853116, -73.45916145378298</t>
        </is>
      </c>
    </row>
    <row r="43" ht="15" customHeight="1" s="125">
      <c r="A43" s="124" t="n">
        <v>18</v>
      </c>
      <c r="B43" s="124" t="inlineStr">
        <is>
          <t>Gladys de Chupin</t>
        </is>
      </c>
      <c r="C43" s="138" t="inlineStr">
        <is>
          <t>Activo</t>
        </is>
      </c>
      <c r="D43" s="138" t="inlineStr">
        <is>
          <t>Prec. Regular</t>
        </is>
      </c>
      <c r="E43" s="138" t="n">
        <v>2</v>
      </c>
      <c r="F43" s="139" t="n">
        <v>23296</v>
      </c>
      <c r="G43" s="139" t="n">
        <v>33259</v>
      </c>
      <c r="H43" s="140" t="inlineStr">
        <is>
          <t>+56 9 6319 0741</t>
        </is>
      </c>
      <c r="I43" s="140" t="inlineStr">
        <is>
          <t>+56 9 9711 1171</t>
        </is>
      </c>
      <c r="J43" s="138" t="inlineStr">
        <is>
          <t>21 de Mayo</t>
        </is>
      </c>
      <c r="K43" s="124" t="inlineStr">
        <is>
          <t>-41.79430715471983, -73.46427356892399</t>
        </is>
      </c>
    </row>
    <row r="44" ht="15" customHeight="1" s="125">
      <c r="A44" s="124" t="n">
        <v>24</v>
      </c>
      <c r="B44" s="124" t="inlineStr">
        <is>
          <t xml:space="preserve">Joaquín Lozano </t>
        </is>
      </c>
      <c r="C44" s="138" t="inlineStr">
        <is>
          <t>Activo</t>
        </is>
      </c>
      <c r="D44" s="138" t="inlineStr">
        <is>
          <t>Publicador</t>
        </is>
      </c>
      <c r="E44" s="138" t="n">
        <v>2</v>
      </c>
      <c r="F44" s="139" t="n">
        <v>34322</v>
      </c>
      <c r="G44" s="139" t="n">
        <v>42910</v>
      </c>
      <c r="H44" s="140" t="inlineStr">
        <is>
          <t>+56 9 4020 7453</t>
        </is>
      </c>
      <c r="I44" s="140" t="inlineStr">
        <is>
          <t>+56 9 8363 6387</t>
        </is>
      </c>
      <c r="J44" s="138" t="inlineStr">
        <is>
          <t>21 de Mayo</t>
        </is>
      </c>
      <c r="K44" s="124" t="inlineStr">
        <is>
          <t>-41.79430715471983, -73.46427356892399</t>
        </is>
      </c>
    </row>
    <row r="45" ht="15" customHeight="1" s="125">
      <c r="A45" s="124" t="n">
        <v>39</v>
      </c>
      <c r="B45" s="124" t="inlineStr">
        <is>
          <t>Rubén Chupin</t>
        </is>
      </c>
      <c r="C45" s="138" t="inlineStr">
        <is>
          <t>Activo</t>
        </is>
      </c>
      <c r="D45" s="138" t="inlineStr">
        <is>
          <t>Prec. Regular</t>
        </is>
      </c>
      <c r="E45" s="138" t="n">
        <v>2</v>
      </c>
      <c r="F45" s="139" t="n">
        <v>24647</v>
      </c>
      <c r="G45" s="139" t="n">
        <v>30776</v>
      </c>
      <c r="H45" s="140" t="inlineStr">
        <is>
          <t>+56 9 9711 1171</t>
        </is>
      </c>
      <c r="I45" s="140" t="inlineStr">
        <is>
          <t>+56 9 6319 0741</t>
        </is>
      </c>
      <c r="J45" s="138" t="inlineStr">
        <is>
          <t>21 de Mayo</t>
        </is>
      </c>
      <c r="K45" s="124" t="inlineStr">
        <is>
          <t>-41.79430715471983, -73.46427356892399</t>
        </is>
      </c>
    </row>
    <row r="46" ht="15" customHeight="1" s="125">
      <c r="A46" s="124" t="n">
        <v>5</v>
      </c>
      <c r="B46" s="124" t="inlineStr">
        <is>
          <t>Cindy de Mellado</t>
        </is>
      </c>
      <c r="C46" s="138" t="inlineStr">
        <is>
          <t>Activo</t>
        </is>
      </c>
      <c r="D46" s="138" t="inlineStr">
        <is>
          <t>Prec. Regular</t>
        </is>
      </c>
      <c r="E46" s="138" t="n">
        <v>2</v>
      </c>
      <c r="F46" s="139" t="n">
        <v>32200</v>
      </c>
      <c r="G46" s="139" t="n">
        <v>39095</v>
      </c>
      <c r="H46" s="140" t="inlineStr">
        <is>
          <t>+56 9 5659 5295</t>
        </is>
      </c>
      <c r="I46" s="140" t="inlineStr">
        <is>
          <t>+56 9 2641 9179</t>
        </is>
      </c>
      <c r="J46" s="138" t="inlineStr">
        <is>
          <t>Punta Coronel</t>
        </is>
      </c>
      <c r="K46" s="124" t="inlineStr">
        <is>
          <t>-41.798541537303215, -73.47385948227829</t>
        </is>
      </c>
    </row>
    <row r="47" hidden="1" ht="15" customHeight="1" s="125">
      <c r="A47" s="124" t="n">
        <v>44</v>
      </c>
      <c r="B47" s="124" t="inlineStr">
        <is>
          <t xml:space="preserve">Wilson Cárdenas </t>
        </is>
      </c>
      <c r="C47" s="124" t="inlineStr">
        <is>
          <t>Ya no es de pargua</t>
        </is>
      </c>
      <c r="D47" s="124" t="inlineStr">
        <is>
          <t>Prec. Regular</t>
        </is>
      </c>
      <c r="E47" s="124" t="n">
        <v>1</v>
      </c>
      <c r="F47" s="132" t="n">
        <v>30879</v>
      </c>
      <c r="G47" s="132" t="n">
        <v>36464</v>
      </c>
    </row>
    <row r="48" hidden="1" ht="15" customHeight="1" s="125">
      <c r="A48" s="124" t="n">
        <v>45</v>
      </c>
      <c r="B48" s="124" t="inlineStr">
        <is>
          <t>Yesenia Monsalve</t>
        </is>
      </c>
      <c r="C48" s="124" t="inlineStr">
        <is>
          <t>Ya no es de pargua</t>
        </is>
      </c>
      <c r="D48" s="124" t="inlineStr">
        <is>
          <t>Publicador</t>
        </is>
      </c>
      <c r="F48" s="132" t="n">
        <v>30003</v>
      </c>
      <c r="G48" s="132" t="n">
        <v>41286</v>
      </c>
    </row>
    <row r="49" ht="15" customHeight="1" s="125">
      <c r="A49" s="124" t="n">
        <v>11</v>
      </c>
      <c r="B49" s="124" t="inlineStr">
        <is>
          <t>Daniel Mellado</t>
        </is>
      </c>
      <c r="C49" s="138" t="inlineStr">
        <is>
          <t>Activo</t>
        </is>
      </c>
      <c r="D49" s="138" t="inlineStr">
        <is>
          <t>Prec. Regular</t>
        </is>
      </c>
      <c r="E49" s="138" t="n">
        <v>2</v>
      </c>
      <c r="F49" s="139" t="n">
        <v>29749</v>
      </c>
      <c r="G49" s="139" t="n">
        <v>40824</v>
      </c>
      <c r="H49" s="140" t="inlineStr">
        <is>
          <t>+56 9 2641 9179</t>
        </is>
      </c>
      <c r="I49" s="140" t="inlineStr">
        <is>
          <t>+56 9 5659 5295</t>
        </is>
      </c>
      <c r="J49" s="138" t="inlineStr">
        <is>
          <t>Punta Coronel</t>
        </is>
      </c>
      <c r="K49" s="124" t="inlineStr">
        <is>
          <t>-41.798541537303215, -73.47385948227829</t>
        </is>
      </c>
    </row>
    <row r="50" ht="15" customHeight="1" s="125">
      <c r="A50" s="124" t="n">
        <v>31</v>
      </c>
      <c r="B50" s="124" t="inlineStr">
        <is>
          <t>Maximiliano Mellado</t>
        </is>
      </c>
      <c r="C50" s="138" t="inlineStr">
        <is>
          <t>Activo</t>
        </is>
      </c>
      <c r="D50" s="138" t="inlineStr">
        <is>
          <t>Publicador</t>
        </is>
      </c>
      <c r="E50" s="138" t="n">
        <v>2</v>
      </c>
      <c r="F50" s="139" t="n">
        <v>42296</v>
      </c>
      <c r="G50" s="139" t="inlineStr">
        <is>
          <t>PNB</t>
        </is>
      </c>
      <c r="H50" s="140" t="inlineStr">
        <is>
          <t>+56 9 2641 9179</t>
        </is>
      </c>
      <c r="I50" s="140" t="inlineStr">
        <is>
          <t>+56 9 2641 9179</t>
        </is>
      </c>
      <c r="J50" s="138" t="inlineStr">
        <is>
          <t>Punta Coronel</t>
        </is>
      </c>
      <c r="K50" s="124" t="inlineStr">
        <is>
          <t>-41.798541537303215, -73.47385948227829</t>
        </is>
      </c>
    </row>
    <row r="51" ht="15" customHeight="1" s="125">
      <c r="A51" s="124" t="n">
        <v>36</v>
      </c>
      <c r="B51" s="124" t="inlineStr">
        <is>
          <t>Pedro Ruiz</t>
        </is>
      </c>
      <c r="C51" s="138" t="inlineStr">
        <is>
          <t>Inactivo</t>
        </is>
      </c>
      <c r="D51" s="138" t="inlineStr">
        <is>
          <t>Publicador</t>
        </is>
      </c>
      <c r="E51" s="138" t="n">
        <v>1</v>
      </c>
      <c r="F51" s="139" t="n">
        <v>17059</v>
      </c>
      <c r="G51" s="139" t="n">
        <v>42855</v>
      </c>
      <c r="H51" s="140" t="inlineStr">
        <is>
          <t>+56 9 9215 5951</t>
        </is>
      </c>
      <c r="I51" s="140" t="inlineStr">
        <is>
          <t>+56 9 4961 4623</t>
        </is>
      </c>
      <c r="J51" s="138" t="inlineStr">
        <is>
          <t>Los Tiques</t>
        </is>
      </c>
      <c r="K51" s="124" t="inlineStr">
        <is>
          <t>-41.79909251399682, -73.39226157914248</t>
        </is>
      </c>
    </row>
    <row r="52" ht="15" customHeight="1" s="125">
      <c r="H52" s="141" t="n"/>
      <c r="I52" s="141" t="n"/>
    </row>
    <row r="53" ht="15" customHeight="1" s="125">
      <c r="H53" s="141" t="n"/>
      <c r="I53" s="141" t="n"/>
    </row>
    <row r="54" ht="15" customHeight="1" s="125">
      <c r="H54" s="141" t="n"/>
      <c r="I54" s="141" t="n"/>
    </row>
    <row r="55" ht="15" customHeight="1" s="125">
      <c r="H55" s="141" t="n"/>
      <c r="I55" s="141" t="n"/>
    </row>
  </sheetData>
  <autoFilter ref="A3:K199">
    <filterColumn colId="2" hiddenButton="0" showButton="1">
      <filters blank="1">
        <filter val="Activo"/>
        <filter val="Inactivo"/>
      </filters>
    </filterColumn>
  </autoFilter>
  <conditionalFormatting sqref="C21">
    <cfRule type="expression" rank="0" priority="2" equalAverage="0" aboveAverage="0" dxfId="13" text="" percent="0" bottom="0">
      <formula>$C21="Inactivo"</formula>
    </cfRule>
  </conditionalFormatting>
  <conditionalFormatting sqref="C26">
    <cfRule type="expression" rank="0" priority="3" equalAverage="0" aboveAverage="0" dxfId="13" text="" percent="0" bottom="0">
      <formula>$C26="Inactivo"</formula>
    </cfRule>
  </conditionalFormatting>
  <conditionalFormatting sqref="C22">
    <cfRule type="expression" rank="0" priority="4" equalAverage="0" aboveAverage="0" dxfId="13" text="" percent="0" bottom="0">
      <formula>$C22="Inactivo"</formula>
    </cfRule>
  </conditionalFormatting>
  <conditionalFormatting sqref="C19">
    <cfRule type="expression" rank="0" priority="5" equalAverage="0" aboveAverage="0" dxfId="13" text="" percent="0" bottom="0">
      <formula>$C19="Inactivo"</formula>
    </cfRule>
  </conditionalFormatting>
  <conditionalFormatting sqref="C42">
    <cfRule type="expression" rank="0" priority="6" equalAverage="0" aboveAverage="0" dxfId="13" text="" percent="0" bottom="0">
      <formula>$C42="Inactivo"</formula>
    </cfRule>
  </conditionalFormatting>
  <conditionalFormatting sqref="C46">
    <cfRule type="expression" rank="0" priority="7" equalAverage="0" aboveAverage="0" dxfId="13" text="" percent="0" bottom="0">
      <formula>$C46="Inactivo"</formula>
    </cfRule>
  </conditionalFormatting>
  <conditionalFormatting sqref="C5">
    <cfRule type="expression" rank="0" priority="8" equalAverage="0" aboveAverage="0" dxfId="13" text="" percent="0" bottom="0">
      <formula>$C5="Inactivo"</formula>
    </cfRule>
  </conditionalFormatting>
  <conditionalFormatting sqref="C15">
    <cfRule type="expression" rank="0" priority="9" equalAverage="0" aboveAverage="0" dxfId="13" text="" percent="0" bottom="0">
      <formula>$C15="Inactivo"</formula>
    </cfRule>
  </conditionalFormatting>
  <conditionalFormatting sqref="C38">
    <cfRule type="expression" rank="0" priority="10" equalAverage="0" aboveAverage="0" dxfId="13" text="" percent="0" bottom="0">
      <formula>$C38="Inactivo"</formula>
    </cfRule>
  </conditionalFormatting>
  <conditionalFormatting sqref="C16">
    <cfRule type="expression" rank="0" priority="11" equalAverage="0" aboveAverage="0" dxfId="13" text="" percent="0" bottom="0">
      <formula>$C16="Inactivo"</formula>
    </cfRule>
  </conditionalFormatting>
  <conditionalFormatting sqref="C34">
    <cfRule type="expression" rank="0" priority="12" equalAverage="0" aboveAverage="0" dxfId="13" text="" percent="0" bottom="0">
      <formula>$C34="Inactivo"</formula>
    </cfRule>
  </conditionalFormatting>
  <conditionalFormatting sqref="C10">
    <cfRule type="expression" rank="0" priority="13" equalAverage="0" aboveAverage="0" dxfId="13" text="" percent="0" bottom="0">
      <formula>$C10="Inactivo"</formula>
    </cfRule>
  </conditionalFormatting>
  <conditionalFormatting sqref="C4 C7:C9 C12:C14 C17:C18 C20 C23:C24 C27:C29 C31:C33 C35 C40:C41 C43:C44">
    <cfRule type="expression" rank="0" priority="14" equalAverage="0" aboveAverage="0" dxfId="13" text="" percent="0" bottom="0">
      <formula>$C4="Inactivo"</formula>
    </cfRule>
  </conditionalFormatting>
  <conditionalFormatting sqref="C30">
    <cfRule type="expression" rank="0" priority="15" equalAverage="0" aboveAverage="0" dxfId="13" text="" percent="0" bottom="0">
      <formula>$C30="Inactivo"</formula>
    </cfRule>
  </conditionalFormatting>
  <conditionalFormatting sqref="C37">
    <cfRule type="expression" rank="0" priority="16" equalAverage="0" aboveAverage="0" dxfId="13" text="" percent="0" bottom="0">
      <formula>$C37="Inactivo"</formula>
    </cfRule>
  </conditionalFormatting>
  <conditionalFormatting sqref="C36">
    <cfRule type="expression" rank="0" priority="17" equalAverage="0" aboveAverage="0" dxfId="13" text="" percent="0" bottom="0">
      <formula>$C36="Inactivo"</formula>
    </cfRule>
  </conditionalFormatting>
  <conditionalFormatting sqref="C6">
    <cfRule type="expression" rank="0" priority="18" equalAverage="0" aboveAverage="0" dxfId="13" text="" percent="0" bottom="0">
      <formula>$C6="Inactivo"</formula>
    </cfRule>
  </conditionalFormatting>
  <conditionalFormatting sqref="C45">
    <cfRule type="expression" rank="0" priority="19" equalAverage="0" aboveAverage="0" dxfId="13" text="" percent="0" bottom="0">
      <formula>$C45="Inactivo"</formula>
    </cfRule>
  </conditionalFormatting>
  <conditionalFormatting sqref="C25">
    <cfRule type="expression" rank="0" priority="20" equalAverage="0" aboveAverage="0" dxfId="13" text="" percent="0" bottom="0">
      <formula>$C25="Inactivo"</formula>
    </cfRule>
  </conditionalFormatting>
  <conditionalFormatting sqref="C11">
    <cfRule type="expression" rank="0" priority="21" equalAverage="0" aboveAverage="0" dxfId="13" text="" percent="0" bottom="0">
      <formula>$C11="Inactivo"</formula>
    </cfRule>
  </conditionalFormatting>
  <conditionalFormatting sqref="C39">
    <cfRule type="expression" rank="0" priority="22" equalAverage="0" aboveAverage="0" dxfId="13" text="" percent="0" bottom="0">
      <formula>$C39="Inactivo"</formula>
    </cfRule>
  </conditionalFormatting>
  <printOptions horizontalCentered="0" verticalCentered="0" headings="0" gridLines="0" gridLinesSet="1"/>
  <pageMargins left="0.470138888888889" right="0.309722222222222" top="0.75" bottom="0.75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tabColor rgb="FF92D050"/>
    <outlinePr summaryBelow="1" summaryRight="1"/>
    <pageSetUpPr fitToPage="0"/>
  </sheetPr>
  <dimension ref="A1:J204"/>
  <sheetViews>
    <sheetView showFormulas="0" showGridLines="1" showRowColHeaders="1" showZeros="1" rightToLeft="0" tabSelected="0" showOutlineSymbols="1" defaultGridColor="1" view="normal" topLeftCell="A1" colorId="64" zoomScale="70" zoomScaleNormal="70" zoomScalePageLayoutView="100" workbookViewId="0">
      <selection pane="topLeft" activeCell="A15" activeCellId="0" sqref="A15"/>
    </sheetView>
  </sheetViews>
  <sheetFormatPr baseColWidth="8" defaultColWidth="10" defaultRowHeight="15" zeroHeight="0" outlineLevelRow="0"/>
  <cols>
    <col width="26.29" customWidth="1" style="142" min="1" max="1"/>
    <col width="11.43" customWidth="1" style="138" min="2" max="2"/>
    <col width="12.85" customWidth="1" style="142" min="3" max="8"/>
    <col width="35" customWidth="1" style="142" min="9" max="9"/>
    <col width="11.85" customWidth="1" style="142" min="10" max="10"/>
  </cols>
  <sheetData>
    <row r="1" ht="24" customHeight="1" s="125">
      <c r="A1" s="143" t="inlineStr">
        <is>
          <t>Ingreso de informes</t>
        </is>
      </c>
      <c r="B1" s="143" t="n"/>
      <c r="C1" s="144" t="n"/>
      <c r="D1" s="144" t="n"/>
      <c r="E1" s="144" t="n"/>
      <c r="F1" s="145" t="inlineStr">
        <is>
          <t>STATUS --&gt;</t>
        </is>
      </c>
      <c r="G1" s="146">
        <f>IF(ISERROR(VLOOKUP($B$15,ActividadPargua_BD!$B$5:$D$1048576,2,FALSE())),"DATOS NO INGRESADOS","DATOS EN BD")</f>
        <v/>
      </c>
    </row>
    <row r="2" ht="15.75" customHeight="1" s="125">
      <c r="C2" s="147" t="inlineStr">
        <is>
          <t>Horas</t>
        </is>
      </c>
      <c r="D2" s="147" t="inlineStr">
        <is>
          <t>Cursos</t>
        </is>
      </c>
    </row>
    <row r="3" ht="15.75" customHeight="1" s="125">
      <c r="A3" s="148" t="inlineStr">
        <is>
          <t>Precursores regulares:</t>
        </is>
      </c>
      <c r="B3" s="149">
        <f>COUNTIF($C$15:$C$204,"Prec. Regular")</f>
        <v/>
      </c>
      <c r="C3" s="150">
        <f>SUMIF($C$15:$C$202,"Prec. Regular",H$15:H$202)</f>
        <v/>
      </c>
      <c r="D3" s="151">
        <f>SUMIF($C$15:$C$202,"Prec. Regular",F$15:F$202)</f>
        <v/>
      </c>
    </row>
    <row r="4" ht="15.75" customHeight="1" s="125">
      <c r="A4" s="152" t="n"/>
      <c r="B4" s="152" t="inlineStr">
        <is>
          <t>Promedios precursores regulares:</t>
        </is>
      </c>
      <c r="C4" s="153">
        <f>_xlfn.averageif($C$15:$C$200,"Prec. Regular",G$15:G$200)</f>
        <v/>
      </c>
      <c r="D4" s="153">
        <f>_xlfn.averageif($C$15:$C$200,"Prec. Regular",I$15:I$200)</f>
        <v/>
      </c>
    </row>
    <row r="5" ht="15.75" customHeight="1" s="125">
      <c r="A5" s="148" t="inlineStr">
        <is>
          <t>Precursores auxiliares:</t>
        </is>
      </c>
      <c r="B5" s="154">
        <f>COUNTIF($C$15:$C$204,"Prec. Auxiliar")</f>
        <v/>
      </c>
      <c r="C5" s="150">
        <f>SUMIF($C$15:$C$202,"Prec. Auxiliar",H$15:H$202)</f>
        <v/>
      </c>
      <c r="D5" s="151">
        <f>SUMIF($C$15:$C$202,"Prec. Auxiliar",F$15:F$202)</f>
        <v/>
      </c>
    </row>
    <row r="6" ht="15.75" customHeight="1" s="125">
      <c r="A6" s="155" t="n"/>
      <c r="B6" s="152" t="inlineStr">
        <is>
          <t>Promedios precursores auxiliares:</t>
        </is>
      </c>
      <c r="C6" s="156">
        <f>_xlfn.averageif($C$15:$C$200,"Prec. Auxiliar",G$15:G$200)</f>
        <v/>
      </c>
      <c r="D6" s="156">
        <f>_xlfn.averageif($C$15:$C$200,"Prec. Auxiliar",I$15:I$200)</f>
        <v/>
      </c>
    </row>
    <row r="7" ht="15.75" customHeight="1" s="125">
      <c r="A7" s="148" t="inlineStr">
        <is>
          <t>Publicadores:</t>
        </is>
      </c>
      <c r="B7" s="154">
        <f>COUNTIF($C$15:$C$204,"Publicador")</f>
        <v/>
      </c>
      <c r="C7" s="150">
        <f>SUMIF($C$15:$C$202,"Publicador",H$15:H$202)</f>
        <v/>
      </c>
      <c r="D7" s="151">
        <f>SUMIF($C$15:$C$202,"Publicador",F$15:F$202)</f>
        <v/>
      </c>
    </row>
    <row r="8" ht="15.75" customHeight="1" s="125">
      <c r="A8" s="155" t="n"/>
      <c r="B8" s="152" t="inlineStr">
        <is>
          <t>Promedios publicadores:</t>
        </is>
      </c>
      <c r="C8" s="157">
        <f>_xlfn.averageif($C$15:$C$200,"Publicador",G$15:G$200)</f>
        <v/>
      </c>
      <c r="D8" s="157">
        <f>_xlfn.averageif($C$15:$C$200,"Publicador",I$15:I$200)</f>
        <v/>
      </c>
    </row>
    <row r="9" ht="15" customHeight="1" s="125">
      <c r="A9" s="158" t="inlineStr">
        <is>
          <t>Total de publicadores:</t>
        </is>
      </c>
      <c r="B9" s="159">
        <f>(COUNTIF(A15:A203,"&lt;&gt;"))</f>
        <v/>
      </c>
      <c r="C9" s="138" t="n"/>
      <c r="D9" s="138" t="n"/>
      <c r="E9" s="138" t="n"/>
      <c r="F9" s="138" t="n"/>
      <c r="G9" s="138" t="n"/>
    </row>
    <row r="10" ht="15.75" customHeight="1" s="125">
      <c r="A10" s="158" t="inlineStr">
        <is>
          <t>Informes faltantes:</t>
        </is>
      </c>
      <c r="B10" s="160">
        <f>COUNTIF(E21:E200,0)</f>
        <v/>
      </c>
      <c r="D10" s="138" t="n"/>
      <c r="E10" s="138" t="n"/>
      <c r="F10" s="138" t="n"/>
      <c r="G10" s="138" t="n"/>
    </row>
    <row r="11" ht="15.75" customHeight="1" s="125">
      <c r="A11" s="158" t="inlineStr">
        <is>
          <t>Total publicadores activos:</t>
        </is>
      </c>
      <c r="B11" s="161">
        <f>SUM(B9:B10)</f>
        <v/>
      </c>
      <c r="C11" s="138" t="n"/>
    </row>
    <row r="12" ht="15" customHeight="1" s="125">
      <c r="D12" s="162" t="inlineStr">
        <is>
          <t>Promedios:</t>
        </is>
      </c>
      <c r="E12" s="163" t="n"/>
      <c r="F12" s="163">
        <f>AVERAGE(F15:F202)</f>
        <v/>
      </c>
      <c r="G12" s="163" t="n"/>
      <c r="H12" s="163">
        <f>AVERAGE(H15:H202)</f>
        <v/>
      </c>
      <c r="I12" s="163" t="n"/>
    </row>
    <row r="13" ht="15" customHeight="1" s="125">
      <c r="D13" s="162" t="inlineStr">
        <is>
          <t>Totales:</t>
        </is>
      </c>
      <c r="E13" s="164" t="n"/>
      <c r="F13" s="164">
        <f>SUM(F15:F204)</f>
        <v/>
      </c>
      <c r="G13" s="164" t="n"/>
      <c r="H13" s="164">
        <f>SUM(H15:H204)</f>
        <v/>
      </c>
      <c r="I13" s="164" t="n"/>
    </row>
    <row r="14" ht="15" customHeight="1" s="125">
      <c r="A14" s="165" t="inlineStr">
        <is>
          <t>Nombre</t>
        </is>
      </c>
      <c r="B14" s="147" t="inlineStr">
        <is>
          <t>Año-Mes</t>
        </is>
      </c>
      <c r="C14" s="165" t="inlineStr">
        <is>
          <t>Privilegio</t>
        </is>
      </c>
      <c r="D14" s="147" t="inlineStr">
        <is>
          <t>Grupo</t>
        </is>
      </c>
      <c r="E14" s="147" t="inlineStr">
        <is>
          <t>Participacion</t>
        </is>
      </c>
      <c r="F14" s="147" t="inlineStr">
        <is>
          <t>Cursos</t>
        </is>
      </c>
      <c r="G14" s="147" t="inlineStr">
        <is>
          <t>Prec. aux.</t>
        </is>
      </c>
      <c r="H14" s="147" t="inlineStr">
        <is>
          <t>Horas</t>
        </is>
      </c>
      <c r="I14" s="147" t="inlineStr">
        <is>
          <t>Notas</t>
        </is>
      </c>
      <c r="J14" s="147" t="inlineStr">
        <is>
          <t>CODIFICACION</t>
        </is>
      </c>
    </row>
    <row r="15" ht="15" customHeight="1" s="125">
      <c r="A15" s="133" t="n"/>
      <c r="C15" s="133" t="n"/>
      <c r="D15" s="138" t="n"/>
      <c r="E15" s="138" t="n"/>
      <c r="F15" s="138" t="n"/>
      <c r="G15" s="138" t="n"/>
      <c r="H15" s="138" t="n"/>
      <c r="I15" s="138" t="n"/>
      <c r="J15" s="133" t="n"/>
    </row>
    <row r="16" ht="15" customHeight="1" s="125">
      <c r="A16" s="133" t="n"/>
      <c r="C16" s="133" t="n"/>
      <c r="D16" s="138" t="n"/>
      <c r="E16" s="138" t="n"/>
      <c r="F16" s="138" t="n"/>
      <c r="G16" s="138" t="n"/>
      <c r="H16" s="138" t="n"/>
      <c r="I16" s="138" t="n"/>
      <c r="J16" s="133" t="n"/>
    </row>
    <row r="17" ht="15" customHeight="1" s="125">
      <c r="A17" s="133" t="n"/>
      <c r="C17" s="133" t="n"/>
      <c r="D17" s="138" t="n"/>
      <c r="E17" s="138" t="n"/>
      <c r="F17" s="138" t="n"/>
      <c r="G17" s="138" t="n"/>
      <c r="H17" s="138" t="n"/>
      <c r="I17" s="138" t="n"/>
      <c r="J17" s="133" t="n"/>
    </row>
    <row r="18" ht="15" customHeight="1" s="125">
      <c r="A18" s="133" t="n"/>
      <c r="C18" s="133" t="n"/>
      <c r="D18" s="138" t="n"/>
      <c r="E18" s="138" t="n"/>
      <c r="F18" s="138" t="n"/>
      <c r="G18" s="138" t="n"/>
      <c r="H18" s="138" t="n"/>
      <c r="I18" s="138" t="n"/>
      <c r="J18" s="133" t="n"/>
    </row>
    <row r="19" ht="15" customHeight="1" s="125">
      <c r="A19" s="133" t="n"/>
      <c r="C19" s="133" t="n"/>
      <c r="D19" s="138" t="n"/>
      <c r="E19" s="138" t="n"/>
      <c r="F19" s="138" t="n"/>
      <c r="G19" s="138" t="n"/>
      <c r="H19" s="138" t="n"/>
      <c r="I19" s="138" t="n"/>
      <c r="J19" s="133" t="n"/>
    </row>
    <row r="20" ht="15" customHeight="1" s="125">
      <c r="A20" s="133" t="n"/>
      <c r="C20" s="133" t="n"/>
      <c r="D20" s="138" t="n"/>
      <c r="E20" s="138" t="n"/>
      <c r="F20" s="138" t="n"/>
      <c r="G20" s="138" t="n"/>
      <c r="H20" s="138" t="n"/>
      <c r="I20" s="138" t="n"/>
      <c r="J20" s="133" t="n"/>
    </row>
    <row r="21" ht="15" customHeight="1" s="125">
      <c r="A21" s="133" t="n"/>
      <c r="C21" s="133" t="n"/>
      <c r="D21" s="138" t="n"/>
      <c r="E21" s="138" t="n"/>
      <c r="F21" s="138" t="n"/>
      <c r="G21" s="138" t="n"/>
      <c r="H21" s="138" t="n"/>
      <c r="I21" s="138" t="n"/>
      <c r="J21" s="133" t="n"/>
    </row>
    <row r="22" ht="15" customHeight="1" s="125">
      <c r="A22" s="133" t="n"/>
      <c r="C22" s="133" t="n"/>
      <c r="D22" s="138" t="n"/>
      <c r="E22" s="138" t="n"/>
      <c r="F22" s="138" t="n"/>
      <c r="G22" s="138" t="n"/>
      <c r="H22" s="138" t="n"/>
      <c r="I22" s="138" t="n"/>
      <c r="J22" s="133" t="n"/>
    </row>
    <row r="23" ht="15" customHeight="1" s="125">
      <c r="A23" s="133" t="n"/>
      <c r="C23" s="133" t="n"/>
      <c r="D23" s="138" t="n"/>
      <c r="E23" s="138" t="n"/>
      <c r="F23" s="138" t="n"/>
      <c r="G23" s="138" t="n"/>
      <c r="H23" s="138" t="n"/>
      <c r="I23" s="138" t="n"/>
      <c r="J23" s="133" t="n"/>
    </row>
    <row r="24" ht="15" customHeight="1" s="125">
      <c r="A24" s="133" t="n"/>
      <c r="C24" s="133" t="n"/>
      <c r="D24" s="138" t="n"/>
      <c r="E24" s="138" t="n"/>
      <c r="F24" s="138" t="n"/>
      <c r="G24" s="138" t="n"/>
      <c r="H24" s="138" t="n"/>
      <c r="I24" s="138" t="n"/>
      <c r="J24" s="133" t="n"/>
    </row>
    <row r="25" ht="15" customHeight="1" s="125">
      <c r="A25" s="133" t="n"/>
      <c r="C25" s="133" t="n"/>
      <c r="D25" s="138" t="n"/>
      <c r="E25" s="138" t="n"/>
      <c r="F25" s="138" t="n"/>
      <c r="G25" s="138" t="n"/>
      <c r="H25" s="138" t="n"/>
      <c r="I25" s="138" t="n"/>
      <c r="J25" s="133" t="n"/>
    </row>
    <row r="26" ht="15" customHeight="1" s="125">
      <c r="A26" s="133" t="n"/>
      <c r="C26" s="133" t="n"/>
      <c r="D26" s="138" t="n"/>
      <c r="E26" s="138" t="n"/>
      <c r="F26" s="138" t="n"/>
      <c r="G26" s="138" t="n"/>
      <c r="H26" s="138" t="n"/>
      <c r="I26" s="138" t="n"/>
      <c r="J26" s="133" t="n"/>
    </row>
    <row r="27" ht="15" customHeight="1" s="125">
      <c r="A27" s="133" t="n"/>
      <c r="C27" s="133" t="n"/>
      <c r="D27" s="138" t="n"/>
      <c r="E27" s="138" t="n"/>
      <c r="F27" s="138" t="n"/>
      <c r="G27" s="138" t="n"/>
      <c r="H27" s="138" t="n"/>
      <c r="I27" s="138" t="n"/>
      <c r="J27" s="133" t="n"/>
    </row>
    <row r="28" ht="15" customHeight="1" s="125">
      <c r="A28" s="133" t="n"/>
      <c r="C28" s="133" t="n"/>
      <c r="D28" s="138" t="n"/>
      <c r="E28" s="138" t="n"/>
      <c r="F28" s="138" t="n"/>
      <c r="G28" s="138" t="n"/>
      <c r="H28" s="138" t="n"/>
      <c r="I28" s="138" t="n"/>
      <c r="J28" s="133" t="n"/>
    </row>
    <row r="29" ht="15" customHeight="1" s="125">
      <c r="A29" s="133" t="n"/>
      <c r="C29" s="133" t="n"/>
      <c r="D29" s="138" t="n"/>
      <c r="E29" s="138" t="n"/>
      <c r="F29" s="138" t="n"/>
      <c r="G29" s="138" t="n"/>
      <c r="H29" s="138" t="n"/>
      <c r="I29" s="138" t="n"/>
      <c r="J29" s="133" t="n"/>
    </row>
    <row r="30" ht="15" customHeight="1" s="125">
      <c r="A30" s="133" t="n"/>
      <c r="C30" s="133" t="n"/>
      <c r="D30" s="138" t="n"/>
      <c r="E30" s="138" t="n"/>
      <c r="F30" s="138" t="n"/>
      <c r="G30" s="138" t="n"/>
      <c r="H30" s="138" t="n"/>
      <c r="I30" s="138" t="n"/>
      <c r="J30" s="133" t="n"/>
    </row>
    <row r="31" ht="15" customHeight="1" s="125">
      <c r="A31" s="133" t="n"/>
      <c r="C31" s="133" t="n"/>
      <c r="D31" s="138" t="n"/>
      <c r="E31" s="138" t="n"/>
      <c r="F31" s="138" t="n"/>
      <c r="G31" s="138" t="n"/>
      <c r="H31" s="138" t="n"/>
      <c r="I31" s="138" t="n"/>
      <c r="J31" s="133" t="n"/>
    </row>
    <row r="32" ht="15" customHeight="1" s="125">
      <c r="A32" s="133" t="n"/>
      <c r="C32" s="133" t="n"/>
      <c r="D32" s="138" t="n"/>
      <c r="E32" s="138" t="n"/>
      <c r="F32" s="138" t="n"/>
      <c r="G32" s="138" t="n"/>
      <c r="H32" s="138" t="n"/>
      <c r="I32" s="138" t="n"/>
      <c r="J32" s="133" t="n"/>
    </row>
    <row r="33" ht="15" customHeight="1" s="125">
      <c r="A33" s="133" t="n"/>
      <c r="C33" s="133" t="n"/>
      <c r="D33" s="138" t="n"/>
      <c r="E33" s="138" t="n"/>
      <c r="F33" s="138" t="n"/>
      <c r="G33" s="138" t="n"/>
      <c r="H33" s="138" t="n"/>
      <c r="I33" s="138" t="n"/>
      <c r="J33" s="133" t="n"/>
    </row>
    <row r="34" ht="15" customHeight="1" s="125">
      <c r="A34" s="133" t="n"/>
      <c r="C34" s="133" t="n"/>
      <c r="D34" s="138" t="n"/>
      <c r="E34" s="138" t="n"/>
      <c r="F34" s="138" t="n"/>
      <c r="G34" s="138" t="n"/>
      <c r="H34" s="138" t="n"/>
      <c r="I34" s="138" t="n"/>
      <c r="J34" s="133" t="n"/>
    </row>
    <row r="35" ht="15" customHeight="1" s="125">
      <c r="A35" s="133" t="n"/>
      <c r="C35" s="133" t="n"/>
      <c r="D35" s="138" t="n"/>
      <c r="E35" s="138" t="n"/>
      <c r="F35" s="138" t="n"/>
      <c r="G35" s="138" t="n"/>
      <c r="H35" s="138" t="n"/>
      <c r="I35" s="138" t="n"/>
      <c r="J35" s="133" t="n"/>
    </row>
    <row r="36" ht="15" customHeight="1" s="125">
      <c r="A36" s="133" t="n"/>
      <c r="C36" s="133" t="n"/>
      <c r="D36" s="138" t="n"/>
      <c r="E36" s="138" t="n"/>
      <c r="F36" s="138" t="n"/>
      <c r="G36" s="138" t="n"/>
      <c r="H36" s="138" t="n"/>
      <c r="I36" s="138" t="n"/>
      <c r="J36" s="133" t="n"/>
    </row>
    <row r="37" ht="15" customHeight="1" s="125">
      <c r="A37" s="133" t="n"/>
      <c r="C37" s="133" t="n"/>
      <c r="D37" s="138" t="n"/>
      <c r="E37" s="138" t="n"/>
      <c r="F37" s="138" t="n"/>
      <c r="G37" s="138" t="n"/>
      <c r="H37" s="138" t="n"/>
      <c r="I37" s="138" t="n"/>
      <c r="J37" s="133" t="n"/>
    </row>
    <row r="38" ht="15" customHeight="1" s="125">
      <c r="A38" s="133" t="n"/>
      <c r="C38" s="133" t="n"/>
      <c r="D38" s="138" t="n"/>
      <c r="E38" s="138" t="n"/>
      <c r="F38" s="138" t="n"/>
      <c r="G38" s="138" t="n"/>
      <c r="H38" s="138" t="n"/>
      <c r="I38" s="138" t="n"/>
      <c r="J38" s="133" t="n"/>
    </row>
    <row r="39" ht="15" customHeight="1" s="125">
      <c r="A39" s="133" t="n"/>
      <c r="C39" s="133" t="n"/>
      <c r="D39" s="138" t="n"/>
      <c r="E39" s="138" t="n"/>
      <c r="F39" s="138" t="n"/>
      <c r="G39" s="138" t="n"/>
      <c r="H39" s="138" t="n"/>
      <c r="I39" s="138" t="n"/>
      <c r="J39" s="133" t="n"/>
    </row>
    <row r="40" ht="15" customHeight="1" s="125">
      <c r="A40" s="133" t="n"/>
      <c r="C40" s="133" t="n"/>
      <c r="D40" s="138" t="n"/>
      <c r="E40" s="138" t="n"/>
      <c r="F40" s="138" t="n"/>
      <c r="G40" s="138" t="n"/>
      <c r="H40" s="138" t="n"/>
      <c r="I40" s="138" t="n"/>
      <c r="J40" s="133" t="n"/>
    </row>
    <row r="41" ht="15" customHeight="1" s="125">
      <c r="A41" s="133" t="n"/>
      <c r="C41" s="133" t="n"/>
      <c r="D41" s="138" t="n"/>
      <c r="E41" s="138" t="n"/>
      <c r="F41" s="138" t="n"/>
      <c r="G41" s="138" t="n"/>
      <c r="H41" s="138" t="n"/>
      <c r="I41" s="138" t="n"/>
      <c r="J41" s="133" t="n"/>
    </row>
    <row r="42" ht="15" customHeight="1" s="125">
      <c r="A42" s="133" t="n"/>
      <c r="C42" s="133" t="n"/>
      <c r="D42" s="138" t="n"/>
      <c r="E42" s="138" t="n"/>
      <c r="F42" s="138" t="n"/>
      <c r="G42" s="138" t="n"/>
      <c r="H42" s="138" t="n"/>
      <c r="I42" s="138" t="n"/>
      <c r="J42" s="133" t="n"/>
    </row>
    <row r="43" ht="15" customHeight="1" s="125">
      <c r="A43" s="133" t="n"/>
      <c r="C43" s="133" t="n"/>
      <c r="D43" s="138" t="n"/>
      <c r="E43" s="138" t="n"/>
      <c r="F43" s="138" t="n"/>
      <c r="G43" s="138" t="n"/>
      <c r="H43" s="138" t="n"/>
      <c r="I43" s="138" t="n"/>
      <c r="J43" s="133" t="n"/>
    </row>
    <row r="44" ht="15" customHeight="1" s="125">
      <c r="A44" s="133" t="n"/>
      <c r="C44" s="133" t="n"/>
      <c r="D44" s="138" t="n"/>
      <c r="E44" s="138" t="n"/>
      <c r="F44" s="138" t="n"/>
      <c r="G44" s="138" t="n"/>
      <c r="H44" s="138" t="n"/>
      <c r="I44" s="138" t="n"/>
      <c r="J44" s="133" t="n"/>
    </row>
    <row r="45" ht="15" customHeight="1" s="125">
      <c r="A45" s="133" t="n"/>
      <c r="C45" s="133" t="n"/>
      <c r="D45" s="138" t="n"/>
      <c r="E45" s="138" t="n"/>
      <c r="F45" s="138" t="n"/>
      <c r="G45" s="138" t="n"/>
      <c r="H45" s="138" t="n"/>
      <c r="I45" s="138" t="n"/>
      <c r="J45" s="133" t="n"/>
    </row>
    <row r="46" ht="15" customHeight="1" s="125">
      <c r="A46" s="133" t="n"/>
      <c r="C46" s="133" t="n"/>
      <c r="D46" s="138" t="n"/>
      <c r="E46" s="138" t="n"/>
      <c r="F46" s="138" t="n"/>
      <c r="G46" s="138" t="n"/>
      <c r="H46" s="138" t="n"/>
      <c r="I46" s="138" t="n"/>
      <c r="J46" s="133" t="n"/>
    </row>
    <row r="47" ht="15" customHeight="1" s="125">
      <c r="A47" s="133" t="n"/>
      <c r="C47" s="133" t="n"/>
      <c r="D47" s="138" t="n"/>
      <c r="E47" s="138" t="n"/>
      <c r="F47" s="138" t="n"/>
      <c r="G47" s="138" t="n"/>
      <c r="H47" s="138" t="n"/>
      <c r="I47" s="138" t="n"/>
      <c r="J47" s="133" t="n"/>
    </row>
    <row r="48" ht="15" customHeight="1" s="125">
      <c r="D48" s="138" t="n"/>
      <c r="E48" s="138" t="n"/>
      <c r="F48" s="138" t="n"/>
      <c r="G48" s="138" t="n"/>
      <c r="H48" s="138" t="n"/>
      <c r="I48" s="138" t="n"/>
      <c r="J48" s="133">
        <f>IF(B48="","",B48&amp;C48&amp;E48)</f>
        <v/>
      </c>
    </row>
    <row r="49" ht="15" customHeight="1" s="125">
      <c r="D49" s="138" t="n"/>
      <c r="E49" s="138" t="n"/>
      <c r="F49" s="138" t="n"/>
      <c r="G49" s="138" t="n"/>
      <c r="H49" s="138" t="n"/>
      <c r="I49" s="138" t="n"/>
      <c r="J49" s="133">
        <f>IF(B49="","",B49&amp;C49&amp;E49)</f>
        <v/>
      </c>
    </row>
    <row r="50" ht="15" customHeight="1" s="125">
      <c r="D50" s="138" t="n"/>
      <c r="E50" s="138" t="n"/>
      <c r="F50" s="138" t="n"/>
      <c r="G50" s="138" t="n"/>
      <c r="H50" s="138" t="n"/>
      <c r="I50" s="138" t="n"/>
      <c r="J50" s="133">
        <f>IF(B50="","",B50&amp;C50&amp;E50)</f>
        <v/>
      </c>
    </row>
    <row r="51" ht="15" customHeight="1" s="125">
      <c r="C51" s="133">
        <f>IF(A51="","",VLOOKUP(A51,Datos!$B$4:$D$300,2,FALSE()))</f>
        <v/>
      </c>
      <c r="D51" s="138" t="n"/>
      <c r="E51" s="138" t="n"/>
      <c r="F51" s="138" t="n"/>
      <c r="G51" s="138" t="n"/>
      <c r="H51" s="138" t="n"/>
      <c r="I51" s="138" t="n"/>
      <c r="J51" s="133">
        <f>IF(B51="","",B51&amp;C51&amp;E51)</f>
        <v/>
      </c>
    </row>
    <row r="52" ht="15" customHeight="1" s="125">
      <c r="C52" s="133">
        <f>IF(A52="","",VLOOKUP(A52,Datos!$B$4:$D$300,2,FALSE()))</f>
        <v/>
      </c>
      <c r="D52" s="138" t="n"/>
      <c r="E52" s="138" t="n"/>
      <c r="F52" s="138" t="n"/>
      <c r="G52" s="138" t="n"/>
      <c r="H52" s="138" t="n"/>
      <c r="I52" s="138" t="n"/>
      <c r="J52" s="133">
        <f>IF(B52="","",B52&amp;C52&amp;E52)</f>
        <v/>
      </c>
    </row>
    <row r="53" ht="15" customHeight="1" s="125">
      <c r="C53" s="133">
        <f>IF(A53="","",VLOOKUP(A53,Datos!$B$4:$D$300,2,FALSE()))</f>
        <v/>
      </c>
      <c r="D53" s="138" t="n"/>
      <c r="E53" s="138" t="n"/>
      <c r="F53" s="138" t="n"/>
      <c r="G53" s="138" t="n"/>
      <c r="H53" s="138" t="n"/>
      <c r="I53" s="138" t="n"/>
      <c r="J53" s="133">
        <f>IF(B53="","",B53&amp;C53&amp;E53)</f>
        <v/>
      </c>
    </row>
    <row r="54" ht="15" customHeight="1" s="125">
      <c r="C54" s="133">
        <f>IF(A54="","",VLOOKUP(A54,Datos!$B$4:$D$300,2,FALSE()))</f>
        <v/>
      </c>
      <c r="D54" s="138" t="n"/>
      <c r="E54" s="138" t="n"/>
      <c r="F54" s="138" t="n"/>
      <c r="G54" s="138" t="n"/>
      <c r="H54" s="138" t="n"/>
      <c r="I54" s="138" t="n"/>
      <c r="J54" s="133">
        <f>IF(B54="","",B54&amp;C54&amp;E54)</f>
        <v/>
      </c>
    </row>
    <row r="55" ht="15" customHeight="1" s="125">
      <c r="C55" s="133">
        <f>IF(A55="","",VLOOKUP(A55,Datos!$B$4:$D$300,2,FALSE()))</f>
        <v/>
      </c>
      <c r="D55" s="138" t="n"/>
      <c r="E55" s="138" t="n"/>
      <c r="F55" s="138" t="n"/>
      <c r="G55" s="138" t="n"/>
      <c r="H55" s="138" t="n"/>
      <c r="I55" s="138" t="n"/>
      <c r="J55" s="133">
        <f>IF(B55="","",B55&amp;C55&amp;E55)</f>
        <v/>
      </c>
    </row>
    <row r="56" ht="15" customHeight="1" s="125">
      <c r="C56" s="133">
        <f>IF(A56="","",VLOOKUP(A56,Datos!$B$4:$D$300,2,FALSE()))</f>
        <v/>
      </c>
      <c r="D56" s="138" t="n"/>
      <c r="E56" s="138" t="n"/>
      <c r="F56" s="138" t="n"/>
      <c r="G56" s="138" t="n"/>
      <c r="H56" s="138" t="n"/>
      <c r="I56" s="138" t="n"/>
      <c r="J56" s="133">
        <f>IF(B56="","",B56&amp;C56&amp;E56)</f>
        <v/>
      </c>
    </row>
    <row r="57" ht="15" customHeight="1" s="125">
      <c r="C57" s="133">
        <f>IF(A57="","",VLOOKUP(A57,Datos!$B$4:$D$300,2,FALSE()))</f>
        <v/>
      </c>
      <c r="D57" s="138" t="n"/>
      <c r="E57" s="138" t="n"/>
      <c r="F57" s="138" t="n"/>
      <c r="G57" s="138" t="n"/>
      <c r="H57" s="138" t="n"/>
      <c r="I57" s="138" t="n"/>
      <c r="J57" s="133">
        <f>IF(B57="","",B57&amp;C57&amp;E57)</f>
        <v/>
      </c>
    </row>
    <row r="58" ht="15" customHeight="1" s="125">
      <c r="C58" s="133">
        <f>IF(A58="","",VLOOKUP(A58,Datos!$B$4:$D$300,2,FALSE()))</f>
        <v/>
      </c>
      <c r="D58" s="138" t="n"/>
      <c r="E58" s="138" t="n"/>
      <c r="F58" s="138" t="n"/>
      <c r="G58" s="138" t="n"/>
      <c r="H58" s="138" t="n"/>
      <c r="I58" s="138" t="n"/>
      <c r="J58" s="133">
        <f>IF(B58="","",B58&amp;C58&amp;E58)</f>
        <v/>
      </c>
    </row>
    <row r="59" ht="15" customHeight="1" s="125">
      <c r="C59" s="133">
        <f>IF(A59="","",VLOOKUP(A59,Datos!$B$4:$D$300,2,FALSE()))</f>
        <v/>
      </c>
      <c r="D59" s="138" t="n"/>
      <c r="E59" s="138" t="n"/>
      <c r="F59" s="138" t="n"/>
      <c r="G59" s="138" t="n"/>
      <c r="H59" s="138" t="n"/>
      <c r="I59" s="138" t="n"/>
      <c r="J59" s="133">
        <f>IF(B59="","",B59&amp;C59&amp;E59)</f>
        <v/>
      </c>
    </row>
    <row r="60" ht="15" customHeight="1" s="125">
      <c r="C60" s="133">
        <f>IF(A60="","",VLOOKUP(A60,Datos!$B$4:$D$300,2,FALSE()))</f>
        <v/>
      </c>
      <c r="D60" s="138" t="n"/>
      <c r="E60" s="138" t="n"/>
      <c r="F60" s="138" t="n"/>
      <c r="G60" s="138" t="n"/>
      <c r="H60" s="138" t="n"/>
      <c r="I60" s="138" t="n"/>
      <c r="J60" s="133">
        <f>IF(B60="","",B60&amp;C60&amp;E60)</f>
        <v/>
      </c>
    </row>
    <row r="61" ht="15" customHeight="1" s="125">
      <c r="C61" s="133">
        <f>IF(A61="","",VLOOKUP(A61,Datos!$B$4:$D$300,2,FALSE()))</f>
        <v/>
      </c>
      <c r="D61" s="138" t="n"/>
      <c r="E61" s="138" t="n"/>
      <c r="F61" s="138" t="n"/>
      <c r="G61" s="138" t="n"/>
      <c r="H61" s="138" t="n"/>
      <c r="I61" s="138" t="n"/>
      <c r="J61" s="133">
        <f>IF(B61="","",B61&amp;C61&amp;E61)</f>
        <v/>
      </c>
    </row>
    <row r="62" ht="15" customHeight="1" s="125">
      <c r="C62" s="133">
        <f>IF(A62="","",VLOOKUP(A62,Datos!$B$4:$D$300,2,FALSE()))</f>
        <v/>
      </c>
      <c r="D62" s="138" t="n"/>
      <c r="E62" s="138" t="n"/>
      <c r="F62" s="138" t="n"/>
      <c r="G62" s="138" t="n"/>
      <c r="H62" s="138" t="n"/>
      <c r="I62" s="138" t="n"/>
      <c r="J62" s="133">
        <f>IF(B62="","",B62&amp;C62&amp;E62)</f>
        <v/>
      </c>
    </row>
    <row r="63" ht="15" customHeight="1" s="125">
      <c r="C63" s="133">
        <f>IF(A63="","",VLOOKUP(A63,Datos!$B$4:$D$300,2,FALSE()))</f>
        <v/>
      </c>
      <c r="D63" s="138" t="n"/>
      <c r="E63" s="138" t="n"/>
      <c r="F63" s="138" t="n"/>
      <c r="G63" s="138" t="n"/>
      <c r="H63" s="138" t="n"/>
      <c r="I63" s="138" t="n"/>
      <c r="J63" s="133">
        <f>IF(B63="","",B63&amp;C63&amp;E63)</f>
        <v/>
      </c>
    </row>
    <row r="64" ht="15" customHeight="1" s="125">
      <c r="C64" s="133">
        <f>IF(A64="","",VLOOKUP(A64,Datos!$B$4:$D$300,2,FALSE()))</f>
        <v/>
      </c>
      <c r="D64" s="138" t="n"/>
      <c r="E64" s="138" t="n"/>
      <c r="F64" s="138" t="n"/>
      <c r="G64" s="138" t="n"/>
      <c r="H64" s="138" t="n"/>
      <c r="I64" s="138" t="n"/>
      <c r="J64" s="133">
        <f>IF(B64="","",B64&amp;C64&amp;E64)</f>
        <v/>
      </c>
    </row>
    <row r="65" ht="15" customHeight="1" s="125">
      <c r="C65" s="133">
        <f>IF(A65="","",VLOOKUP(A65,Datos!$B$4:$D$300,2,FALSE()))</f>
        <v/>
      </c>
      <c r="D65" s="138" t="n"/>
      <c r="E65" s="138" t="n"/>
      <c r="F65" s="138" t="n"/>
      <c r="G65" s="138" t="n"/>
      <c r="H65" s="138" t="n"/>
      <c r="I65" s="138" t="n"/>
      <c r="J65" s="133">
        <f>IF(B65="","",B65&amp;C65&amp;E65)</f>
        <v/>
      </c>
    </row>
    <row r="66" ht="15" customHeight="1" s="125">
      <c r="C66" s="133">
        <f>IF(A66="","",VLOOKUP(A66,Datos!$B$4:$D$300,2,FALSE()))</f>
        <v/>
      </c>
      <c r="D66" s="138" t="n"/>
      <c r="E66" s="138" t="n"/>
      <c r="F66" s="138" t="n"/>
      <c r="G66" s="138" t="n"/>
      <c r="H66" s="138" t="n"/>
      <c r="I66" s="138" t="n"/>
      <c r="J66" s="133">
        <f>IF(B66="","",B66&amp;C66&amp;E66)</f>
        <v/>
      </c>
    </row>
    <row r="67" ht="15" customHeight="1" s="125">
      <c r="C67" s="133">
        <f>IF(A67="","",VLOOKUP(A67,Datos!$B$4:$D$300,2,FALSE()))</f>
        <v/>
      </c>
      <c r="D67" s="138" t="n"/>
      <c r="E67" s="138" t="n"/>
      <c r="F67" s="138" t="n"/>
      <c r="G67" s="138" t="n"/>
      <c r="H67" s="138" t="n"/>
      <c r="I67" s="138" t="n"/>
      <c r="J67" s="133">
        <f>IF(B67="","",B67&amp;C67&amp;E67)</f>
        <v/>
      </c>
    </row>
    <row r="68" ht="15" customHeight="1" s="125">
      <c r="C68" s="133">
        <f>IF(A68="","",VLOOKUP(A68,Datos!$B$4:$D$300,2,FALSE()))</f>
        <v/>
      </c>
      <c r="D68" s="138" t="n"/>
      <c r="E68" s="138" t="n"/>
      <c r="F68" s="138" t="n"/>
      <c r="G68" s="138" t="n"/>
      <c r="H68" s="138" t="n"/>
      <c r="I68" s="138" t="n"/>
      <c r="J68" s="133">
        <f>IF(B68="","",B68&amp;C68&amp;E68)</f>
        <v/>
      </c>
    </row>
    <row r="69" ht="15" customHeight="1" s="125">
      <c r="C69" s="133">
        <f>IF(A69="","",VLOOKUP(A69,Datos!$B$4:$D$300,2,FALSE()))</f>
        <v/>
      </c>
      <c r="D69" s="138" t="n"/>
      <c r="E69" s="138" t="n"/>
      <c r="F69" s="138" t="n"/>
      <c r="G69" s="138" t="n"/>
      <c r="H69" s="138" t="n"/>
      <c r="I69" s="138" t="n"/>
      <c r="J69" s="133">
        <f>IF(B69="","",B69&amp;C69&amp;E69)</f>
        <v/>
      </c>
    </row>
    <row r="70" ht="15" customHeight="1" s="125">
      <c r="C70" s="133">
        <f>IF(A70="","",VLOOKUP(A70,Datos!$B$4:$D$300,2,FALSE()))</f>
        <v/>
      </c>
      <c r="D70" s="138" t="n"/>
      <c r="E70" s="138" t="n"/>
      <c r="F70" s="138" t="n"/>
      <c r="G70" s="138" t="n"/>
      <c r="H70" s="138" t="n"/>
      <c r="I70" s="138" t="n"/>
      <c r="J70" s="133">
        <f>IF(B70="","",B70&amp;C70&amp;E70)</f>
        <v/>
      </c>
    </row>
    <row r="71" ht="15" customHeight="1" s="125">
      <c r="C71" s="133">
        <f>IF(A71="","",VLOOKUP(A71,Datos!$B$4:$D$300,2,FALSE()))</f>
        <v/>
      </c>
      <c r="D71" s="138" t="n"/>
      <c r="E71" s="138" t="n"/>
      <c r="F71" s="138" t="n"/>
      <c r="G71" s="138" t="n"/>
      <c r="H71" s="138" t="n"/>
      <c r="I71" s="138" t="n"/>
      <c r="J71" s="133">
        <f>IF(B71="","",B71&amp;C71&amp;E71)</f>
        <v/>
      </c>
    </row>
    <row r="72" ht="15" customHeight="1" s="125">
      <c r="C72" s="133">
        <f>IF(A72="","",VLOOKUP(A72,Datos!$B$4:$D$300,2,FALSE()))</f>
        <v/>
      </c>
      <c r="D72" s="138" t="n"/>
      <c r="E72" s="138" t="n"/>
      <c r="F72" s="138" t="n"/>
      <c r="G72" s="138" t="n"/>
      <c r="H72" s="138" t="n"/>
      <c r="I72" s="138" t="n"/>
      <c r="J72" s="133">
        <f>IF(B72="","",B72&amp;C72&amp;E72)</f>
        <v/>
      </c>
    </row>
    <row r="73" ht="15" customHeight="1" s="125">
      <c r="C73" s="133">
        <f>IF(A73="","",VLOOKUP(A73,Datos!$B$4:$D$300,2,FALSE()))</f>
        <v/>
      </c>
      <c r="D73" s="138" t="n"/>
      <c r="E73" s="138" t="n"/>
      <c r="F73" s="138" t="n"/>
      <c r="G73" s="138" t="n"/>
      <c r="H73" s="138" t="n"/>
      <c r="I73" s="138" t="n"/>
      <c r="J73" s="133">
        <f>IF(B73="","",B73&amp;C73&amp;E73)</f>
        <v/>
      </c>
    </row>
    <row r="74" ht="15" customHeight="1" s="125">
      <c r="C74" s="133">
        <f>IF(A74="","",VLOOKUP(A74,Datos!$B$4:$D$300,2,FALSE()))</f>
        <v/>
      </c>
      <c r="D74" s="138" t="n"/>
      <c r="E74" s="138" t="n"/>
      <c r="F74" s="138" t="n"/>
      <c r="G74" s="138" t="n"/>
      <c r="H74" s="138" t="n"/>
      <c r="I74" s="138" t="n"/>
      <c r="J74" s="133">
        <f>IF(B74="","",B74&amp;C74&amp;E74)</f>
        <v/>
      </c>
    </row>
    <row r="75" ht="15" customHeight="1" s="125">
      <c r="C75" s="133">
        <f>IF(A75="","",VLOOKUP(A75,Datos!$B$4:$D$300,2,FALSE()))</f>
        <v/>
      </c>
      <c r="D75" s="138" t="n"/>
      <c r="E75" s="138" t="n"/>
      <c r="F75" s="138" t="n"/>
      <c r="G75" s="138" t="n"/>
      <c r="H75" s="138" t="n"/>
      <c r="I75" s="138" t="n"/>
      <c r="J75" s="133">
        <f>IF(B75="","",B75&amp;C75&amp;E75)</f>
        <v/>
      </c>
    </row>
    <row r="76" ht="15" customHeight="1" s="125">
      <c r="C76" s="133">
        <f>IF(A76="","",VLOOKUP(A76,Datos!$B$4:$D$300,2,FALSE()))</f>
        <v/>
      </c>
      <c r="D76" s="138" t="n"/>
      <c r="E76" s="138" t="n"/>
      <c r="F76" s="138" t="n"/>
      <c r="G76" s="138" t="n"/>
      <c r="H76" s="138" t="n"/>
      <c r="I76" s="138" t="n"/>
      <c r="J76" s="133">
        <f>IF(B76="","",B76&amp;C76&amp;E76)</f>
        <v/>
      </c>
    </row>
    <row r="77" ht="15" customHeight="1" s="125">
      <c r="C77" s="133">
        <f>IF(A77="","",VLOOKUP(A77,Datos!$B$4:$D$300,2,FALSE()))</f>
        <v/>
      </c>
      <c r="D77" s="138" t="n"/>
      <c r="E77" s="138" t="n"/>
      <c r="F77" s="138" t="n"/>
      <c r="G77" s="138" t="n"/>
      <c r="H77" s="138" t="n"/>
      <c r="I77" s="138" t="n"/>
      <c r="J77" s="133">
        <f>IF(B77="","",B77&amp;C77&amp;E77)</f>
        <v/>
      </c>
    </row>
    <row r="78" ht="15" customHeight="1" s="125">
      <c r="C78" s="133">
        <f>IF(A78="","",VLOOKUP(A78,Datos!$B$4:$D$300,2,FALSE()))</f>
        <v/>
      </c>
      <c r="D78" s="138" t="n"/>
      <c r="E78" s="138" t="n"/>
      <c r="F78" s="138" t="n"/>
      <c r="G78" s="138" t="n"/>
      <c r="H78" s="138" t="n"/>
      <c r="I78" s="138" t="n"/>
      <c r="J78" s="133">
        <f>IF(B78="","",B78&amp;C78&amp;E78)</f>
        <v/>
      </c>
    </row>
    <row r="79" ht="15" customHeight="1" s="125">
      <c r="C79" s="133">
        <f>IF(A79="","",VLOOKUP(A79,Datos!$B$4:$D$300,2,FALSE()))</f>
        <v/>
      </c>
      <c r="D79" s="138" t="n"/>
      <c r="E79" s="138" t="n"/>
      <c r="F79" s="138" t="n"/>
      <c r="G79" s="138" t="n"/>
      <c r="H79" s="138" t="n"/>
      <c r="I79" s="138" t="n"/>
      <c r="J79" s="133">
        <f>IF(B79="","",B79&amp;C79&amp;E79)</f>
        <v/>
      </c>
    </row>
    <row r="80" ht="15" customHeight="1" s="125">
      <c r="C80" s="133">
        <f>IF(A80="","",VLOOKUP(A80,Datos!$B$4:$D$300,2,FALSE()))</f>
        <v/>
      </c>
      <c r="D80" s="138" t="n"/>
      <c r="E80" s="138" t="n"/>
      <c r="F80" s="138" t="n"/>
      <c r="G80" s="138" t="n"/>
      <c r="H80" s="138" t="n"/>
      <c r="I80" s="138" t="n"/>
      <c r="J80" s="133">
        <f>IF(B80="","",B80&amp;C80&amp;E80)</f>
        <v/>
      </c>
    </row>
    <row r="81" ht="15" customHeight="1" s="125">
      <c r="C81" s="133">
        <f>IF(A81="","",VLOOKUP(A81,Datos!$B$4:$D$300,2,FALSE()))</f>
        <v/>
      </c>
      <c r="D81" s="138" t="n"/>
      <c r="E81" s="138" t="n"/>
      <c r="F81" s="138" t="n"/>
      <c r="G81" s="138" t="n"/>
      <c r="H81" s="138" t="n"/>
      <c r="I81" s="138" t="n"/>
      <c r="J81" s="133">
        <f>IF(B81="","",B81&amp;C81&amp;E81)</f>
        <v/>
      </c>
    </row>
    <row r="82" ht="15" customHeight="1" s="125">
      <c r="C82" s="133">
        <f>IF(A82="","",VLOOKUP(A82,Datos!$B$4:$D$300,2,FALSE()))</f>
        <v/>
      </c>
      <c r="D82" s="138" t="n"/>
      <c r="E82" s="138" t="n"/>
      <c r="F82" s="138" t="n"/>
      <c r="G82" s="138" t="n"/>
      <c r="H82" s="138" t="n"/>
      <c r="I82" s="138" t="n"/>
      <c r="J82" s="133">
        <f>IF(B82="","",B82&amp;C82&amp;E82)</f>
        <v/>
      </c>
    </row>
    <row r="83" ht="15" customHeight="1" s="125">
      <c r="C83" s="133">
        <f>IF(A83="","",VLOOKUP(A83,Datos!$B$4:$D$300,2,FALSE()))</f>
        <v/>
      </c>
      <c r="D83" s="138" t="n"/>
      <c r="E83" s="138" t="n"/>
      <c r="F83" s="138" t="n"/>
      <c r="G83" s="138" t="n"/>
      <c r="H83" s="138" t="n"/>
      <c r="I83" s="138" t="n"/>
      <c r="J83" s="133">
        <f>IF(B83="","",B83&amp;C83&amp;E83)</f>
        <v/>
      </c>
    </row>
    <row r="84" ht="15" customHeight="1" s="125">
      <c r="C84" s="133">
        <f>IF(A84="","",VLOOKUP(A84,Datos!$B$4:$D$300,2,FALSE()))</f>
        <v/>
      </c>
      <c r="D84" s="138" t="n"/>
      <c r="E84" s="138" t="n"/>
      <c r="F84" s="138" t="n"/>
      <c r="G84" s="138" t="n"/>
      <c r="H84" s="138" t="n"/>
      <c r="I84" s="138" t="n"/>
      <c r="J84" s="133">
        <f>IF(B84="","",B84&amp;C84&amp;E84)</f>
        <v/>
      </c>
    </row>
    <row r="85" ht="15" customHeight="1" s="125">
      <c r="C85" s="133">
        <f>IF(A85="","",VLOOKUP(A85,Datos!$B$4:$D$300,2,FALSE()))</f>
        <v/>
      </c>
      <c r="D85" s="138" t="n"/>
      <c r="E85" s="138" t="n"/>
      <c r="F85" s="138" t="n"/>
      <c r="G85" s="138" t="n"/>
      <c r="H85" s="138" t="n"/>
      <c r="I85" s="138" t="n"/>
      <c r="J85" s="133">
        <f>IF(B85="","",B85&amp;C85&amp;E85)</f>
        <v/>
      </c>
    </row>
    <row r="86" ht="15" customHeight="1" s="125">
      <c r="C86" s="133">
        <f>IF(A86="","",VLOOKUP(A86,Datos!$B$4:$D$300,2,FALSE()))</f>
        <v/>
      </c>
      <c r="D86" s="138" t="n"/>
      <c r="E86" s="138" t="n"/>
      <c r="F86" s="138" t="n"/>
      <c r="G86" s="138" t="n"/>
      <c r="H86" s="138" t="n"/>
      <c r="I86" s="138" t="n"/>
      <c r="J86" s="133">
        <f>IF(B86="","",B86&amp;C86&amp;E86)</f>
        <v/>
      </c>
    </row>
    <row r="87" ht="15" customHeight="1" s="125">
      <c r="C87" s="133">
        <f>IF(A87="","",VLOOKUP(A87,Datos!$B$4:$D$300,2,FALSE()))</f>
        <v/>
      </c>
      <c r="D87" s="138" t="n"/>
      <c r="E87" s="138" t="n"/>
      <c r="F87" s="138" t="n"/>
      <c r="G87" s="138" t="n"/>
      <c r="H87" s="138" t="n"/>
      <c r="I87" s="138" t="n"/>
      <c r="J87" s="133">
        <f>IF(B87="","",B87&amp;C87&amp;E87)</f>
        <v/>
      </c>
    </row>
    <row r="88" ht="15" customHeight="1" s="125">
      <c r="C88" s="133">
        <f>IF(A88="","",VLOOKUP(A88,Datos!$B$4:$D$300,2,FALSE()))</f>
        <v/>
      </c>
      <c r="D88" s="138" t="n"/>
      <c r="E88" s="138" t="n"/>
      <c r="F88" s="138" t="n"/>
      <c r="G88" s="138" t="n"/>
      <c r="H88" s="138" t="n"/>
      <c r="I88" s="138" t="n"/>
      <c r="J88" s="133">
        <f>IF(B88="","",B88&amp;C88&amp;E88)</f>
        <v/>
      </c>
    </row>
    <row r="89" ht="15" customHeight="1" s="125">
      <c r="C89" s="133">
        <f>IF(A89="","",VLOOKUP(A89,Datos!$B$4:$D$300,2,FALSE()))</f>
        <v/>
      </c>
      <c r="D89" s="138" t="n"/>
      <c r="E89" s="138" t="n"/>
      <c r="F89" s="138" t="n"/>
      <c r="G89" s="138" t="n"/>
      <c r="H89" s="138" t="n"/>
      <c r="I89" s="138" t="n"/>
      <c r="J89" s="133">
        <f>IF(B89="","",B89&amp;C89&amp;E89)</f>
        <v/>
      </c>
    </row>
    <row r="90" ht="15" customHeight="1" s="125">
      <c r="C90" s="133">
        <f>IF(A90="","",VLOOKUP(A90,Datos!$B$4:$D$300,2,FALSE()))</f>
        <v/>
      </c>
      <c r="D90" s="138" t="n"/>
      <c r="E90" s="138" t="n"/>
      <c r="F90" s="138" t="n"/>
      <c r="G90" s="138" t="n"/>
      <c r="H90" s="138" t="n"/>
      <c r="I90" s="138" t="n"/>
      <c r="J90" s="133">
        <f>IF(B90="","",B90&amp;C90&amp;E90)</f>
        <v/>
      </c>
    </row>
    <row r="91" ht="15" customHeight="1" s="125">
      <c r="C91" s="133">
        <f>IF(A91="","",VLOOKUP(A91,Datos!$B$4:$D$300,2,FALSE()))</f>
        <v/>
      </c>
      <c r="D91" s="138" t="n"/>
      <c r="E91" s="138" t="n"/>
      <c r="F91" s="138" t="n"/>
      <c r="G91" s="138" t="n"/>
      <c r="H91" s="138" t="n"/>
      <c r="I91" s="138" t="n"/>
      <c r="J91" s="133">
        <f>IF(B91="","",B91&amp;C91&amp;E91)</f>
        <v/>
      </c>
    </row>
    <row r="92" ht="15" customHeight="1" s="125">
      <c r="C92" s="133">
        <f>IF(A92="","",VLOOKUP(A92,Datos!$B$4:$D$300,2,FALSE()))</f>
        <v/>
      </c>
      <c r="D92" s="138" t="n"/>
      <c r="E92" s="138" t="n"/>
      <c r="F92" s="138" t="n"/>
      <c r="G92" s="138" t="n"/>
      <c r="H92" s="138" t="n"/>
      <c r="I92" s="138" t="n"/>
      <c r="J92" s="133">
        <f>IF(B92="","",B92&amp;C92&amp;E92)</f>
        <v/>
      </c>
    </row>
    <row r="93" ht="15" customHeight="1" s="125">
      <c r="C93" s="133">
        <f>IF(A93="","",VLOOKUP(A93,Datos!$B$4:$D$300,2,FALSE()))</f>
        <v/>
      </c>
      <c r="D93" s="138" t="n"/>
      <c r="E93" s="138" t="n"/>
      <c r="F93" s="138" t="n"/>
      <c r="G93" s="138" t="n"/>
      <c r="H93" s="138" t="n"/>
      <c r="I93" s="138" t="n"/>
      <c r="J93" s="133">
        <f>IF(B93="","",B93&amp;C93&amp;E93)</f>
        <v/>
      </c>
    </row>
    <row r="94" ht="15" customHeight="1" s="125">
      <c r="C94" s="133">
        <f>IF(A94="","",VLOOKUP(A94,Datos!$B$4:$D$300,2,FALSE()))</f>
        <v/>
      </c>
      <c r="D94" s="138" t="n"/>
      <c r="E94" s="138" t="n"/>
      <c r="F94" s="138" t="n"/>
      <c r="G94" s="138" t="n"/>
      <c r="H94" s="138" t="n"/>
      <c r="I94" s="138" t="n"/>
      <c r="J94" s="133">
        <f>IF(B94="","",B94&amp;C94&amp;E94)</f>
        <v/>
      </c>
    </row>
    <row r="95" ht="15" customHeight="1" s="125">
      <c r="C95" s="133">
        <f>IF(A95="","",VLOOKUP(A95,Datos!$B$4:$D$300,2,FALSE()))</f>
        <v/>
      </c>
      <c r="D95" s="138" t="n"/>
      <c r="E95" s="138" t="n"/>
      <c r="F95" s="138" t="n"/>
      <c r="G95" s="138" t="n"/>
      <c r="H95" s="138" t="n"/>
      <c r="I95" s="138" t="n"/>
      <c r="J95" s="133">
        <f>IF(B95="","",B95&amp;C95&amp;E95)</f>
        <v/>
      </c>
    </row>
    <row r="96" ht="15" customHeight="1" s="125">
      <c r="C96" s="133">
        <f>IF(A96="","",VLOOKUP(A96,Datos!$B$4:$D$300,2,FALSE()))</f>
        <v/>
      </c>
      <c r="D96" s="138" t="n"/>
      <c r="E96" s="138" t="n"/>
      <c r="F96" s="138" t="n"/>
      <c r="G96" s="138" t="n"/>
      <c r="H96" s="138" t="n"/>
      <c r="I96" s="138" t="n"/>
      <c r="J96" s="133">
        <f>IF(B96="","",B96&amp;C96&amp;E96)</f>
        <v/>
      </c>
    </row>
    <row r="97" ht="15" customHeight="1" s="125">
      <c r="C97" s="133">
        <f>IF(A97="","",VLOOKUP(A97,Datos!$B$4:$D$300,2,FALSE()))</f>
        <v/>
      </c>
      <c r="D97" s="138" t="n"/>
      <c r="E97" s="138" t="n"/>
      <c r="F97" s="138" t="n"/>
      <c r="G97" s="138" t="n"/>
      <c r="H97" s="138" t="n"/>
      <c r="I97" s="138" t="n"/>
      <c r="J97" s="133">
        <f>IF(B97="","",B97&amp;C97&amp;E97)</f>
        <v/>
      </c>
    </row>
    <row r="98" ht="15" customHeight="1" s="125">
      <c r="C98" s="133">
        <f>IF(A98="","",VLOOKUP(A98,Datos!$B$4:$D$300,2,FALSE()))</f>
        <v/>
      </c>
      <c r="D98" s="138" t="n"/>
      <c r="E98" s="138" t="n"/>
      <c r="F98" s="138" t="n"/>
      <c r="G98" s="138" t="n"/>
      <c r="H98" s="138" t="n"/>
      <c r="I98" s="138" t="n"/>
      <c r="J98" s="133">
        <f>IF(B98="","",B98&amp;C98&amp;E98)</f>
        <v/>
      </c>
    </row>
    <row r="99" ht="15" customHeight="1" s="125">
      <c r="C99" s="133">
        <f>IF(A99="","",VLOOKUP(A99,Datos!$B$4:$D$300,2,FALSE()))</f>
        <v/>
      </c>
      <c r="D99" s="138" t="n"/>
      <c r="E99" s="138" t="n"/>
      <c r="F99" s="138" t="n"/>
      <c r="G99" s="138" t="n"/>
      <c r="H99" s="138" t="n"/>
      <c r="I99" s="138" t="n"/>
      <c r="J99" s="133">
        <f>IF(B99="","",B99&amp;C99&amp;E99)</f>
        <v/>
      </c>
    </row>
    <row r="100" ht="15" customHeight="1" s="125">
      <c r="C100" s="133">
        <f>IF(A100="","",VLOOKUP(A100,Datos!$B$4:$D$300,2,FALSE()))</f>
        <v/>
      </c>
      <c r="D100" s="138" t="n"/>
      <c r="E100" s="138" t="n"/>
      <c r="F100" s="138" t="n"/>
      <c r="G100" s="138" t="n"/>
      <c r="H100" s="138" t="n"/>
      <c r="I100" s="138" t="n"/>
      <c r="J100" s="133">
        <f>IF(B100="","",B100&amp;C100&amp;E100)</f>
        <v/>
      </c>
    </row>
    <row r="101" ht="15" customHeight="1" s="125">
      <c r="C101" s="133">
        <f>IF(A101="","",VLOOKUP(A101,Datos!$B$4:$D$300,2,FALSE()))</f>
        <v/>
      </c>
      <c r="D101" s="138" t="n"/>
      <c r="E101" s="138" t="n"/>
      <c r="F101" s="138" t="n"/>
      <c r="G101" s="138" t="n"/>
      <c r="H101" s="138" t="n"/>
      <c r="I101" s="138" t="n"/>
      <c r="J101" s="133">
        <f>IF(B101="","",B101&amp;C101&amp;E101)</f>
        <v/>
      </c>
    </row>
    <row r="102" ht="15" customHeight="1" s="125">
      <c r="C102" s="133">
        <f>IF(A102="","",VLOOKUP(A102,Datos!$B$4:$D$300,2,FALSE()))</f>
        <v/>
      </c>
      <c r="D102" s="138" t="n"/>
      <c r="E102" s="138" t="n"/>
      <c r="F102" s="138" t="n"/>
      <c r="G102" s="138" t="n"/>
      <c r="H102" s="138" t="n"/>
      <c r="I102" s="138" t="n"/>
      <c r="J102" s="133">
        <f>IF(B102="","",B102&amp;C102&amp;E102)</f>
        <v/>
      </c>
    </row>
    <row r="103" ht="15" customHeight="1" s="125">
      <c r="C103" s="133">
        <f>IF(A103="","",VLOOKUP(A103,Datos!$B$4:$D$300,2,FALSE()))</f>
        <v/>
      </c>
      <c r="D103" s="138" t="n"/>
      <c r="E103" s="138" t="n"/>
      <c r="F103" s="138" t="n"/>
      <c r="G103" s="138" t="n"/>
      <c r="H103" s="138" t="n"/>
      <c r="I103" s="138" t="n"/>
      <c r="J103" s="133">
        <f>IF(B103="","",B103&amp;C103&amp;E103)</f>
        <v/>
      </c>
    </row>
    <row r="104" ht="15" customHeight="1" s="125">
      <c r="C104" s="133">
        <f>IF(A104="","",VLOOKUP(A104,Datos!$B$4:$D$300,2,FALSE()))</f>
        <v/>
      </c>
      <c r="D104" s="138" t="n"/>
      <c r="E104" s="138" t="n"/>
      <c r="F104" s="138" t="n"/>
      <c r="G104" s="138" t="n"/>
      <c r="H104" s="138" t="n"/>
      <c r="I104" s="138" t="n"/>
      <c r="J104" s="133">
        <f>IF(B104="","",B104&amp;C104&amp;E104)</f>
        <v/>
      </c>
    </row>
    <row r="105" ht="15" customHeight="1" s="125">
      <c r="C105" s="133">
        <f>IF(A105="","",VLOOKUP(A105,Datos!$B$4:$D$300,2,FALSE()))</f>
        <v/>
      </c>
      <c r="D105" s="138" t="n"/>
      <c r="E105" s="138" t="n"/>
      <c r="F105" s="138" t="n"/>
      <c r="G105" s="138" t="n"/>
      <c r="H105" s="138" t="n"/>
      <c r="I105" s="138" t="n"/>
      <c r="J105" s="133">
        <f>IF(B105="","",B105&amp;C105&amp;E105)</f>
        <v/>
      </c>
    </row>
    <row r="106" ht="15" customHeight="1" s="125">
      <c r="C106" s="133">
        <f>IF(A106="","",VLOOKUP(A106,Datos!$B$4:$D$300,2,FALSE()))</f>
        <v/>
      </c>
      <c r="D106" s="138" t="n"/>
      <c r="E106" s="138" t="n"/>
      <c r="F106" s="138" t="n"/>
      <c r="G106" s="138" t="n"/>
      <c r="H106" s="138" t="n"/>
      <c r="I106" s="138" t="n"/>
      <c r="J106" s="133">
        <f>IF(B106="","",B106&amp;C106&amp;E106)</f>
        <v/>
      </c>
    </row>
    <row r="107" ht="15" customHeight="1" s="125">
      <c r="C107" s="133">
        <f>IF(A107="","",VLOOKUP(A107,Datos!$B$4:$D$300,2,FALSE()))</f>
        <v/>
      </c>
      <c r="D107" s="138" t="n"/>
      <c r="E107" s="138" t="n"/>
      <c r="F107" s="138" t="n"/>
      <c r="G107" s="138" t="n"/>
      <c r="H107" s="138" t="n"/>
      <c r="I107" s="138" t="n"/>
      <c r="J107" s="133">
        <f>IF(B107="","",B107&amp;C107&amp;E107)</f>
        <v/>
      </c>
    </row>
    <row r="108" ht="15" customHeight="1" s="125">
      <c r="C108" s="133">
        <f>IF(A108="","",VLOOKUP(A108,Datos!$B$4:$D$300,2,FALSE()))</f>
        <v/>
      </c>
      <c r="D108" s="138" t="n"/>
      <c r="E108" s="138" t="n"/>
      <c r="F108" s="138" t="n"/>
      <c r="G108" s="138" t="n"/>
      <c r="H108" s="138" t="n"/>
      <c r="I108" s="138" t="n"/>
      <c r="J108" s="133">
        <f>IF(B108="","",B108&amp;C108&amp;E108)</f>
        <v/>
      </c>
    </row>
    <row r="109" ht="15" customHeight="1" s="125">
      <c r="C109" s="133">
        <f>IF(A109="","",VLOOKUP(A109,Datos!$B$4:$D$300,2,FALSE()))</f>
        <v/>
      </c>
      <c r="D109" s="138" t="n"/>
      <c r="E109" s="138" t="n"/>
      <c r="F109" s="138" t="n"/>
      <c r="G109" s="138" t="n"/>
      <c r="H109" s="138" t="n"/>
      <c r="I109" s="138" t="n"/>
      <c r="J109" s="133">
        <f>IF(B109="","",B109&amp;C109&amp;E109)</f>
        <v/>
      </c>
    </row>
    <row r="110" ht="15" customHeight="1" s="125">
      <c r="C110" s="133">
        <f>IF(A110="","",VLOOKUP(A110,Datos!$B$4:$D$300,2,FALSE()))</f>
        <v/>
      </c>
      <c r="D110" s="138" t="n"/>
      <c r="E110" s="138" t="n"/>
      <c r="F110" s="138" t="n"/>
      <c r="G110" s="138" t="n"/>
      <c r="H110" s="138" t="n"/>
      <c r="I110" s="138" t="n"/>
      <c r="J110" s="133">
        <f>IF(B110="","",B110&amp;C110&amp;E110)</f>
        <v/>
      </c>
    </row>
    <row r="111" ht="15" customHeight="1" s="125">
      <c r="C111" s="133">
        <f>IF(A111="","",VLOOKUP(A111,Datos!$B$4:$D$300,2,FALSE()))</f>
        <v/>
      </c>
      <c r="D111" s="138" t="n"/>
      <c r="E111" s="138" t="n"/>
      <c r="F111" s="138" t="n"/>
      <c r="G111" s="138" t="n"/>
      <c r="H111" s="138" t="n"/>
      <c r="I111" s="138" t="n"/>
      <c r="J111" s="133">
        <f>IF(B111="","",B111&amp;C111&amp;E111)</f>
        <v/>
      </c>
    </row>
    <row r="112" ht="15" customHeight="1" s="125">
      <c r="C112" s="133">
        <f>IF(A112="","",VLOOKUP(A112,Datos!$B$4:$D$300,2,FALSE()))</f>
        <v/>
      </c>
      <c r="D112" s="138" t="n"/>
      <c r="E112" s="138" t="n"/>
      <c r="F112" s="138" t="n"/>
      <c r="G112" s="138" t="n"/>
      <c r="H112" s="138" t="n"/>
      <c r="I112" s="138" t="n"/>
      <c r="J112" s="133">
        <f>IF(B112="","",B112&amp;C112&amp;E112)</f>
        <v/>
      </c>
    </row>
    <row r="113" ht="15" customHeight="1" s="125">
      <c r="C113" s="133">
        <f>IF(A113="","",VLOOKUP(A113,Datos!$B$4:$D$300,2,FALSE()))</f>
        <v/>
      </c>
      <c r="D113" s="138" t="n"/>
      <c r="E113" s="138" t="n"/>
      <c r="F113" s="138" t="n"/>
      <c r="G113" s="138" t="n"/>
      <c r="H113" s="138" t="n"/>
      <c r="I113" s="138" t="n"/>
      <c r="J113" s="133">
        <f>IF(B113="","",B113&amp;C113&amp;E113)</f>
        <v/>
      </c>
    </row>
    <row r="114" ht="15" customHeight="1" s="125">
      <c r="C114" s="133">
        <f>IF(A114="","",VLOOKUP(A114,Datos!$B$4:$D$300,2,FALSE()))</f>
        <v/>
      </c>
      <c r="D114" s="138" t="n"/>
      <c r="E114" s="138" t="n"/>
      <c r="F114" s="138" t="n"/>
      <c r="G114" s="138" t="n"/>
      <c r="H114" s="138" t="n"/>
      <c r="I114" s="138" t="n"/>
      <c r="J114" s="133">
        <f>IF(B114="","",B114&amp;C114&amp;E114)</f>
        <v/>
      </c>
    </row>
    <row r="115" ht="15" customHeight="1" s="125">
      <c r="C115" s="133">
        <f>IF(A115="","",VLOOKUP(A115,Datos!$B$4:$D$300,2,FALSE()))</f>
        <v/>
      </c>
      <c r="D115" s="138" t="n"/>
      <c r="E115" s="138" t="n"/>
      <c r="F115" s="138" t="n"/>
      <c r="G115" s="138" t="n"/>
      <c r="H115" s="138" t="n"/>
      <c r="I115" s="138" t="n"/>
      <c r="J115" s="133">
        <f>IF(B115="","",B115&amp;C115&amp;E115)</f>
        <v/>
      </c>
    </row>
    <row r="116" ht="15" customHeight="1" s="125">
      <c r="C116" s="133">
        <f>IF(A116="","",VLOOKUP(A116,Datos!$B$4:$D$300,2,FALSE()))</f>
        <v/>
      </c>
      <c r="D116" s="138" t="n"/>
      <c r="E116" s="138" t="n"/>
      <c r="F116" s="138" t="n"/>
      <c r="G116" s="138" t="n"/>
      <c r="H116" s="138" t="n"/>
      <c r="I116" s="138" t="n"/>
      <c r="J116" s="133">
        <f>IF(B116="","",B116&amp;C116&amp;E116)</f>
        <v/>
      </c>
    </row>
    <row r="117" ht="15" customHeight="1" s="125">
      <c r="C117" s="133">
        <f>IF(A117="","",VLOOKUP(A117,Datos!$B$4:$D$300,2,FALSE()))</f>
        <v/>
      </c>
      <c r="D117" s="138" t="n"/>
      <c r="E117" s="138" t="n"/>
      <c r="F117" s="138" t="n"/>
      <c r="G117" s="138" t="n"/>
      <c r="H117" s="138" t="n"/>
      <c r="I117" s="138" t="n"/>
      <c r="J117" s="133">
        <f>IF(B117="","",B117&amp;C117&amp;E117)</f>
        <v/>
      </c>
    </row>
    <row r="118" ht="15" customHeight="1" s="125">
      <c r="C118" s="133">
        <f>IF(A118="","",VLOOKUP(A118,Datos!$B$4:$D$300,2,FALSE()))</f>
        <v/>
      </c>
      <c r="D118" s="138" t="n"/>
      <c r="E118" s="138" t="n"/>
      <c r="F118" s="138" t="n"/>
      <c r="G118" s="138" t="n"/>
      <c r="H118" s="138" t="n"/>
      <c r="I118" s="138" t="n"/>
      <c r="J118" s="133">
        <f>IF(B118="","",B118&amp;C118&amp;E118)</f>
        <v/>
      </c>
    </row>
    <row r="119" ht="15" customHeight="1" s="125">
      <c r="C119" s="133">
        <f>IF(A119="","",VLOOKUP(A119,Datos!$B$4:$D$300,2,FALSE()))</f>
        <v/>
      </c>
      <c r="D119" s="138" t="n"/>
      <c r="E119" s="138" t="n"/>
      <c r="F119" s="138" t="n"/>
      <c r="G119" s="138" t="n"/>
      <c r="H119" s="138" t="n"/>
      <c r="I119" s="138" t="n"/>
      <c r="J119" s="133">
        <f>IF(B119="","",B119&amp;C119&amp;E119)</f>
        <v/>
      </c>
    </row>
    <row r="120" ht="15" customHeight="1" s="125">
      <c r="C120" s="133">
        <f>IF(A120="","",VLOOKUP(A120,Datos!$B$4:$D$300,2,FALSE()))</f>
        <v/>
      </c>
      <c r="D120" s="138" t="n"/>
      <c r="E120" s="138" t="n"/>
      <c r="F120" s="138" t="n"/>
      <c r="G120" s="138" t="n"/>
      <c r="H120" s="138" t="n"/>
      <c r="I120" s="138" t="n"/>
      <c r="J120" s="133">
        <f>IF(B120="","",B120&amp;C120&amp;E120)</f>
        <v/>
      </c>
    </row>
    <row r="121" ht="15" customHeight="1" s="125">
      <c r="C121" s="133">
        <f>IF(A121="","",VLOOKUP(A121,Datos!$B$4:$D$300,2,FALSE()))</f>
        <v/>
      </c>
      <c r="D121" s="138" t="n"/>
      <c r="E121" s="138" t="n"/>
      <c r="F121" s="138" t="n"/>
      <c r="G121" s="138" t="n"/>
      <c r="H121" s="138" t="n"/>
      <c r="I121" s="138" t="n"/>
      <c r="J121" s="133">
        <f>IF(B121="","",B121&amp;C121&amp;E121)</f>
        <v/>
      </c>
    </row>
    <row r="122" ht="15" customHeight="1" s="125">
      <c r="C122" s="133">
        <f>IF(A122="","",VLOOKUP(A122,Datos!$B$4:$D$300,2,FALSE()))</f>
        <v/>
      </c>
      <c r="D122" s="138" t="n"/>
      <c r="E122" s="138" t="n"/>
      <c r="F122" s="138" t="n"/>
      <c r="G122" s="138" t="n"/>
      <c r="H122" s="138" t="n"/>
      <c r="I122" s="138" t="n"/>
      <c r="J122" s="133">
        <f>IF(B122="","",B122&amp;C122&amp;E122)</f>
        <v/>
      </c>
    </row>
    <row r="123" ht="15" customHeight="1" s="125">
      <c r="C123" s="133">
        <f>IF(A123="","",VLOOKUP(A123,Datos!$B$4:$D$300,2,FALSE()))</f>
        <v/>
      </c>
      <c r="D123" s="138" t="n"/>
      <c r="E123" s="138" t="n"/>
      <c r="F123" s="138" t="n"/>
      <c r="G123" s="138" t="n"/>
      <c r="H123" s="138" t="n"/>
      <c r="I123" s="138" t="n"/>
      <c r="J123" s="133">
        <f>IF(B123="","",B123&amp;C123&amp;E123)</f>
        <v/>
      </c>
    </row>
    <row r="124" ht="15" customHeight="1" s="125">
      <c r="C124" s="133">
        <f>IF(A124="","",VLOOKUP(A124,Datos!$B$4:$D$300,2,FALSE()))</f>
        <v/>
      </c>
      <c r="D124" s="138" t="n"/>
      <c r="E124" s="138" t="n"/>
      <c r="F124" s="138" t="n"/>
      <c r="G124" s="138" t="n"/>
      <c r="H124" s="138" t="n"/>
      <c r="I124" s="138" t="n"/>
      <c r="J124" s="133">
        <f>IF(B124="","",B124&amp;C124&amp;E124)</f>
        <v/>
      </c>
    </row>
    <row r="125" ht="15" customHeight="1" s="125">
      <c r="C125" s="133">
        <f>IF(A125="","",VLOOKUP(A125,Datos!$B$4:$D$300,2,FALSE()))</f>
        <v/>
      </c>
      <c r="D125" s="138" t="n"/>
      <c r="E125" s="138" t="n"/>
      <c r="F125" s="138" t="n"/>
      <c r="G125" s="138" t="n"/>
      <c r="H125" s="138" t="n"/>
      <c r="I125" s="138" t="n"/>
      <c r="J125" s="133">
        <f>IF(B125="","",B125&amp;C125&amp;E125)</f>
        <v/>
      </c>
    </row>
    <row r="126" ht="15" customHeight="1" s="125">
      <c r="C126" s="133">
        <f>IF(A126="","",VLOOKUP(A126,Datos!$B$4:$D$300,2,FALSE()))</f>
        <v/>
      </c>
      <c r="D126" s="138" t="n"/>
      <c r="E126" s="138" t="n"/>
      <c r="F126" s="138" t="n"/>
      <c r="G126" s="138" t="n"/>
      <c r="H126" s="138" t="n"/>
      <c r="I126" s="138" t="n"/>
      <c r="J126" s="133">
        <f>IF(B126="","",B126&amp;C126&amp;E126)</f>
        <v/>
      </c>
    </row>
    <row r="127" ht="15" customHeight="1" s="125">
      <c r="C127" s="133">
        <f>IF(A127="","",VLOOKUP(A127,Datos!$B$4:$D$300,2,FALSE()))</f>
        <v/>
      </c>
      <c r="D127" s="138" t="n"/>
      <c r="E127" s="138" t="n"/>
      <c r="F127" s="138" t="n"/>
      <c r="G127" s="138" t="n"/>
      <c r="H127" s="138" t="n"/>
      <c r="I127" s="138" t="n"/>
      <c r="J127" s="133">
        <f>IF(B127="","",B127&amp;C127&amp;E127)</f>
        <v/>
      </c>
    </row>
    <row r="128" ht="15" customHeight="1" s="125">
      <c r="C128" s="133">
        <f>IF(A128="","",VLOOKUP(A128,Datos!$B$4:$D$300,2,FALSE()))</f>
        <v/>
      </c>
      <c r="D128" s="138" t="n"/>
      <c r="E128" s="138" t="n"/>
      <c r="F128" s="138" t="n"/>
      <c r="G128" s="138" t="n"/>
      <c r="H128" s="138" t="n"/>
      <c r="I128" s="138" t="n"/>
      <c r="J128" s="133">
        <f>IF(B128="","",B128&amp;C128&amp;E128)</f>
        <v/>
      </c>
    </row>
    <row r="129" ht="15" customHeight="1" s="125">
      <c r="C129" s="133">
        <f>IF(A129="","",VLOOKUP(A129,Datos!$B$4:$D$300,2,FALSE()))</f>
        <v/>
      </c>
      <c r="D129" s="138" t="n"/>
      <c r="E129" s="138" t="n"/>
      <c r="F129" s="138" t="n"/>
      <c r="G129" s="138" t="n"/>
      <c r="H129" s="138" t="n"/>
      <c r="I129" s="138" t="n"/>
      <c r="J129" s="133">
        <f>IF(B129="","",B129&amp;C129&amp;E129)</f>
        <v/>
      </c>
    </row>
    <row r="130" ht="15" customHeight="1" s="125">
      <c r="C130" s="133">
        <f>IF(A130="","",VLOOKUP(A130,Datos!$B$4:$D$300,2,FALSE()))</f>
        <v/>
      </c>
      <c r="D130" s="138" t="n"/>
      <c r="E130" s="138" t="n"/>
      <c r="F130" s="138" t="n"/>
      <c r="G130" s="138" t="n"/>
      <c r="H130" s="138" t="n"/>
      <c r="I130" s="138" t="n"/>
      <c r="J130" s="133">
        <f>IF(B130="","",B130&amp;C130&amp;E130)</f>
        <v/>
      </c>
    </row>
    <row r="131" ht="15" customHeight="1" s="125">
      <c r="C131" s="133">
        <f>IF(A131="","",VLOOKUP(A131,Datos!$B$4:$D$300,2,FALSE()))</f>
        <v/>
      </c>
      <c r="D131" s="138" t="n"/>
      <c r="E131" s="138" t="n"/>
      <c r="F131" s="138" t="n"/>
      <c r="G131" s="138" t="n"/>
      <c r="H131" s="138" t="n"/>
      <c r="I131" s="138" t="n"/>
      <c r="J131" s="133">
        <f>IF(B131="","",B131&amp;C131&amp;E131)</f>
        <v/>
      </c>
    </row>
    <row r="132" ht="15" customHeight="1" s="125">
      <c r="C132" s="133">
        <f>IF(A132="","",VLOOKUP(A132,Datos!$B$4:$D$300,2,FALSE()))</f>
        <v/>
      </c>
      <c r="D132" s="138" t="n"/>
      <c r="E132" s="138" t="n"/>
      <c r="F132" s="138" t="n"/>
      <c r="G132" s="138" t="n"/>
      <c r="H132" s="138" t="n"/>
      <c r="I132" s="138" t="n"/>
      <c r="J132" s="133">
        <f>IF(B132="","",B132&amp;C132&amp;E132)</f>
        <v/>
      </c>
    </row>
    <row r="133" ht="15" customHeight="1" s="125">
      <c r="C133" s="133">
        <f>IF(A133="","",VLOOKUP(A133,Datos!$B$4:$D$300,2,FALSE()))</f>
        <v/>
      </c>
      <c r="D133" s="138" t="n"/>
      <c r="E133" s="138" t="n"/>
      <c r="F133" s="138" t="n"/>
      <c r="G133" s="138" t="n"/>
      <c r="H133" s="138" t="n"/>
      <c r="I133" s="138" t="n"/>
      <c r="J133" s="133">
        <f>IF(B133="","",B133&amp;C133&amp;E133)</f>
        <v/>
      </c>
    </row>
    <row r="134" ht="15" customHeight="1" s="125">
      <c r="C134" s="133">
        <f>IF(A134="","",VLOOKUP(A134,Datos!$B$4:$D$300,2,FALSE()))</f>
        <v/>
      </c>
      <c r="D134" s="138" t="n"/>
      <c r="E134" s="138" t="n"/>
      <c r="F134" s="138" t="n"/>
      <c r="G134" s="138" t="n"/>
      <c r="H134" s="138" t="n"/>
      <c r="I134" s="138" t="n"/>
      <c r="J134" s="133">
        <f>IF(B134="","",B134&amp;C134&amp;E134)</f>
        <v/>
      </c>
    </row>
    <row r="135" ht="15" customHeight="1" s="125">
      <c r="C135" s="133">
        <f>IF(A135="","",VLOOKUP(A135,Datos!$B$4:$D$300,2,FALSE()))</f>
        <v/>
      </c>
      <c r="D135" s="138" t="n"/>
      <c r="E135" s="138" t="n"/>
      <c r="F135" s="138" t="n"/>
      <c r="G135" s="138" t="n"/>
      <c r="H135" s="138" t="n"/>
      <c r="I135" s="138" t="n"/>
      <c r="J135" s="133">
        <f>IF(B135="","",B135&amp;C135&amp;E135)</f>
        <v/>
      </c>
    </row>
    <row r="136" ht="15" customHeight="1" s="125">
      <c r="C136" s="133">
        <f>IF(A136="","",VLOOKUP(A136,Datos!$B$4:$D$300,2,FALSE()))</f>
        <v/>
      </c>
      <c r="D136" s="138" t="n"/>
      <c r="E136" s="138" t="n"/>
      <c r="F136" s="138" t="n"/>
      <c r="G136" s="138" t="n"/>
      <c r="H136" s="138" t="n"/>
      <c r="I136" s="138" t="n"/>
      <c r="J136" s="133">
        <f>IF(B136="","",B136&amp;C136&amp;E136)</f>
        <v/>
      </c>
    </row>
    <row r="137" ht="15" customHeight="1" s="125">
      <c r="C137" s="133">
        <f>IF(A137="","",VLOOKUP(A137,Datos!$B$4:$D$300,2,FALSE()))</f>
        <v/>
      </c>
      <c r="D137" s="138" t="n"/>
      <c r="E137" s="138" t="n"/>
      <c r="F137" s="138" t="n"/>
      <c r="G137" s="138" t="n"/>
      <c r="H137" s="138" t="n"/>
      <c r="I137" s="138" t="n"/>
      <c r="J137" s="133">
        <f>IF(B137="","",B137&amp;C137&amp;E137)</f>
        <v/>
      </c>
    </row>
    <row r="138" ht="15" customHeight="1" s="125">
      <c r="C138" s="133">
        <f>IF(A138="","",VLOOKUP(A138,Datos!$B$4:$D$300,2,FALSE()))</f>
        <v/>
      </c>
      <c r="D138" s="138" t="n"/>
      <c r="E138" s="138" t="n"/>
      <c r="F138" s="138" t="n"/>
      <c r="G138" s="138" t="n"/>
      <c r="H138" s="138" t="n"/>
      <c r="I138" s="138" t="n"/>
      <c r="J138" s="133">
        <f>IF(B138="","",B138&amp;C138&amp;E138)</f>
        <v/>
      </c>
    </row>
    <row r="139" ht="15" customHeight="1" s="125">
      <c r="C139" s="133">
        <f>IF(A139="","",VLOOKUP(A139,Datos!$B$4:$D$300,2,FALSE()))</f>
        <v/>
      </c>
      <c r="D139" s="138" t="n"/>
      <c r="E139" s="138" t="n"/>
      <c r="F139" s="138" t="n"/>
      <c r="G139" s="138" t="n"/>
      <c r="H139" s="138" t="n"/>
      <c r="I139" s="138" t="n"/>
      <c r="J139" s="133">
        <f>IF(B139="","",B139&amp;C139&amp;E139)</f>
        <v/>
      </c>
    </row>
    <row r="140" ht="15" customHeight="1" s="125">
      <c r="C140" s="133">
        <f>IF(A140="","",VLOOKUP(A140,Datos!$B$4:$D$300,2,FALSE()))</f>
        <v/>
      </c>
      <c r="D140" s="138" t="n"/>
      <c r="E140" s="138" t="n"/>
      <c r="F140" s="138" t="n"/>
      <c r="G140" s="138" t="n"/>
      <c r="H140" s="138" t="n"/>
      <c r="I140" s="138" t="n"/>
      <c r="J140" s="133">
        <f>IF(B140="","",B140&amp;C140&amp;E140)</f>
        <v/>
      </c>
    </row>
    <row r="141" ht="15" customHeight="1" s="125">
      <c r="C141" s="133">
        <f>IF(A141="","",VLOOKUP(A141,Datos!$B$4:$D$300,2,FALSE()))</f>
        <v/>
      </c>
      <c r="D141" s="138" t="n"/>
      <c r="E141" s="138" t="n"/>
      <c r="F141" s="138" t="n"/>
      <c r="G141" s="138" t="n"/>
      <c r="H141" s="138" t="n"/>
      <c r="I141" s="138" t="n"/>
      <c r="J141" s="133">
        <f>IF(B141="","",B141&amp;C141&amp;E141)</f>
        <v/>
      </c>
    </row>
    <row r="142" ht="15" customHeight="1" s="125">
      <c r="C142" s="133">
        <f>IF(A142="","",VLOOKUP(A142,Datos!$B$4:$D$300,2,FALSE()))</f>
        <v/>
      </c>
      <c r="D142" s="138" t="n"/>
      <c r="E142" s="138" t="n"/>
      <c r="F142" s="138" t="n"/>
      <c r="G142" s="138" t="n"/>
      <c r="H142" s="138" t="n"/>
      <c r="I142" s="138" t="n"/>
      <c r="J142" s="133">
        <f>IF(B142="","",B142&amp;C142&amp;E142)</f>
        <v/>
      </c>
    </row>
    <row r="143" ht="15" customHeight="1" s="125">
      <c r="C143" s="133">
        <f>IF(A143="","",VLOOKUP(A143,Datos!$B$4:$D$300,2,FALSE()))</f>
        <v/>
      </c>
      <c r="D143" s="138" t="n"/>
      <c r="E143" s="138" t="n"/>
      <c r="F143" s="138" t="n"/>
      <c r="G143" s="138" t="n"/>
      <c r="H143" s="138" t="n"/>
      <c r="I143" s="138" t="n"/>
      <c r="J143" s="133">
        <f>IF(B143="","",B143&amp;C143&amp;E143)</f>
        <v/>
      </c>
    </row>
    <row r="144" ht="15" customHeight="1" s="125">
      <c r="C144" s="133">
        <f>IF(A144="","",VLOOKUP(A144,Datos!$B$4:$D$300,2,FALSE()))</f>
        <v/>
      </c>
      <c r="D144" s="138" t="n"/>
      <c r="E144" s="138" t="n"/>
      <c r="F144" s="138" t="n"/>
      <c r="G144" s="138" t="n"/>
      <c r="H144" s="138" t="n"/>
      <c r="I144" s="138" t="n"/>
      <c r="J144" s="133">
        <f>IF(B144="","",B144&amp;C144&amp;E144)</f>
        <v/>
      </c>
    </row>
    <row r="145" ht="15" customHeight="1" s="125">
      <c r="C145" s="133">
        <f>IF(A145="","",VLOOKUP(A145,Datos!$B$4:$D$300,2,FALSE()))</f>
        <v/>
      </c>
      <c r="D145" s="138" t="n"/>
      <c r="E145" s="138" t="n"/>
      <c r="F145" s="138" t="n"/>
      <c r="G145" s="138" t="n"/>
      <c r="H145" s="138" t="n"/>
      <c r="I145" s="138" t="n"/>
      <c r="J145" s="133">
        <f>IF(B145="","",B145&amp;C145&amp;E145)</f>
        <v/>
      </c>
    </row>
    <row r="146" ht="15" customHeight="1" s="125">
      <c r="C146" s="133">
        <f>IF(A146="","",VLOOKUP(A146,Datos!$B$4:$D$300,2,FALSE()))</f>
        <v/>
      </c>
      <c r="D146" s="138" t="n"/>
      <c r="E146" s="138" t="n"/>
      <c r="F146" s="138" t="n"/>
      <c r="G146" s="138" t="n"/>
      <c r="H146" s="138" t="n"/>
      <c r="I146" s="138" t="n"/>
      <c r="J146" s="133">
        <f>IF(B146="","",B146&amp;C146&amp;E146)</f>
        <v/>
      </c>
    </row>
    <row r="147" ht="15" customHeight="1" s="125">
      <c r="C147" s="133">
        <f>IF(A147="","",VLOOKUP(A147,Datos!$B$4:$D$300,2,FALSE()))</f>
        <v/>
      </c>
      <c r="D147" s="138" t="n"/>
      <c r="E147" s="138" t="n"/>
      <c r="F147" s="138" t="n"/>
      <c r="G147" s="138" t="n"/>
      <c r="H147" s="138" t="n"/>
      <c r="I147" s="138" t="n"/>
      <c r="J147" s="133">
        <f>IF(B147="","",B147&amp;C147&amp;E147)</f>
        <v/>
      </c>
    </row>
    <row r="148" ht="15" customHeight="1" s="125">
      <c r="C148" s="133">
        <f>IF(A148="","",VLOOKUP(A148,Datos!$B$4:$D$300,2,FALSE()))</f>
        <v/>
      </c>
      <c r="D148" s="138" t="n"/>
      <c r="E148" s="138" t="n"/>
      <c r="F148" s="138" t="n"/>
      <c r="G148" s="138" t="n"/>
      <c r="H148" s="138" t="n"/>
      <c r="I148" s="138" t="n"/>
      <c r="J148" s="133">
        <f>IF(B148="","",B148&amp;C148&amp;E148)</f>
        <v/>
      </c>
    </row>
    <row r="149" ht="15" customHeight="1" s="125">
      <c r="C149" s="133">
        <f>IF(A149="","",VLOOKUP(A149,Datos!$B$4:$D$300,2,FALSE()))</f>
        <v/>
      </c>
      <c r="D149" s="138" t="n"/>
      <c r="E149" s="138" t="n"/>
      <c r="F149" s="138" t="n"/>
      <c r="G149" s="138" t="n"/>
      <c r="H149" s="138" t="n"/>
      <c r="I149" s="138" t="n"/>
      <c r="J149" s="133">
        <f>IF(B149="","",B149&amp;C149&amp;E149)</f>
        <v/>
      </c>
    </row>
    <row r="150" ht="15" customHeight="1" s="125">
      <c r="C150" s="133">
        <f>IF(A150="","",VLOOKUP(A150,Datos!$B$4:$D$300,2,FALSE()))</f>
        <v/>
      </c>
      <c r="D150" s="138" t="n"/>
      <c r="E150" s="138" t="n"/>
      <c r="F150" s="138" t="n"/>
      <c r="G150" s="138" t="n"/>
      <c r="H150" s="138" t="n"/>
      <c r="I150" s="138" t="n"/>
      <c r="J150" s="133">
        <f>IF(B150="","",B150&amp;C150&amp;E150)</f>
        <v/>
      </c>
    </row>
    <row r="151" ht="15" customHeight="1" s="125">
      <c r="C151" s="133">
        <f>IF(A151="","",VLOOKUP(A151,Datos!$B$4:$D$300,2,FALSE()))</f>
        <v/>
      </c>
      <c r="D151" s="138" t="n"/>
      <c r="E151" s="138" t="n"/>
      <c r="F151" s="138" t="n"/>
      <c r="G151" s="138" t="n"/>
      <c r="H151" s="138" t="n"/>
      <c r="I151" s="138" t="n"/>
      <c r="J151" s="133">
        <f>IF(B151="","",B151&amp;C151&amp;E151)</f>
        <v/>
      </c>
    </row>
    <row r="152" ht="15" customHeight="1" s="125">
      <c r="C152" s="133">
        <f>IF(A152="","",VLOOKUP(A152,Datos!$B$4:$D$300,2,FALSE()))</f>
        <v/>
      </c>
      <c r="D152" s="138" t="n"/>
      <c r="E152" s="138" t="n"/>
      <c r="F152" s="138" t="n"/>
      <c r="G152" s="138" t="n"/>
      <c r="H152" s="138" t="n"/>
      <c r="I152" s="138" t="n"/>
      <c r="J152" s="133">
        <f>IF(B152="","",B152&amp;C152&amp;E152)</f>
        <v/>
      </c>
    </row>
    <row r="153" ht="15" customHeight="1" s="125">
      <c r="C153" s="133">
        <f>IF(A153="","",VLOOKUP(A153,Datos!$B$4:$D$300,2,FALSE()))</f>
        <v/>
      </c>
      <c r="D153" s="138" t="n"/>
      <c r="E153" s="138" t="n"/>
      <c r="F153" s="138" t="n"/>
      <c r="G153" s="138" t="n"/>
      <c r="H153" s="138" t="n"/>
      <c r="I153" s="138" t="n"/>
      <c r="J153" s="133">
        <f>IF(B153="","",B153&amp;C153&amp;E153)</f>
        <v/>
      </c>
    </row>
    <row r="154" ht="15" customHeight="1" s="125">
      <c r="C154" s="133">
        <f>IF(A154="","",VLOOKUP(A154,Datos!$B$4:$D$300,2,FALSE()))</f>
        <v/>
      </c>
      <c r="D154" s="138" t="n"/>
      <c r="E154" s="138" t="n"/>
      <c r="F154" s="138" t="n"/>
      <c r="G154" s="138" t="n"/>
      <c r="H154" s="138" t="n"/>
      <c r="I154" s="138" t="n"/>
      <c r="J154" s="133">
        <f>IF(B154="","",B154&amp;C154&amp;E154)</f>
        <v/>
      </c>
    </row>
    <row r="155" ht="15" customHeight="1" s="125">
      <c r="C155" s="133">
        <f>IF(A155="","",VLOOKUP(A155,Datos!$B$4:$D$300,2,FALSE()))</f>
        <v/>
      </c>
      <c r="D155" s="138" t="n"/>
      <c r="E155" s="138" t="n"/>
      <c r="F155" s="138" t="n"/>
      <c r="G155" s="138" t="n"/>
      <c r="H155" s="138" t="n"/>
      <c r="I155" s="138" t="n"/>
      <c r="J155" s="133">
        <f>IF(B155="","",B155&amp;C155&amp;E155)</f>
        <v/>
      </c>
    </row>
    <row r="156" ht="15" customHeight="1" s="125">
      <c r="C156" s="133">
        <f>IF(A156="","",VLOOKUP(A156,Datos!$B$4:$D$300,2,FALSE()))</f>
        <v/>
      </c>
      <c r="D156" s="138" t="n"/>
      <c r="E156" s="138" t="n"/>
      <c r="F156" s="138" t="n"/>
      <c r="G156" s="138" t="n"/>
      <c r="H156" s="138" t="n"/>
      <c r="I156" s="138" t="n"/>
      <c r="J156" s="133">
        <f>IF(B156="","",B156&amp;C156&amp;E156)</f>
        <v/>
      </c>
    </row>
    <row r="157" ht="15" customHeight="1" s="125">
      <c r="C157" s="133">
        <f>IF(A157="","",VLOOKUP(A157,Datos!$B$4:$D$300,2,FALSE()))</f>
        <v/>
      </c>
      <c r="D157" s="138" t="n"/>
      <c r="E157" s="138" t="n"/>
      <c r="F157" s="138" t="n"/>
      <c r="G157" s="138" t="n"/>
      <c r="H157" s="138" t="n"/>
      <c r="I157" s="138" t="n"/>
      <c r="J157" s="133">
        <f>IF(B157="","",B157&amp;C157&amp;E157)</f>
        <v/>
      </c>
    </row>
    <row r="158" ht="15" customHeight="1" s="125">
      <c r="C158" s="133">
        <f>IF(A158="","",VLOOKUP(A158,Datos!$B$4:$D$300,2,FALSE()))</f>
        <v/>
      </c>
      <c r="D158" s="138" t="n"/>
      <c r="E158" s="138" t="n"/>
      <c r="F158" s="138" t="n"/>
      <c r="G158" s="138" t="n"/>
      <c r="H158" s="138" t="n"/>
      <c r="I158" s="138" t="n"/>
      <c r="J158" s="133">
        <f>IF(B158="","",B158&amp;C158&amp;E158)</f>
        <v/>
      </c>
    </row>
    <row r="159" ht="15" customHeight="1" s="125">
      <c r="C159" s="133">
        <f>IF(A159="","",VLOOKUP(A159,Datos!$B$4:$D$300,2,FALSE()))</f>
        <v/>
      </c>
      <c r="D159" s="138" t="n"/>
      <c r="E159" s="138" t="n"/>
      <c r="F159" s="138" t="n"/>
      <c r="G159" s="138" t="n"/>
      <c r="H159" s="138" t="n"/>
      <c r="I159" s="138" t="n"/>
      <c r="J159" s="133">
        <f>IF(B159="","",B159&amp;C159&amp;E159)</f>
        <v/>
      </c>
    </row>
    <row r="160" ht="15" customHeight="1" s="125">
      <c r="C160" s="133">
        <f>IF(A160="","",VLOOKUP(A160,Datos!$B$4:$D$300,2,FALSE()))</f>
        <v/>
      </c>
      <c r="D160" s="138" t="n"/>
      <c r="E160" s="138" t="n"/>
      <c r="F160" s="138" t="n"/>
      <c r="G160" s="138" t="n"/>
      <c r="H160" s="138" t="n"/>
      <c r="I160" s="138" t="n"/>
      <c r="J160" s="133">
        <f>IF(B160="","",B160&amp;C160&amp;E160)</f>
        <v/>
      </c>
    </row>
    <row r="161" ht="15" customHeight="1" s="125">
      <c r="C161" s="133">
        <f>IF(A161="","",VLOOKUP(A161,Datos!$B$4:$D$300,2,FALSE()))</f>
        <v/>
      </c>
      <c r="D161" s="138" t="n"/>
      <c r="E161" s="138" t="n"/>
      <c r="F161" s="138" t="n"/>
      <c r="G161" s="138" t="n"/>
      <c r="H161" s="138" t="n"/>
      <c r="I161" s="138" t="n"/>
      <c r="J161" s="133">
        <f>IF(B161="","",B161&amp;C161&amp;E161)</f>
        <v/>
      </c>
    </row>
    <row r="162" ht="15" customHeight="1" s="125">
      <c r="C162" s="133">
        <f>IF(A162="","",VLOOKUP(A162,Datos!$B$4:$D$300,2,FALSE()))</f>
        <v/>
      </c>
      <c r="D162" s="138" t="n"/>
      <c r="E162" s="138" t="n"/>
      <c r="F162" s="138" t="n"/>
      <c r="G162" s="138" t="n"/>
      <c r="H162" s="138" t="n"/>
      <c r="I162" s="138" t="n"/>
      <c r="J162" s="133">
        <f>IF(B162="","",B162&amp;C162&amp;E162)</f>
        <v/>
      </c>
    </row>
    <row r="163" ht="15" customHeight="1" s="125">
      <c r="C163" s="133">
        <f>IF(A163="","",VLOOKUP(A163,Datos!$B$4:$D$300,2,FALSE()))</f>
        <v/>
      </c>
      <c r="D163" s="138" t="n"/>
      <c r="E163" s="138" t="n"/>
      <c r="F163" s="138" t="n"/>
      <c r="G163" s="138" t="n"/>
      <c r="H163" s="138" t="n"/>
      <c r="I163" s="138" t="n"/>
      <c r="J163" s="133">
        <f>IF(B163="","",B163&amp;C163&amp;E163)</f>
        <v/>
      </c>
    </row>
    <row r="164" ht="15" customHeight="1" s="125">
      <c r="C164" s="133">
        <f>IF(A164="","",VLOOKUP(A164,Datos!$B$4:$D$300,2,FALSE()))</f>
        <v/>
      </c>
      <c r="D164" s="138" t="n"/>
      <c r="E164" s="138" t="n"/>
      <c r="F164" s="138" t="n"/>
      <c r="G164" s="138" t="n"/>
      <c r="H164" s="138" t="n"/>
      <c r="I164" s="138" t="n"/>
      <c r="J164" s="133">
        <f>IF(B164="","",B164&amp;C164&amp;E164)</f>
        <v/>
      </c>
    </row>
    <row r="165" ht="15" customHeight="1" s="125">
      <c r="C165" s="133">
        <f>IF(A165="","",VLOOKUP(A165,Datos!$B$4:$D$300,2,FALSE()))</f>
        <v/>
      </c>
      <c r="D165" s="138" t="n"/>
      <c r="E165" s="138" t="n"/>
      <c r="F165" s="138" t="n"/>
      <c r="G165" s="138" t="n"/>
      <c r="H165" s="138" t="n"/>
      <c r="I165" s="138" t="n"/>
      <c r="J165" s="133">
        <f>IF(B165="","",B165&amp;C165&amp;E165)</f>
        <v/>
      </c>
    </row>
    <row r="166" ht="15" customHeight="1" s="125">
      <c r="C166" s="133">
        <f>IF(A166="","",VLOOKUP(A166,Datos!$B$4:$D$300,2,FALSE()))</f>
        <v/>
      </c>
      <c r="D166" s="138" t="n"/>
      <c r="E166" s="138" t="n"/>
      <c r="F166" s="138" t="n"/>
      <c r="G166" s="138" t="n"/>
      <c r="H166" s="138" t="n"/>
      <c r="I166" s="138" t="n"/>
      <c r="J166" s="133">
        <f>IF(B166="","",B166&amp;C166&amp;E166)</f>
        <v/>
      </c>
    </row>
    <row r="167" ht="15" customHeight="1" s="125">
      <c r="C167" s="133">
        <f>IF(A167="","",VLOOKUP(A167,Datos!$B$4:$D$300,2,FALSE()))</f>
        <v/>
      </c>
      <c r="D167" s="138" t="n"/>
      <c r="E167" s="138" t="n"/>
      <c r="F167" s="138" t="n"/>
      <c r="G167" s="138" t="n"/>
      <c r="H167" s="138" t="n"/>
      <c r="I167" s="138" t="n"/>
      <c r="J167" s="133">
        <f>IF(B167="","",B167&amp;C167&amp;E167)</f>
        <v/>
      </c>
    </row>
    <row r="168" ht="15" customHeight="1" s="125">
      <c r="C168" s="133">
        <f>IF(A168="","",VLOOKUP(A168,Datos!$B$4:$D$300,2,FALSE()))</f>
        <v/>
      </c>
      <c r="D168" s="138" t="n"/>
      <c r="E168" s="138" t="n"/>
      <c r="F168" s="138" t="n"/>
      <c r="G168" s="138" t="n"/>
      <c r="H168" s="138" t="n"/>
      <c r="I168" s="138" t="n"/>
      <c r="J168" s="133">
        <f>IF(B168="","",B168&amp;C168&amp;E168)</f>
        <v/>
      </c>
    </row>
    <row r="169" ht="15" customHeight="1" s="125">
      <c r="C169" s="133">
        <f>IF(A169="","",VLOOKUP(A169,Datos!$B$4:$D$300,2,FALSE()))</f>
        <v/>
      </c>
      <c r="D169" s="138" t="n"/>
      <c r="E169" s="138" t="n"/>
      <c r="F169" s="138" t="n"/>
      <c r="G169" s="138" t="n"/>
      <c r="H169" s="138" t="n"/>
      <c r="I169" s="138" t="n"/>
      <c r="J169" s="133">
        <f>IF(B169="","",B169&amp;C169&amp;E169)</f>
        <v/>
      </c>
    </row>
    <row r="170" ht="15" customHeight="1" s="125">
      <c r="C170" s="133">
        <f>IF(A170="","",VLOOKUP(A170,Datos!$B$4:$D$300,2,FALSE()))</f>
        <v/>
      </c>
      <c r="D170" s="138" t="n"/>
      <c r="E170" s="138" t="n"/>
      <c r="F170" s="138" t="n"/>
      <c r="G170" s="138" t="n"/>
      <c r="H170" s="138" t="n"/>
      <c r="I170" s="138" t="n"/>
      <c r="J170" s="133">
        <f>IF(B170="","",B170&amp;C170&amp;E170)</f>
        <v/>
      </c>
    </row>
    <row r="171" ht="15" customHeight="1" s="125">
      <c r="C171" s="133">
        <f>IF(A171="","",VLOOKUP(A171,Datos!$B$4:$D$300,2,FALSE()))</f>
        <v/>
      </c>
      <c r="D171" s="138" t="n"/>
      <c r="E171" s="138" t="n"/>
      <c r="F171" s="138" t="n"/>
      <c r="G171" s="138" t="n"/>
      <c r="H171" s="138" t="n"/>
      <c r="I171" s="138" t="n"/>
      <c r="J171" s="133">
        <f>IF(B171="","",B171&amp;C171&amp;E171)</f>
        <v/>
      </c>
    </row>
    <row r="172" ht="15" customHeight="1" s="125">
      <c r="C172" s="133">
        <f>IF(A172="","",VLOOKUP(A172,Datos!$B$4:$D$300,2,FALSE()))</f>
        <v/>
      </c>
      <c r="D172" s="138" t="n"/>
      <c r="E172" s="138" t="n"/>
      <c r="F172" s="138" t="n"/>
      <c r="G172" s="138" t="n"/>
      <c r="H172" s="138" t="n"/>
      <c r="I172" s="138" t="n"/>
      <c r="J172" s="133">
        <f>IF(B172="","",B172&amp;C172&amp;E172)</f>
        <v/>
      </c>
    </row>
    <row r="173" ht="15" customHeight="1" s="125">
      <c r="C173" s="133">
        <f>IF(A173="","",VLOOKUP(A173,Datos!$B$4:$D$300,2,FALSE()))</f>
        <v/>
      </c>
      <c r="D173" s="138" t="n"/>
      <c r="E173" s="138" t="n"/>
      <c r="F173" s="138" t="n"/>
      <c r="G173" s="138" t="n"/>
      <c r="H173" s="138" t="n"/>
      <c r="I173" s="138" t="n"/>
      <c r="J173" s="133">
        <f>IF(B173="","",B173&amp;C173&amp;E173)</f>
        <v/>
      </c>
    </row>
    <row r="174" ht="15" customHeight="1" s="125">
      <c r="C174" s="133">
        <f>IF(A174="","",VLOOKUP(A174,Datos!$B$4:$D$300,2,FALSE()))</f>
        <v/>
      </c>
      <c r="D174" s="138" t="n"/>
      <c r="E174" s="138" t="n"/>
      <c r="F174" s="138" t="n"/>
      <c r="G174" s="138" t="n"/>
      <c r="H174" s="138" t="n"/>
      <c r="I174" s="138" t="n"/>
      <c r="J174" s="133">
        <f>IF(B174="","",B174&amp;C174&amp;E174)</f>
        <v/>
      </c>
    </row>
    <row r="175" ht="15" customHeight="1" s="125">
      <c r="C175" s="133">
        <f>IF(A175="","",VLOOKUP(A175,Datos!$B$4:$D$300,2,FALSE()))</f>
        <v/>
      </c>
      <c r="D175" s="138" t="n"/>
      <c r="E175" s="138" t="n"/>
      <c r="F175" s="138" t="n"/>
      <c r="G175" s="138" t="n"/>
      <c r="H175" s="138" t="n"/>
      <c r="I175" s="138" t="n"/>
      <c r="J175" s="133">
        <f>IF(B175="","",B175&amp;C175&amp;E175)</f>
        <v/>
      </c>
    </row>
    <row r="176" ht="15" customHeight="1" s="125">
      <c r="C176" s="133">
        <f>IF(A176="","",VLOOKUP(A176,Datos!$B$4:$D$300,2,FALSE()))</f>
        <v/>
      </c>
      <c r="D176" s="138" t="n"/>
      <c r="E176" s="138" t="n"/>
      <c r="F176" s="138" t="n"/>
      <c r="G176" s="138" t="n"/>
      <c r="H176" s="138" t="n"/>
      <c r="I176" s="138" t="n"/>
      <c r="J176" s="133">
        <f>IF(B176="","",B176&amp;C176&amp;E176)</f>
        <v/>
      </c>
    </row>
    <row r="177" ht="15" customHeight="1" s="125">
      <c r="C177" s="133">
        <f>IF(A177="","",VLOOKUP(A177,Datos!$B$4:$D$300,2,FALSE()))</f>
        <v/>
      </c>
      <c r="D177" s="138" t="n"/>
      <c r="E177" s="138" t="n"/>
      <c r="F177" s="138" t="n"/>
      <c r="G177" s="138" t="n"/>
      <c r="H177" s="138" t="n"/>
      <c r="I177" s="138" t="n"/>
      <c r="J177" s="133">
        <f>IF(B177="","",B177&amp;C177&amp;E177)</f>
        <v/>
      </c>
    </row>
    <row r="178" ht="15" customHeight="1" s="125">
      <c r="C178" s="133">
        <f>IF(A178="","",VLOOKUP(A178,Datos!$B$4:$D$300,2,FALSE()))</f>
        <v/>
      </c>
      <c r="D178" s="138" t="n"/>
      <c r="E178" s="138" t="n"/>
      <c r="F178" s="138" t="n"/>
      <c r="G178" s="138" t="n"/>
      <c r="H178" s="138" t="n"/>
      <c r="I178" s="138" t="n"/>
      <c r="J178" s="133">
        <f>IF(B178="","",B178&amp;C178&amp;E178)</f>
        <v/>
      </c>
    </row>
    <row r="179" ht="15" customHeight="1" s="125">
      <c r="C179" s="133">
        <f>IF(A179="","",VLOOKUP(A179,Datos!$B$4:$D$300,2,FALSE()))</f>
        <v/>
      </c>
      <c r="D179" s="138" t="n"/>
      <c r="E179" s="138" t="n"/>
      <c r="F179" s="138" t="n"/>
      <c r="G179" s="138" t="n"/>
      <c r="H179" s="138" t="n"/>
      <c r="I179" s="138" t="n"/>
      <c r="J179" s="133">
        <f>IF(B179="","",B179&amp;C179&amp;E179)</f>
        <v/>
      </c>
    </row>
    <row r="180" ht="15" customHeight="1" s="125">
      <c r="C180" s="133">
        <f>IF(A180="","",VLOOKUP(A180,Datos!$B$4:$D$300,2,FALSE()))</f>
        <v/>
      </c>
      <c r="D180" s="138" t="n"/>
      <c r="E180" s="138" t="n"/>
      <c r="F180" s="138" t="n"/>
      <c r="G180" s="138" t="n"/>
      <c r="H180" s="138" t="n"/>
      <c r="I180" s="138" t="n"/>
      <c r="J180" s="133">
        <f>IF(B180="","",B180&amp;C180&amp;E180)</f>
        <v/>
      </c>
    </row>
    <row r="181" ht="15" customHeight="1" s="125">
      <c r="C181" s="133">
        <f>IF(A181="","",VLOOKUP(A181,Datos!$B$4:$D$300,2,FALSE()))</f>
        <v/>
      </c>
      <c r="D181" s="138" t="n"/>
      <c r="E181" s="138" t="n"/>
      <c r="F181" s="138" t="n"/>
      <c r="G181" s="138" t="n"/>
      <c r="H181" s="138" t="n"/>
      <c r="I181" s="138" t="n"/>
      <c r="J181" s="133">
        <f>IF(B181="","",B181&amp;C181&amp;E181)</f>
        <v/>
      </c>
    </row>
    <row r="182" ht="15" customHeight="1" s="125">
      <c r="C182" s="133">
        <f>IF(A182="","",VLOOKUP(A182,Datos!$B$4:$D$300,2,FALSE()))</f>
        <v/>
      </c>
      <c r="D182" s="138" t="n"/>
      <c r="E182" s="138" t="n"/>
      <c r="F182" s="138" t="n"/>
      <c r="G182" s="138" t="n"/>
      <c r="H182" s="138" t="n"/>
      <c r="I182" s="138" t="n"/>
      <c r="J182" s="133">
        <f>IF(B182="","",B182&amp;C182&amp;E182)</f>
        <v/>
      </c>
    </row>
    <row r="183" ht="15" customHeight="1" s="125">
      <c r="C183" s="133">
        <f>IF(A183="","",VLOOKUP(A183,Datos!$B$4:$D$300,2,FALSE()))</f>
        <v/>
      </c>
      <c r="D183" s="138" t="n"/>
      <c r="E183" s="138" t="n"/>
      <c r="F183" s="138" t="n"/>
      <c r="G183" s="138" t="n"/>
      <c r="H183" s="138" t="n"/>
      <c r="I183" s="138" t="n"/>
      <c r="J183" s="133">
        <f>IF(B183="","",B183&amp;C183&amp;E183)</f>
        <v/>
      </c>
    </row>
    <row r="184" ht="15" customHeight="1" s="125">
      <c r="C184" s="133">
        <f>IF(A184="","",VLOOKUP(A184,Datos!$B$4:$D$300,2,FALSE()))</f>
        <v/>
      </c>
      <c r="D184" s="138" t="n"/>
      <c r="E184" s="138" t="n"/>
      <c r="F184" s="138" t="n"/>
      <c r="G184" s="138" t="n"/>
      <c r="H184" s="138" t="n"/>
      <c r="I184" s="138" t="n"/>
      <c r="J184" s="133">
        <f>IF(B184="","",B184&amp;C184&amp;E184)</f>
        <v/>
      </c>
    </row>
    <row r="185" ht="15" customHeight="1" s="125">
      <c r="C185" s="133">
        <f>IF(A185="","",VLOOKUP(A185,Datos!$B$4:$D$300,2,FALSE()))</f>
        <v/>
      </c>
      <c r="D185" s="138" t="n"/>
      <c r="E185" s="138" t="n"/>
      <c r="F185" s="138" t="n"/>
      <c r="G185" s="138" t="n"/>
      <c r="H185" s="138" t="n"/>
      <c r="I185" s="138" t="n"/>
      <c r="J185" s="133">
        <f>IF(B185="","",B185&amp;C185&amp;E185)</f>
        <v/>
      </c>
    </row>
    <row r="186" ht="15" customHeight="1" s="125">
      <c r="C186" s="133">
        <f>IF(A186="","",VLOOKUP(A186,Datos!$B$4:$D$300,2,FALSE()))</f>
        <v/>
      </c>
      <c r="D186" s="138" t="n"/>
      <c r="E186" s="138" t="n"/>
      <c r="F186" s="138" t="n"/>
      <c r="G186" s="138" t="n"/>
      <c r="H186" s="138" t="n"/>
      <c r="I186" s="138" t="n"/>
      <c r="J186" s="133">
        <f>IF(B186="","",B186&amp;C186&amp;E186)</f>
        <v/>
      </c>
    </row>
    <row r="187" ht="15" customHeight="1" s="125">
      <c r="C187" s="133">
        <f>IF(A187="","",VLOOKUP(A187,Datos!$B$4:$D$300,2,FALSE()))</f>
        <v/>
      </c>
      <c r="D187" s="138" t="n"/>
      <c r="E187" s="138" t="n"/>
      <c r="F187" s="138" t="n"/>
      <c r="G187" s="138" t="n"/>
      <c r="H187" s="138" t="n"/>
      <c r="I187" s="138" t="n"/>
      <c r="J187" s="133">
        <f>IF(B187="","",B187&amp;C187&amp;E187)</f>
        <v/>
      </c>
    </row>
    <row r="188" ht="15" customHeight="1" s="125">
      <c r="C188" s="133">
        <f>IF(A188="","",VLOOKUP(A188,Datos!$B$4:$D$300,2,FALSE()))</f>
        <v/>
      </c>
      <c r="D188" s="138" t="n"/>
      <c r="E188" s="138" t="n"/>
      <c r="F188" s="138" t="n"/>
      <c r="G188" s="138" t="n"/>
      <c r="H188" s="138" t="n"/>
      <c r="I188" s="138" t="n"/>
      <c r="J188" s="133">
        <f>IF(B188="","",B188&amp;C188&amp;E188)</f>
        <v/>
      </c>
    </row>
    <row r="189" ht="15" customHeight="1" s="125">
      <c r="C189" s="133">
        <f>IF(A189="","",VLOOKUP(A189,Datos!$B$4:$D$300,2,FALSE()))</f>
        <v/>
      </c>
      <c r="D189" s="138" t="n"/>
      <c r="E189" s="138" t="n"/>
      <c r="F189" s="138" t="n"/>
      <c r="G189" s="138" t="n"/>
      <c r="H189" s="138" t="n"/>
      <c r="I189" s="138" t="n"/>
      <c r="J189" s="133">
        <f>IF(B189="","",B189&amp;C189&amp;E189)</f>
        <v/>
      </c>
    </row>
    <row r="190" ht="15" customHeight="1" s="125">
      <c r="C190" s="133">
        <f>IF(A190="","",VLOOKUP(A190,Datos!$B$4:$D$300,2,FALSE()))</f>
        <v/>
      </c>
      <c r="D190" s="138" t="n"/>
      <c r="E190" s="138" t="n"/>
      <c r="F190" s="138" t="n"/>
      <c r="G190" s="138" t="n"/>
      <c r="H190" s="138" t="n"/>
      <c r="I190" s="138" t="n"/>
      <c r="J190" s="133">
        <f>IF(B190="","",B190&amp;C190&amp;E190)</f>
        <v/>
      </c>
    </row>
    <row r="191" ht="15" customHeight="1" s="125">
      <c r="C191" s="133">
        <f>IF(A191="","",VLOOKUP(A191,Datos!$B$4:$D$300,2,FALSE()))</f>
        <v/>
      </c>
      <c r="D191" s="138" t="n"/>
      <c r="E191" s="138" t="n"/>
      <c r="F191" s="138" t="n"/>
      <c r="G191" s="138" t="n"/>
      <c r="H191" s="138" t="n"/>
      <c r="I191" s="138" t="n"/>
      <c r="J191" s="133">
        <f>IF(B191="","",B191&amp;C191&amp;E191)</f>
        <v/>
      </c>
    </row>
    <row r="192" ht="15" customHeight="1" s="125">
      <c r="C192" s="133">
        <f>IF(A192="","",VLOOKUP(A192,Datos!$B$4:$D$300,2,FALSE()))</f>
        <v/>
      </c>
      <c r="D192" s="138" t="n"/>
      <c r="E192" s="138" t="n"/>
      <c r="F192" s="138" t="n"/>
      <c r="G192" s="138" t="n"/>
      <c r="H192" s="138" t="n"/>
      <c r="I192" s="138" t="n"/>
      <c r="J192" s="133">
        <f>IF(B192="","",B192&amp;C192&amp;E192)</f>
        <v/>
      </c>
    </row>
    <row r="193" ht="15" customHeight="1" s="125">
      <c r="C193" s="133">
        <f>IF(A193="","",VLOOKUP(A193,Datos!$B$4:$D$300,2,FALSE()))</f>
        <v/>
      </c>
      <c r="D193" s="138" t="n"/>
      <c r="E193" s="138" t="n"/>
      <c r="F193" s="138" t="n"/>
      <c r="G193" s="138" t="n"/>
      <c r="H193" s="138" t="n"/>
      <c r="I193" s="138" t="n"/>
      <c r="J193" s="133">
        <f>IF(B193="","",B193&amp;C193&amp;E193)</f>
        <v/>
      </c>
    </row>
    <row r="194" ht="15" customHeight="1" s="125">
      <c r="C194" s="133">
        <f>IF(A194="","",VLOOKUP(A194,Datos!$B$4:$D$300,2,FALSE()))</f>
        <v/>
      </c>
      <c r="D194" s="138" t="n"/>
      <c r="E194" s="138" t="n"/>
      <c r="F194" s="138" t="n"/>
      <c r="G194" s="138" t="n"/>
      <c r="H194" s="138" t="n"/>
      <c r="I194" s="138" t="n"/>
      <c r="J194" s="133">
        <f>IF(B194="","",B194&amp;C194&amp;E194)</f>
        <v/>
      </c>
    </row>
    <row r="195" ht="15" customHeight="1" s="125">
      <c r="C195" s="133">
        <f>IF(A195="","",VLOOKUP(A195,Datos!$B$4:$D$300,2,FALSE()))</f>
        <v/>
      </c>
      <c r="D195" s="138" t="n"/>
      <c r="E195" s="138" t="n"/>
      <c r="F195" s="138" t="n"/>
      <c r="G195" s="138" t="n"/>
      <c r="H195" s="138" t="n"/>
      <c r="I195" s="138" t="n"/>
      <c r="J195" s="133">
        <f>IF(B195="","",B195&amp;C195&amp;E195)</f>
        <v/>
      </c>
    </row>
    <row r="196" ht="15" customHeight="1" s="125">
      <c r="C196" s="133">
        <f>IF(A196="","",VLOOKUP(A196,Datos!$B$4:$D$300,2,FALSE()))</f>
        <v/>
      </c>
      <c r="D196" s="138" t="n"/>
      <c r="E196" s="138" t="n"/>
      <c r="F196" s="138" t="n"/>
      <c r="G196" s="138" t="n"/>
      <c r="H196" s="138" t="n"/>
      <c r="I196" s="138" t="n"/>
      <c r="J196" s="133">
        <f>IF(B196="","",B196&amp;C196&amp;E196)</f>
        <v/>
      </c>
    </row>
    <row r="197" ht="15" customHeight="1" s="125">
      <c r="C197" s="133">
        <f>IF(A197="","",VLOOKUP(A197,Datos!$B$4:$D$300,2,FALSE()))</f>
        <v/>
      </c>
      <c r="D197" s="138" t="n"/>
      <c r="E197" s="138" t="n"/>
      <c r="F197" s="138" t="n"/>
      <c r="G197" s="138" t="n"/>
      <c r="H197" s="138" t="n"/>
      <c r="I197" s="138" t="n"/>
      <c r="J197" s="133">
        <f>IF(B197="","",B197&amp;C197&amp;E197)</f>
        <v/>
      </c>
    </row>
    <row r="198" ht="15" customHeight="1" s="125">
      <c r="C198" s="133">
        <f>IF(A198="","",VLOOKUP(A198,Datos!$B$4:$D$300,2,FALSE()))</f>
        <v/>
      </c>
      <c r="D198" s="138" t="n"/>
      <c r="E198" s="138" t="n"/>
      <c r="F198" s="138" t="n"/>
      <c r="G198" s="138" t="n"/>
      <c r="H198" s="138" t="n"/>
      <c r="I198" s="138" t="n"/>
      <c r="J198" s="133">
        <f>IF(B198="","",B198&amp;C198&amp;E198)</f>
        <v/>
      </c>
    </row>
    <row r="199" ht="15" customHeight="1" s="125">
      <c r="C199" s="133">
        <f>IF(A199="","",VLOOKUP(A199,Datos!$B$4:$D$300,2,FALSE()))</f>
        <v/>
      </c>
      <c r="D199" s="138" t="n"/>
      <c r="E199" s="138" t="n"/>
      <c r="F199" s="138" t="n"/>
      <c r="G199" s="138" t="n"/>
      <c r="H199" s="138" t="n"/>
      <c r="I199" s="138" t="n"/>
      <c r="J199" s="133">
        <f>IF(B199="","",B199&amp;C199&amp;E199)</f>
        <v/>
      </c>
    </row>
    <row r="200" ht="15" customHeight="1" s="125">
      <c r="C200" s="133">
        <f>IF(A200="","",VLOOKUP(A200,Datos!$B$4:$D$300,2,FALSE()))</f>
        <v/>
      </c>
      <c r="D200" s="138" t="n"/>
      <c r="E200" s="138" t="n"/>
      <c r="F200" s="138" t="n"/>
      <c r="G200" s="138" t="n"/>
      <c r="H200" s="138" t="n"/>
      <c r="I200" s="138" t="n"/>
      <c r="J200" s="133">
        <f>IF(B200="","",B200&amp;C200&amp;E200)</f>
        <v/>
      </c>
    </row>
    <row r="201" ht="15" customHeight="1" s="125">
      <c r="C201" s="133">
        <f>IF(A201="","",VLOOKUP(A201,Datos!$B$4:$D$300,2,FALSE()))</f>
        <v/>
      </c>
      <c r="D201" s="138" t="n"/>
      <c r="E201" s="138" t="n"/>
      <c r="F201" s="138" t="n"/>
      <c r="G201" s="138" t="n"/>
      <c r="H201" s="138" t="n"/>
      <c r="I201" s="138" t="n"/>
      <c r="J201" s="133">
        <f>IF(B201="","",B201&amp;C201&amp;E201)</f>
        <v/>
      </c>
    </row>
    <row r="202" ht="15" customHeight="1" s="125">
      <c r="C202" s="133">
        <f>IF(A202="","",VLOOKUP(A202,Datos!$B$4:$D$300,2,FALSE()))</f>
        <v/>
      </c>
      <c r="D202" s="138" t="n"/>
      <c r="E202" s="138" t="n"/>
      <c r="F202" s="138" t="n"/>
      <c r="G202" s="138" t="n"/>
      <c r="H202" s="138" t="n"/>
      <c r="I202" s="138" t="n"/>
      <c r="J202" s="133">
        <f>IF(B202="","",B202&amp;C202&amp;E202)</f>
        <v/>
      </c>
    </row>
    <row r="203" ht="15" customHeight="1" s="125">
      <c r="C203" s="133">
        <f>IF(A203="","",VLOOKUP(A203,Datos!$B$4:$D$300,2,FALSE()))</f>
        <v/>
      </c>
      <c r="D203" s="138" t="n"/>
      <c r="E203" s="138" t="n"/>
      <c r="F203" s="138" t="n"/>
      <c r="G203" s="138" t="n"/>
      <c r="H203" s="138" t="n"/>
      <c r="I203" s="138" t="n"/>
      <c r="J203" s="133">
        <f>IF(B203="","",B203&amp;C203&amp;E203)</f>
        <v/>
      </c>
    </row>
    <row r="204" ht="15.75" customHeight="1" s="125">
      <c r="A204" s="166" t="n"/>
      <c r="B204" s="167" t="n"/>
      <c r="C204" s="133">
        <f>IF(A204="","",VLOOKUP(A204,Datos!$B$4:$D$300,2,FALSE()))</f>
        <v/>
      </c>
      <c r="D204" s="167" t="n"/>
      <c r="E204" s="167" t="n"/>
      <c r="F204" s="167" t="n"/>
      <c r="G204" s="167" t="n"/>
      <c r="H204" s="167" t="n"/>
      <c r="I204" s="167" t="n"/>
    </row>
    <row r="205" ht="15.75" customHeight="1" s="125"/>
  </sheetData>
  <autoFilter ref="A14:I204"/>
  <mergeCells count="1">
    <mergeCell ref="G1:I1"/>
  </mergeCells>
  <conditionalFormatting sqref="A15:I200">
    <cfRule type="expression" rank="0" priority="2" equalAverage="0" aboveAverage="0" dxfId="14" text="" percent="0" bottom="0">
      <formula>IF($E15="",1,0)</formula>
    </cfRule>
    <cfRule type="expression" rank="0" priority="3" equalAverage="0" aboveAverage="0" dxfId="15" text="" percent="0" bottom="0">
      <formula>IF(OR((AND($A15&lt;&gt;"",$E15&lt;1)),(AND($I15="No informa actividad",$E15&lt;1))),1,0)</formula>
    </cfRule>
    <cfRule type="expression" rank="0" priority="4" equalAverage="0" aboveAverage="0" dxfId="16" text="" percent="0" bottom="0">
      <formula>IF($E15="",0,1)</formula>
    </cfRule>
  </conditionalFormatting>
  <conditionalFormatting sqref="G1">
    <cfRule type="expression" rank="0" priority="5" equalAverage="0" aboveAverage="0" dxfId="17" text="" percent="0" bottom="0">
      <formula>IF($G$1="DATOS NO INGRESADOS",1,0)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tabColor rgb="FFFFFF00"/>
    <outlinePr summaryBelow="1" summaryRight="1"/>
    <pageSetUpPr fitToPage="0"/>
  </sheetPr>
  <dimension ref="A1:J66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pane xSplit="0" ySplit="4" topLeftCell="A26" activePane="bottomLeft" state="frozen"/>
      <selection pane="topLeft" activeCell="A1" activeCellId="0" sqref="A1"/>
      <selection pane="bottomLeft" activeCell="H637" activeCellId="0" sqref="H637"/>
    </sheetView>
  </sheetViews>
  <sheetFormatPr baseColWidth="8" defaultColWidth="10" defaultRowHeight="15" zeroHeight="0" outlineLevelRow="0"/>
  <cols>
    <col width="25.85" customWidth="1" style="142" min="1" max="1"/>
    <col width="10.43" customWidth="1" style="142" min="2" max="2"/>
    <col width="13.85" customWidth="1" style="142" min="3" max="3"/>
    <col width="5.28" customWidth="1" style="138" min="4" max="4"/>
    <col width="12" customWidth="1" style="138" min="5" max="7"/>
    <col width="12" customWidth="1" style="168" min="8" max="8"/>
    <col width="41.43" customWidth="1" style="142" min="9" max="9"/>
    <col width="11.85" customWidth="1" style="142" min="10" max="10"/>
  </cols>
  <sheetData>
    <row r="1" ht="21" customHeight="1" s="125">
      <c r="A1" s="169" t="inlineStr">
        <is>
          <t>DB actividad congregación Pargua</t>
        </is>
      </c>
    </row>
    <row r="4" ht="15" customHeight="1" s="125">
      <c r="A4" s="170" t="inlineStr">
        <is>
          <t>Nombre</t>
        </is>
      </c>
      <c r="B4" s="170" t="inlineStr">
        <is>
          <t>Año-Mes</t>
        </is>
      </c>
      <c r="C4" s="170" t="inlineStr">
        <is>
          <t>Privilegio</t>
        </is>
      </c>
      <c r="D4" s="171" t="inlineStr">
        <is>
          <t>G</t>
        </is>
      </c>
      <c r="E4" s="171" t="inlineStr">
        <is>
          <t>Participacion</t>
        </is>
      </c>
      <c r="F4" s="172" t="inlineStr">
        <is>
          <t>Cursos</t>
        </is>
      </c>
      <c r="G4" s="171" t="inlineStr">
        <is>
          <t>Prec. aux.</t>
        </is>
      </c>
      <c r="H4" s="173" t="inlineStr">
        <is>
          <t>Horas</t>
        </is>
      </c>
      <c r="I4" s="170" t="inlineStr">
        <is>
          <t>Notas</t>
        </is>
      </c>
      <c r="J4" s="133" t="inlineStr">
        <is>
          <t>reservado</t>
        </is>
      </c>
    </row>
    <row r="5" ht="15" customHeight="1" s="125">
      <c r="A5" s="133" t="inlineStr">
        <is>
          <t xml:space="preserve">Isabel de Cárdenas </t>
        </is>
      </c>
      <c r="B5" s="133" t="n">
        <v>2209</v>
      </c>
      <c r="C5" s="133" t="inlineStr">
        <is>
          <t>Prec. Regular</t>
        </is>
      </c>
      <c r="D5" s="138" t="n">
        <v>1</v>
      </c>
      <c r="E5" s="138" t="n">
        <v>1</v>
      </c>
      <c r="F5" s="138" t="n">
        <v>4</v>
      </c>
      <c r="G5" s="138" t="n">
        <v>0</v>
      </c>
      <c r="H5" s="168" t="n">
        <v>31</v>
      </c>
      <c r="I5" s="133" t="inlineStr">
        <is>
          <t>ok</t>
        </is>
      </c>
    </row>
    <row r="6" ht="15" customHeight="1" s="125">
      <c r="A6" s="133" t="inlineStr">
        <is>
          <t>Sergio Guerrero</t>
        </is>
      </c>
      <c r="B6" s="133" t="n">
        <v>2209</v>
      </c>
      <c r="C6" s="133" t="inlineStr">
        <is>
          <t>Prec. Regular</t>
        </is>
      </c>
      <c r="D6" s="138" t="n">
        <v>1</v>
      </c>
      <c r="E6" s="138" t="n">
        <v>1</v>
      </c>
      <c r="F6" s="138" t="n">
        <v>3</v>
      </c>
      <c r="G6" s="138" t="n">
        <v>0</v>
      </c>
      <c r="H6" s="168" t="n">
        <v>31</v>
      </c>
      <c r="I6" s="133" t="inlineStr">
        <is>
          <t>ok</t>
        </is>
      </c>
    </row>
    <row r="7" ht="15" customHeight="1" s="125">
      <c r="A7" s="133" t="inlineStr">
        <is>
          <t>Daniela de Guerrero</t>
        </is>
      </c>
      <c r="B7" s="133" t="n">
        <v>2209</v>
      </c>
      <c r="C7" s="133" t="inlineStr">
        <is>
          <t>Prec. Regular</t>
        </is>
      </c>
      <c r="D7" s="138" t="n">
        <v>1</v>
      </c>
      <c r="E7" s="138" t="n">
        <v>1</v>
      </c>
      <c r="F7" s="138" t="n">
        <v>2</v>
      </c>
      <c r="G7" s="138" t="n">
        <v>0</v>
      </c>
      <c r="H7" s="168" t="n">
        <v>31</v>
      </c>
      <c r="I7" s="133" t="inlineStr">
        <is>
          <t>ok</t>
        </is>
      </c>
    </row>
    <row r="8" ht="15" customHeight="1" s="125">
      <c r="A8" s="133" t="inlineStr">
        <is>
          <t>Sara Lemus</t>
        </is>
      </c>
      <c r="B8" s="133" t="n">
        <v>2209</v>
      </c>
      <c r="C8" s="133" t="inlineStr">
        <is>
          <t>Prec. Regular</t>
        </is>
      </c>
      <c r="D8" s="138" t="n">
        <v>1</v>
      </c>
      <c r="E8" s="138" t="n">
        <v>1</v>
      </c>
      <c r="F8" s="138" t="n">
        <v>0</v>
      </c>
      <c r="G8" s="138" t="n">
        <v>0</v>
      </c>
      <c r="H8" s="168" t="n">
        <v>17</v>
      </c>
      <c r="I8" s="133" t="inlineStr">
        <is>
          <t>ok</t>
        </is>
      </c>
    </row>
    <row r="9" ht="15" customHeight="1" s="125">
      <c r="A9" s="133" t="inlineStr">
        <is>
          <t xml:space="preserve">Wilson Cárdenas </t>
        </is>
      </c>
      <c r="B9" s="133" t="n">
        <v>2209</v>
      </c>
      <c r="C9" s="133" t="inlineStr">
        <is>
          <t>Prec. Regular</t>
        </is>
      </c>
      <c r="D9" s="138" t="n">
        <v>1</v>
      </c>
      <c r="E9" s="138" t="n">
        <v>1</v>
      </c>
      <c r="F9" s="138" t="n">
        <v>2</v>
      </c>
      <c r="G9" s="138" t="n">
        <v>0</v>
      </c>
      <c r="H9" s="168" t="n">
        <v>11</v>
      </c>
      <c r="I9" s="133" t="inlineStr">
        <is>
          <t>ok</t>
        </is>
      </c>
    </row>
    <row r="10" ht="15" customHeight="1" s="125">
      <c r="A10" s="133" t="inlineStr">
        <is>
          <t xml:space="preserve">Joaquín Lozano </t>
        </is>
      </c>
      <c r="B10" s="133" t="n">
        <v>2209</v>
      </c>
      <c r="C10" s="133" t="inlineStr">
        <is>
          <t>Publicador</t>
        </is>
      </c>
      <c r="D10" s="138" t="n">
        <v>1</v>
      </c>
      <c r="E10" s="138" t="n">
        <v>1</v>
      </c>
      <c r="F10" s="138" t="n">
        <v>0</v>
      </c>
      <c r="G10" s="138" t="n">
        <v>0</v>
      </c>
      <c r="H10" s="168" t="n">
        <v>3</v>
      </c>
      <c r="I10" s="133" t="inlineStr">
        <is>
          <t>ok</t>
        </is>
      </c>
    </row>
    <row r="11" ht="15" customHeight="1" s="125">
      <c r="A11" s="133" t="inlineStr">
        <is>
          <t>Renato Soto</t>
        </is>
      </c>
      <c r="B11" s="133" t="n">
        <v>2209</v>
      </c>
      <c r="C11" s="133" t="inlineStr">
        <is>
          <t>Publicador</t>
        </is>
      </c>
      <c r="D11" s="138" t="n">
        <v>1</v>
      </c>
      <c r="E11" s="138" t="n">
        <v>1</v>
      </c>
      <c r="F11" s="138" t="n">
        <v>0</v>
      </c>
      <c r="G11" s="138" t="n">
        <v>0</v>
      </c>
      <c r="H11" s="168" t="n">
        <v>6</v>
      </c>
      <c r="I11" s="133" t="inlineStr">
        <is>
          <t>ok</t>
        </is>
      </c>
    </row>
    <row r="12" ht="15" customHeight="1" s="125">
      <c r="A12" s="133" t="inlineStr">
        <is>
          <t>Ivonne de Águila</t>
        </is>
      </c>
      <c r="B12" s="133" t="n">
        <v>2209</v>
      </c>
      <c r="C12" s="133" t="inlineStr">
        <is>
          <t>Publicador</t>
        </is>
      </c>
      <c r="D12" s="138" t="n">
        <v>1</v>
      </c>
      <c r="E12" s="138" t="n">
        <v>0</v>
      </c>
      <c r="F12" s="138" t="n">
        <v>0</v>
      </c>
      <c r="G12" s="138" t="n">
        <v>0</v>
      </c>
      <c r="H12" s="168" t="n">
        <v>0</v>
      </c>
      <c r="I12" s="133" t="inlineStr">
        <is>
          <t>Sin actividad</t>
        </is>
      </c>
    </row>
    <row r="13" ht="15" customHeight="1" s="125">
      <c r="A13" s="133" t="inlineStr">
        <is>
          <t>Cecilia Ahumada</t>
        </is>
      </c>
      <c r="B13" s="133" t="n">
        <v>2209</v>
      </c>
      <c r="C13" s="133" t="inlineStr">
        <is>
          <t>Publicador</t>
        </is>
      </c>
      <c r="D13" s="138" t="n">
        <v>1</v>
      </c>
      <c r="E13" s="138" t="n">
        <v>1</v>
      </c>
      <c r="F13" s="138" t="n">
        <v>0</v>
      </c>
      <c r="G13" s="138" t="n">
        <v>0</v>
      </c>
      <c r="H13" s="168" t="n">
        <v>14</v>
      </c>
      <c r="I13" s="133" t="inlineStr">
        <is>
          <t>ok</t>
        </is>
      </c>
    </row>
    <row r="14" ht="15" customHeight="1" s="125">
      <c r="A14" s="133" t="inlineStr">
        <is>
          <t>Yesenia Monsalve</t>
        </is>
      </c>
      <c r="B14" s="133" t="n">
        <v>2209</v>
      </c>
      <c r="C14" s="133" t="inlineStr">
        <is>
          <t>Publicador</t>
        </is>
      </c>
      <c r="D14" s="138" t="n">
        <v>1</v>
      </c>
      <c r="E14" s="138" t="n">
        <v>1</v>
      </c>
      <c r="F14" s="138" t="n">
        <v>2</v>
      </c>
      <c r="G14" s="138" t="n">
        <v>0</v>
      </c>
      <c r="H14" s="168" t="n">
        <v>18</v>
      </c>
      <c r="I14" s="133" t="inlineStr">
        <is>
          <t>ok</t>
        </is>
      </c>
    </row>
    <row r="15" ht="15" customHeight="1" s="125">
      <c r="A15" s="133" t="inlineStr">
        <is>
          <t>Maximiliano Vargas</t>
        </is>
      </c>
      <c r="B15" s="133" t="n">
        <v>2209</v>
      </c>
      <c r="C15" s="133" t="inlineStr">
        <is>
          <t>Publicador</t>
        </is>
      </c>
      <c r="D15" s="138" t="n">
        <v>1</v>
      </c>
      <c r="E15" s="138" t="n">
        <v>1</v>
      </c>
      <c r="F15" s="138" t="n">
        <v>0</v>
      </c>
      <c r="G15" s="138" t="n">
        <v>0</v>
      </c>
      <c r="H15" s="168" t="n">
        <v>6</v>
      </c>
      <c r="I15" s="133" t="inlineStr">
        <is>
          <t>ok</t>
        </is>
      </c>
    </row>
    <row r="16" ht="15" customHeight="1" s="125">
      <c r="A16" s="133" t="inlineStr">
        <is>
          <t>Cristian Albornoz</t>
        </is>
      </c>
      <c r="B16" s="133" t="n">
        <v>2209</v>
      </c>
      <c r="C16" s="133" t="inlineStr">
        <is>
          <t>Prec. Regular</t>
        </is>
      </c>
      <c r="D16" s="138" t="n">
        <v>2</v>
      </c>
      <c r="E16" s="138" t="n">
        <v>1</v>
      </c>
      <c r="F16" s="138" t="n">
        <v>1</v>
      </c>
      <c r="G16" s="138" t="n">
        <v>0</v>
      </c>
      <c r="H16" s="168" t="n">
        <v>30</v>
      </c>
      <c r="I16" s="133" t="inlineStr">
        <is>
          <t>Crédito de 30hrs por curso de precursores</t>
        </is>
      </c>
    </row>
    <row r="17" ht="15" customHeight="1" s="125">
      <c r="A17" s="133" t="inlineStr">
        <is>
          <t>Claudia de Albornoz</t>
        </is>
      </c>
      <c r="B17" s="133" t="n">
        <v>2209</v>
      </c>
      <c r="C17" s="133" t="inlineStr">
        <is>
          <t>Prec. Regular</t>
        </is>
      </c>
      <c r="D17" s="138" t="n">
        <v>2</v>
      </c>
      <c r="E17" s="138" t="n">
        <v>1</v>
      </c>
      <c r="F17" s="138" t="n">
        <v>0</v>
      </c>
      <c r="G17" s="138" t="n">
        <v>0</v>
      </c>
      <c r="H17" s="168" t="n">
        <v>36</v>
      </c>
      <c r="I17" s="133" t="inlineStr">
        <is>
          <t>ok</t>
        </is>
      </c>
    </row>
    <row r="18" ht="15" customHeight="1" s="125">
      <c r="A18" s="133" t="inlineStr">
        <is>
          <t>David Ule</t>
        </is>
      </c>
      <c r="B18" s="133" t="n">
        <v>2209</v>
      </c>
      <c r="C18" s="133" t="inlineStr">
        <is>
          <t>Prec. Auxiliar</t>
        </is>
      </c>
      <c r="D18" s="138" t="n">
        <v>2</v>
      </c>
      <c r="E18" s="138" t="n">
        <v>1</v>
      </c>
      <c r="F18" s="138" t="n">
        <v>2</v>
      </c>
      <c r="G18" s="138" t="n">
        <v>1</v>
      </c>
      <c r="H18" s="168" t="n">
        <v>31</v>
      </c>
      <c r="I18" s="133" t="inlineStr">
        <is>
          <t>ok</t>
        </is>
      </c>
    </row>
    <row r="19" ht="15" customHeight="1" s="125">
      <c r="A19" s="133" t="inlineStr">
        <is>
          <t>Monica de Ule</t>
        </is>
      </c>
      <c r="B19" s="133" t="n">
        <v>2209</v>
      </c>
      <c r="C19" s="133" t="inlineStr">
        <is>
          <t>Prec. Auxiliar</t>
        </is>
      </c>
      <c r="D19" s="138" t="n">
        <v>2</v>
      </c>
      <c r="E19" s="138" t="n">
        <v>1</v>
      </c>
      <c r="F19" s="138" t="n">
        <v>2</v>
      </c>
      <c r="G19" s="138" t="n">
        <v>1</v>
      </c>
      <c r="H19" s="168" t="n">
        <v>38</v>
      </c>
      <c r="I19" s="133" t="inlineStr">
        <is>
          <t>ok</t>
        </is>
      </c>
    </row>
    <row r="20" ht="15" customHeight="1" s="125">
      <c r="A20" s="133" t="inlineStr">
        <is>
          <t>Bernadita Carrasco</t>
        </is>
      </c>
      <c r="B20" s="133" t="n">
        <v>2209</v>
      </c>
      <c r="C20" s="133" t="inlineStr">
        <is>
          <t>Prec. Regular</t>
        </is>
      </c>
      <c r="D20" s="138" t="n">
        <v>2</v>
      </c>
      <c r="E20" s="138" t="n">
        <v>1</v>
      </c>
      <c r="F20" s="138" t="n">
        <v>0</v>
      </c>
      <c r="G20" s="138" t="n">
        <v>0</v>
      </c>
      <c r="H20" s="168" t="n">
        <v>25</v>
      </c>
      <c r="I20" s="133" t="inlineStr">
        <is>
          <t>ok</t>
        </is>
      </c>
    </row>
    <row r="21" ht="15" customHeight="1" s="125">
      <c r="A21" s="133" t="inlineStr">
        <is>
          <t>Celina Morales</t>
        </is>
      </c>
      <c r="B21" s="133" t="n">
        <v>2209</v>
      </c>
      <c r="C21" s="133" t="inlineStr">
        <is>
          <t>Prec. Auxiliar</t>
        </is>
      </c>
      <c r="D21" s="138" t="n">
        <v>2</v>
      </c>
      <c r="E21" s="138" t="n">
        <v>1</v>
      </c>
      <c r="F21" s="138" t="n">
        <v>0</v>
      </c>
      <c r="G21" s="138" t="n">
        <v>1</v>
      </c>
      <c r="H21" s="168" t="n">
        <v>72</v>
      </c>
      <c r="I21" s="133" t="inlineStr">
        <is>
          <t>Precursora Auxiliar Indefinida</t>
        </is>
      </c>
    </row>
    <row r="22" ht="15" customHeight="1" s="125">
      <c r="A22" s="133" t="inlineStr">
        <is>
          <t>Cristina de Olivares</t>
        </is>
      </c>
      <c r="B22" s="133" t="n">
        <v>2209</v>
      </c>
      <c r="C22" s="133" t="inlineStr">
        <is>
          <t>Publicador</t>
        </is>
      </c>
      <c r="D22" s="138" t="n">
        <v>2</v>
      </c>
      <c r="E22" s="138" t="n">
        <v>1</v>
      </c>
      <c r="F22" s="138" t="n">
        <v>0</v>
      </c>
      <c r="G22" s="138" t="n">
        <v>0</v>
      </c>
      <c r="H22" s="168" t="n">
        <v>10</v>
      </c>
      <c r="I22" s="133" t="inlineStr">
        <is>
          <t>ok</t>
        </is>
      </c>
    </row>
    <row r="23" ht="15" customHeight="1" s="125">
      <c r="A23" s="133" t="inlineStr">
        <is>
          <t>Luis Olivares</t>
        </is>
      </c>
      <c r="B23" s="133" t="n">
        <v>2209</v>
      </c>
      <c r="C23" s="133" t="inlineStr">
        <is>
          <t>Publicador</t>
        </is>
      </c>
      <c r="D23" s="138" t="n">
        <v>2</v>
      </c>
      <c r="E23" s="138" t="n">
        <v>1</v>
      </c>
      <c r="F23" s="138" t="n">
        <v>0</v>
      </c>
      <c r="G23" s="138" t="n">
        <v>0</v>
      </c>
      <c r="H23" s="168" t="n">
        <v>2</v>
      </c>
      <c r="I23" s="133" t="inlineStr">
        <is>
          <t>ok</t>
        </is>
      </c>
    </row>
    <row r="24" ht="15" customHeight="1" s="125">
      <c r="A24" s="133" t="inlineStr">
        <is>
          <t>Leticia de Vasquez</t>
        </is>
      </c>
      <c r="B24" s="133" t="n">
        <v>2209</v>
      </c>
      <c r="C24" s="133" t="inlineStr">
        <is>
          <t>Publicador</t>
        </is>
      </c>
      <c r="D24" s="138" t="n">
        <v>2</v>
      </c>
      <c r="E24" s="138" t="n">
        <v>1</v>
      </c>
      <c r="F24" s="138" t="n">
        <v>0</v>
      </c>
      <c r="G24" s="138" t="n">
        <v>0</v>
      </c>
      <c r="H24" s="168" t="n">
        <v>8</v>
      </c>
      <c r="I24" s="133" t="inlineStr">
        <is>
          <t>ok</t>
        </is>
      </c>
    </row>
    <row r="25" ht="15" customHeight="1" s="125">
      <c r="A25" s="133" t="inlineStr">
        <is>
          <t>Adiel Vasquez</t>
        </is>
      </c>
      <c r="B25" s="133" t="n">
        <v>2209</v>
      </c>
      <c r="C25" s="133" t="inlineStr">
        <is>
          <t>Publicador</t>
        </is>
      </c>
      <c r="D25" s="138" t="n">
        <v>2</v>
      </c>
      <c r="E25" s="138" t="n">
        <v>1</v>
      </c>
      <c r="F25" s="138" t="n">
        <v>0</v>
      </c>
      <c r="G25" s="138" t="n">
        <v>0</v>
      </c>
      <c r="H25" s="168" t="n">
        <v>8</v>
      </c>
      <c r="I25" s="133" t="inlineStr">
        <is>
          <t>ok</t>
        </is>
      </c>
    </row>
    <row r="26" ht="15" customHeight="1" s="125">
      <c r="A26" s="133" t="inlineStr">
        <is>
          <t>Isaias Beroiza</t>
        </is>
      </c>
      <c r="B26" s="133" t="n">
        <v>2209</v>
      </c>
      <c r="C26" s="133" t="inlineStr">
        <is>
          <t>Publicador</t>
        </is>
      </c>
      <c r="D26" s="138" t="n">
        <v>2</v>
      </c>
      <c r="E26" s="138" t="n">
        <v>1</v>
      </c>
      <c r="F26" s="138" t="n">
        <v>0</v>
      </c>
      <c r="G26" s="138" t="n">
        <v>0</v>
      </c>
      <c r="H26" s="168" t="n">
        <v>42</v>
      </c>
      <c r="I26" s="133" t="inlineStr">
        <is>
          <t>ok</t>
        </is>
      </c>
    </row>
    <row r="27" ht="15" customHeight="1" s="125">
      <c r="A27" s="133" t="inlineStr">
        <is>
          <t>Maria Jose Beroiza</t>
        </is>
      </c>
      <c r="B27" s="133" t="n">
        <v>2209</v>
      </c>
      <c r="C27" s="133" t="inlineStr">
        <is>
          <t>Prec. Regular</t>
        </is>
      </c>
      <c r="D27" s="138" t="n">
        <v>2</v>
      </c>
      <c r="E27" s="138" t="n">
        <v>1</v>
      </c>
      <c r="F27" s="138" t="n">
        <v>0</v>
      </c>
      <c r="G27" s="138" t="n">
        <v>0</v>
      </c>
      <c r="H27" s="168" t="n">
        <v>60</v>
      </c>
      <c r="I27" s="133" t="inlineStr">
        <is>
          <t>ok</t>
        </is>
      </c>
    </row>
    <row r="28" ht="15" customHeight="1" s="125">
      <c r="A28" s="133" t="inlineStr">
        <is>
          <t>Pedro Ruiz</t>
        </is>
      </c>
      <c r="B28" s="133" t="n">
        <v>2209</v>
      </c>
      <c r="C28" s="133" t="inlineStr">
        <is>
          <t>Publicador</t>
        </is>
      </c>
      <c r="D28" s="138" t="n">
        <v>2</v>
      </c>
      <c r="E28" s="138" t="n">
        <v>0</v>
      </c>
      <c r="F28" s="138" t="n">
        <v>0</v>
      </c>
      <c r="G28" s="138" t="n">
        <v>0</v>
      </c>
      <c r="H28" s="168" t="n">
        <v>0</v>
      </c>
      <c r="I28" s="133" t="inlineStr">
        <is>
          <t>Sin Actividad</t>
        </is>
      </c>
    </row>
    <row r="29" ht="15" customHeight="1" s="125">
      <c r="A29" s="133" t="inlineStr">
        <is>
          <t>Mirtia de Peralta</t>
        </is>
      </c>
      <c r="B29" s="133" t="n">
        <v>2209</v>
      </c>
      <c r="C29" s="133" t="inlineStr">
        <is>
          <t>Publicador</t>
        </is>
      </c>
      <c r="D29" s="138" t="n">
        <v>1</v>
      </c>
      <c r="E29" s="138" t="n">
        <v>1</v>
      </c>
      <c r="F29" s="138" t="n">
        <v>0</v>
      </c>
      <c r="G29" s="138" t="n">
        <v>0</v>
      </c>
      <c r="H29" s="168" t="n">
        <v>5</v>
      </c>
      <c r="I29" s="133" t="inlineStr">
        <is>
          <t>ok</t>
        </is>
      </c>
    </row>
    <row r="30" ht="15" customHeight="1" s="125">
      <c r="A30" s="133" t="inlineStr">
        <is>
          <t>Daiana de Carrasco</t>
        </is>
      </c>
      <c r="B30" s="133" t="n">
        <v>2209</v>
      </c>
      <c r="C30" s="133" t="inlineStr">
        <is>
          <t>Publicador</t>
        </is>
      </c>
      <c r="D30" s="138" t="n">
        <v>1</v>
      </c>
      <c r="E30" s="138" t="n">
        <v>1</v>
      </c>
      <c r="F30" s="138" t="n">
        <v>2</v>
      </c>
      <c r="G30" s="138" t="n">
        <v>0</v>
      </c>
      <c r="H30" s="168" t="n">
        <v>11</v>
      </c>
      <c r="I30" s="133" t="inlineStr">
        <is>
          <t>ok</t>
        </is>
      </c>
    </row>
    <row r="31" ht="15" customHeight="1" s="125">
      <c r="A31" s="133" t="inlineStr">
        <is>
          <t xml:space="preserve">María Hernández </t>
        </is>
      </c>
      <c r="B31" s="133" t="n">
        <v>2209</v>
      </c>
      <c r="C31" s="133" t="inlineStr">
        <is>
          <t>Publicador</t>
        </is>
      </c>
      <c r="D31" s="138" t="n">
        <v>1</v>
      </c>
      <c r="E31" s="138" t="n">
        <v>1</v>
      </c>
      <c r="F31" s="138" t="n">
        <v>0</v>
      </c>
      <c r="G31" s="138" t="n">
        <v>0</v>
      </c>
      <c r="H31" s="168" t="n">
        <v>10</v>
      </c>
      <c r="I31" s="133" t="inlineStr">
        <is>
          <t>ok</t>
        </is>
      </c>
    </row>
    <row r="32" ht="15" customHeight="1" s="125">
      <c r="A32" s="133" t="inlineStr">
        <is>
          <t>Daniel Mellado</t>
        </is>
      </c>
      <c r="B32" s="133" t="n">
        <v>2209</v>
      </c>
      <c r="C32" s="133" t="inlineStr">
        <is>
          <t>Prec. Regular</t>
        </is>
      </c>
      <c r="D32" s="138" t="n">
        <v>3</v>
      </c>
      <c r="E32" s="138" t="n">
        <v>1</v>
      </c>
      <c r="F32" s="138" t="n">
        <v>2</v>
      </c>
      <c r="G32" s="138" t="n">
        <v>0</v>
      </c>
      <c r="H32" s="168" t="n">
        <v>40</v>
      </c>
      <c r="I32" s="133" t="inlineStr">
        <is>
          <t>ok</t>
        </is>
      </c>
    </row>
    <row r="33" ht="15" customHeight="1" s="125">
      <c r="A33" s="133" t="inlineStr">
        <is>
          <t>Cindy de Mellado</t>
        </is>
      </c>
      <c r="B33" s="133" t="n">
        <v>2209</v>
      </c>
      <c r="C33" s="133" t="inlineStr">
        <is>
          <t>Prec. Regular</t>
        </is>
      </c>
      <c r="D33" s="138" t="n">
        <v>3</v>
      </c>
      <c r="E33" s="138" t="n">
        <v>1</v>
      </c>
      <c r="F33" s="138" t="n">
        <v>2</v>
      </c>
      <c r="G33" s="138" t="n">
        <v>0</v>
      </c>
      <c r="H33" s="168" t="n">
        <v>22</v>
      </c>
      <c r="I33" s="133" t="inlineStr">
        <is>
          <t>ok</t>
        </is>
      </c>
    </row>
    <row r="34" ht="15" customHeight="1" s="125">
      <c r="A34" s="133" t="inlineStr">
        <is>
          <t>Rubén Chupin</t>
        </is>
      </c>
      <c r="B34" s="133" t="n">
        <v>2209</v>
      </c>
      <c r="C34" s="133" t="inlineStr">
        <is>
          <t>Prec. Regular</t>
        </is>
      </c>
      <c r="D34" s="138" t="n">
        <v>3</v>
      </c>
      <c r="E34" s="138" t="n">
        <v>1</v>
      </c>
      <c r="F34" s="138" t="n">
        <v>1</v>
      </c>
      <c r="G34" s="138" t="n">
        <v>0</v>
      </c>
      <c r="H34" s="168" t="n">
        <v>33</v>
      </c>
      <c r="I34" s="133" t="inlineStr">
        <is>
          <t>Crédito de 30hrs por curso de precursores</t>
        </is>
      </c>
    </row>
    <row r="35" ht="15" customHeight="1" s="125">
      <c r="A35" s="133" t="inlineStr">
        <is>
          <t>Gladys de Chupin</t>
        </is>
      </c>
      <c r="B35" s="133" t="n">
        <v>2209</v>
      </c>
      <c r="C35" s="133" t="inlineStr">
        <is>
          <t>Prec. Regular</t>
        </is>
      </c>
      <c r="D35" s="138" t="n">
        <v>3</v>
      </c>
      <c r="E35" s="138" t="n">
        <v>1</v>
      </c>
      <c r="F35" s="138" t="n">
        <v>0</v>
      </c>
      <c r="G35" s="138" t="n">
        <v>0</v>
      </c>
      <c r="H35" s="168" t="n">
        <v>28</v>
      </c>
      <c r="I35" s="133" t="inlineStr">
        <is>
          <t>Crédito de 30hrs por curso de precursores</t>
        </is>
      </c>
    </row>
    <row r="36" ht="15" customHeight="1" s="125">
      <c r="A36" s="133" t="inlineStr">
        <is>
          <t>Nicole Pfeifer</t>
        </is>
      </c>
      <c r="B36" s="133" t="n">
        <v>2209</v>
      </c>
      <c r="C36" s="133" t="inlineStr">
        <is>
          <t>Prec. Regular</t>
        </is>
      </c>
      <c r="D36" s="138" t="n">
        <v>3</v>
      </c>
      <c r="E36" s="138" t="n">
        <v>1</v>
      </c>
      <c r="F36" s="138" t="n">
        <v>2</v>
      </c>
      <c r="G36" s="138" t="n">
        <v>0</v>
      </c>
      <c r="H36" s="168" t="n">
        <v>30</v>
      </c>
      <c r="I36" s="133" t="inlineStr">
        <is>
          <t>ok</t>
        </is>
      </c>
    </row>
    <row r="37" ht="15" customHeight="1" s="125">
      <c r="A37" s="133" t="inlineStr">
        <is>
          <t>Gabriel Olivares</t>
        </is>
      </c>
      <c r="B37" s="133" t="n">
        <v>2209</v>
      </c>
      <c r="C37" s="133" t="inlineStr">
        <is>
          <t>Publicador</t>
        </is>
      </c>
      <c r="D37" s="138" t="n">
        <v>3</v>
      </c>
      <c r="E37" s="138" t="n">
        <v>1</v>
      </c>
      <c r="F37" s="138" t="n">
        <v>0</v>
      </c>
      <c r="G37" s="138" t="n">
        <v>0</v>
      </c>
      <c r="H37" s="168" t="n">
        <v>2</v>
      </c>
      <c r="I37" s="133" t="inlineStr">
        <is>
          <t>ok</t>
        </is>
      </c>
    </row>
    <row r="38" ht="15" customHeight="1" s="125">
      <c r="A38" s="133" t="inlineStr">
        <is>
          <t xml:space="preserve">Hernán Jorquera </t>
        </is>
      </c>
      <c r="B38" s="133" t="n">
        <v>2209</v>
      </c>
      <c r="C38" s="133" t="inlineStr">
        <is>
          <t>Publicador</t>
        </is>
      </c>
      <c r="D38" s="138" t="n">
        <v>3</v>
      </c>
      <c r="E38" s="138" t="n">
        <v>1</v>
      </c>
      <c r="F38" s="138" t="n">
        <v>1</v>
      </c>
      <c r="G38" s="138" t="n">
        <v>0</v>
      </c>
      <c r="H38" s="168" t="n">
        <v>18</v>
      </c>
      <c r="I38" s="133" t="inlineStr">
        <is>
          <t>ok</t>
        </is>
      </c>
    </row>
    <row r="39" ht="15" customHeight="1" s="125">
      <c r="A39" s="133" t="inlineStr">
        <is>
          <t>Fresia de Jorquera</t>
        </is>
      </c>
      <c r="B39" s="133" t="n">
        <v>2209</v>
      </c>
      <c r="C39" s="133" t="inlineStr">
        <is>
          <t>Publicador</t>
        </is>
      </c>
      <c r="D39" s="138" t="n">
        <v>3</v>
      </c>
      <c r="E39" s="138" t="n">
        <v>1</v>
      </c>
      <c r="F39" s="138" t="n">
        <v>0</v>
      </c>
      <c r="G39" s="138" t="n">
        <v>0</v>
      </c>
      <c r="H39" s="168" t="n">
        <v>7</v>
      </c>
      <c r="I39" s="133" t="inlineStr">
        <is>
          <t>ok</t>
        </is>
      </c>
    </row>
    <row r="40" ht="15" customHeight="1" s="125">
      <c r="A40" s="133" t="inlineStr">
        <is>
          <t>Lindsey Jorquera</t>
        </is>
      </c>
      <c r="B40" s="133" t="n">
        <v>2209</v>
      </c>
      <c r="C40" s="133" t="inlineStr">
        <is>
          <t>Prec. Regular</t>
        </is>
      </c>
      <c r="D40" s="138" t="n">
        <v>3</v>
      </c>
      <c r="E40" s="138" t="n">
        <v>1</v>
      </c>
      <c r="F40" s="138" t="n">
        <v>0</v>
      </c>
      <c r="G40" s="138" t="n">
        <v>0</v>
      </c>
      <c r="H40" s="168" t="n">
        <v>30</v>
      </c>
      <c r="I40" s="133" t="inlineStr">
        <is>
          <t>Crédito de 30hrs por curso de precursores</t>
        </is>
      </c>
    </row>
    <row r="41" ht="15" customHeight="1" s="125">
      <c r="A41" s="133" t="inlineStr">
        <is>
          <t xml:space="preserve">Priscila Jorquera </t>
        </is>
      </c>
      <c r="B41" s="133" t="n">
        <v>2209</v>
      </c>
      <c r="C41" s="133" t="inlineStr">
        <is>
          <t>Publicador</t>
        </is>
      </c>
      <c r="D41" s="138" t="n">
        <v>3</v>
      </c>
      <c r="E41" s="138" t="n">
        <v>1</v>
      </c>
      <c r="F41" s="138" t="n">
        <v>0</v>
      </c>
      <c r="G41" s="138" t="n">
        <v>0</v>
      </c>
      <c r="H41" s="168" t="n">
        <v>12</v>
      </c>
      <c r="I41" s="133" t="inlineStr">
        <is>
          <t>ok</t>
        </is>
      </c>
    </row>
    <row r="42" ht="15" customHeight="1" s="125">
      <c r="A42" s="133" t="inlineStr">
        <is>
          <t xml:space="preserve">Hernan Jorquera Cura </t>
        </is>
      </c>
      <c r="B42" s="133" t="n">
        <v>2209</v>
      </c>
      <c r="C42" s="133" t="inlineStr">
        <is>
          <t>Publicador</t>
        </is>
      </c>
      <c r="D42" s="138" t="n">
        <v>3</v>
      </c>
      <c r="E42" s="138" t="n">
        <v>0</v>
      </c>
      <c r="F42" s="138" t="n">
        <v>0</v>
      </c>
      <c r="G42" s="138" t="n">
        <v>0</v>
      </c>
      <c r="H42" s="168" t="n">
        <v>0</v>
      </c>
      <c r="I42" s="133" t="inlineStr">
        <is>
          <t>No informa actividad</t>
        </is>
      </c>
    </row>
    <row r="43" ht="15" customHeight="1" s="125">
      <c r="A43" s="133" t="inlineStr">
        <is>
          <t>Matias Ule</t>
        </is>
      </c>
      <c r="B43" s="133" t="n">
        <v>2209</v>
      </c>
      <c r="C43" s="133" t="inlineStr">
        <is>
          <t>Publicador</t>
        </is>
      </c>
      <c r="D43" s="138" t="n">
        <v>3</v>
      </c>
      <c r="E43" s="138" t="n">
        <v>1</v>
      </c>
      <c r="F43" s="138" t="n">
        <v>0</v>
      </c>
      <c r="G43" s="138" t="n">
        <v>0</v>
      </c>
      <c r="H43" s="168" t="n">
        <v>5</v>
      </c>
      <c r="I43" s="133" t="inlineStr">
        <is>
          <t>ok</t>
        </is>
      </c>
    </row>
    <row r="44" ht="15" customHeight="1" s="125">
      <c r="A44" s="133" t="inlineStr">
        <is>
          <t>Cristian Riquelme</t>
        </is>
      </c>
      <c r="B44" s="133" t="n">
        <v>2209</v>
      </c>
      <c r="C44" s="133" t="inlineStr">
        <is>
          <t>Prec. Regular</t>
        </is>
      </c>
      <c r="D44" s="138" t="n">
        <v>3</v>
      </c>
      <c r="E44" s="138" t="n">
        <v>0</v>
      </c>
      <c r="F44" s="138" t="n">
        <v>0</v>
      </c>
      <c r="G44" s="138" t="n">
        <v>0</v>
      </c>
      <c r="H44" s="168" t="n">
        <v>0</v>
      </c>
      <c r="I44" s="133" t="inlineStr">
        <is>
          <t>sin datos</t>
        </is>
      </c>
    </row>
    <row r="45" ht="15" customHeight="1" s="125">
      <c r="A45" s="133" t="inlineStr">
        <is>
          <t>Francisco Lara</t>
        </is>
      </c>
      <c r="B45" s="133" t="n">
        <v>2209</v>
      </c>
      <c r="C45" s="133" t="inlineStr">
        <is>
          <t>Prec. Regular</t>
        </is>
      </c>
      <c r="D45" s="138" t="n">
        <v>1</v>
      </c>
      <c r="E45" s="138" t="n">
        <v>1</v>
      </c>
      <c r="F45" s="138" t="n">
        <v>0</v>
      </c>
      <c r="G45" s="138" t="n">
        <v>0</v>
      </c>
      <c r="H45" s="168" t="n">
        <v>71</v>
      </c>
      <c r="I45" s="133" t="inlineStr">
        <is>
          <t>ok</t>
        </is>
      </c>
    </row>
    <row r="46" ht="15" customHeight="1" s="125">
      <c r="A46" s="133" t="inlineStr">
        <is>
          <t>Maximiliano Mellado</t>
        </is>
      </c>
      <c r="B46" s="133" t="n">
        <v>2209</v>
      </c>
      <c r="C46" s="133" t="inlineStr">
        <is>
          <t>No publicador</t>
        </is>
      </c>
      <c r="I46" s="133" t="inlineStr">
        <is>
          <t>sin datos</t>
        </is>
      </c>
    </row>
    <row r="47" ht="15" customHeight="1" s="125">
      <c r="A47" s="133" t="inlineStr">
        <is>
          <t>Samuel Ule</t>
        </is>
      </c>
      <c r="B47" s="133" t="n">
        <v>2209</v>
      </c>
      <c r="C47" s="133" t="inlineStr">
        <is>
          <t>No publicador</t>
        </is>
      </c>
      <c r="I47" s="133" t="inlineStr">
        <is>
          <t>sin datos</t>
        </is>
      </c>
    </row>
    <row r="48" ht="15" customHeight="1" s="125">
      <c r="A48" s="133" t="inlineStr">
        <is>
          <t>Simón Ule</t>
        </is>
      </c>
      <c r="B48" s="133" t="n">
        <v>2209</v>
      </c>
      <c r="I48" s="133" t="inlineStr">
        <is>
          <t>sin datos</t>
        </is>
      </c>
    </row>
    <row r="49" ht="15" customHeight="1" s="125">
      <c r="A49" s="133" t="inlineStr">
        <is>
          <t>Cristian Albornoz</t>
        </is>
      </c>
      <c r="B49" s="133" t="n">
        <v>2210</v>
      </c>
      <c r="C49" s="133" t="inlineStr">
        <is>
          <t>Prec. Regular</t>
        </is>
      </c>
      <c r="D49" s="138" t="n">
        <v>2</v>
      </c>
      <c r="E49" s="138" t="n">
        <v>1</v>
      </c>
      <c r="F49" s="138" t="n">
        <v>1</v>
      </c>
      <c r="G49" s="138" t="n">
        <v>0</v>
      </c>
      <c r="H49" s="168" t="n">
        <v>21</v>
      </c>
      <c r="I49" s="133" t="inlineStr">
        <is>
          <t>ok</t>
        </is>
      </c>
    </row>
    <row r="50" ht="15" customHeight="1" s="125">
      <c r="A50" s="133" t="inlineStr">
        <is>
          <t>Claudia de Albornoz</t>
        </is>
      </c>
      <c r="B50" s="133" t="n">
        <v>2210</v>
      </c>
      <c r="C50" s="133" t="inlineStr">
        <is>
          <t>Prec. Regular</t>
        </is>
      </c>
      <c r="D50" s="138" t="n">
        <v>2</v>
      </c>
      <c r="E50" s="138" t="n">
        <v>1</v>
      </c>
      <c r="F50" s="138" t="n">
        <v>0</v>
      </c>
      <c r="G50" s="138" t="n">
        <v>0</v>
      </c>
      <c r="H50" s="168" t="n">
        <v>25</v>
      </c>
      <c r="I50" s="133" t="inlineStr">
        <is>
          <t>ok</t>
        </is>
      </c>
    </row>
    <row r="51" ht="15" customHeight="1" s="125">
      <c r="A51" s="133" t="inlineStr">
        <is>
          <t>David Ule</t>
        </is>
      </c>
      <c r="B51" s="133" t="n">
        <v>2210</v>
      </c>
      <c r="C51" s="133" t="inlineStr">
        <is>
          <t>Publicador</t>
        </is>
      </c>
      <c r="D51" s="138" t="n">
        <v>2</v>
      </c>
      <c r="E51" s="138" t="n">
        <v>1</v>
      </c>
      <c r="F51" s="138" t="n">
        <v>3</v>
      </c>
      <c r="G51" s="138" t="n">
        <v>0</v>
      </c>
      <c r="H51" s="168" t="n">
        <v>28</v>
      </c>
      <c r="I51" s="133" t="inlineStr">
        <is>
          <t>ok</t>
        </is>
      </c>
    </row>
    <row r="52" ht="15" customHeight="1" s="125">
      <c r="A52" s="133" t="inlineStr">
        <is>
          <t>Monica de Ule</t>
        </is>
      </c>
      <c r="B52" s="133" t="n">
        <v>2210</v>
      </c>
      <c r="C52" s="133" t="inlineStr">
        <is>
          <t>Publicador</t>
        </is>
      </c>
      <c r="D52" s="138" t="n">
        <v>2</v>
      </c>
      <c r="E52" s="138" t="n">
        <v>1</v>
      </c>
      <c r="F52" s="138" t="n">
        <v>2</v>
      </c>
      <c r="G52" s="138" t="n">
        <v>0</v>
      </c>
      <c r="H52" s="168" t="n">
        <v>26</v>
      </c>
      <c r="I52" s="133" t="inlineStr">
        <is>
          <t>ok</t>
        </is>
      </c>
    </row>
    <row r="53" ht="15" customHeight="1" s="125">
      <c r="A53" s="133" t="inlineStr">
        <is>
          <t>Bernadita Carrasco</t>
        </is>
      </c>
      <c r="B53" s="133" t="n">
        <v>2210</v>
      </c>
      <c r="C53" s="133" t="inlineStr">
        <is>
          <t>Prec. Regular</t>
        </is>
      </c>
      <c r="D53" s="138" t="n">
        <v>2</v>
      </c>
      <c r="E53" s="138" t="n">
        <v>1</v>
      </c>
      <c r="F53" s="138" t="n">
        <v>2</v>
      </c>
      <c r="G53" s="138" t="n">
        <v>0</v>
      </c>
      <c r="H53" s="168" t="n">
        <v>55</v>
      </c>
      <c r="I53" s="133" t="inlineStr">
        <is>
          <t>ok</t>
        </is>
      </c>
    </row>
    <row r="54" ht="15" customHeight="1" s="125">
      <c r="A54" s="133" t="inlineStr">
        <is>
          <t>Celina Morales</t>
        </is>
      </c>
      <c r="B54" s="133" t="n">
        <v>2210</v>
      </c>
      <c r="C54" s="133" t="inlineStr">
        <is>
          <t>Prec. Auxiliar</t>
        </is>
      </c>
      <c r="D54" s="138" t="n">
        <v>2</v>
      </c>
      <c r="E54" s="138" t="n">
        <v>1</v>
      </c>
      <c r="F54" s="138" t="n">
        <v>1</v>
      </c>
      <c r="G54" s="138" t="n">
        <v>1</v>
      </c>
      <c r="H54" s="168" t="n">
        <v>68</v>
      </c>
      <c r="I54" s="133" t="inlineStr">
        <is>
          <t>ok</t>
        </is>
      </c>
    </row>
    <row r="55" ht="15" customHeight="1" s="125">
      <c r="A55" s="133" t="inlineStr">
        <is>
          <t>Cristina de Olivares</t>
        </is>
      </c>
      <c r="B55" s="133" t="n">
        <v>2210</v>
      </c>
      <c r="C55" s="133" t="inlineStr">
        <is>
          <t>Publicador</t>
        </is>
      </c>
      <c r="D55" s="138" t="n">
        <v>2</v>
      </c>
      <c r="E55" s="138" t="n">
        <v>1</v>
      </c>
      <c r="F55" s="138" t="n">
        <v>0</v>
      </c>
      <c r="G55" s="138" t="n">
        <v>0</v>
      </c>
      <c r="H55" s="168" t="n">
        <v>8</v>
      </c>
      <c r="I55" s="133" t="inlineStr">
        <is>
          <t>ok</t>
        </is>
      </c>
    </row>
    <row r="56" ht="15" customHeight="1" s="125">
      <c r="A56" s="133" t="inlineStr">
        <is>
          <t>Luis Olivares</t>
        </is>
      </c>
      <c r="B56" s="133" t="n">
        <v>2210</v>
      </c>
      <c r="C56" s="133" t="inlineStr">
        <is>
          <t>Publicador</t>
        </is>
      </c>
      <c r="D56" s="138" t="n">
        <v>2</v>
      </c>
      <c r="E56" s="138" t="n">
        <v>1</v>
      </c>
      <c r="F56" s="138" t="n">
        <v>0</v>
      </c>
      <c r="G56" s="138" t="n">
        <v>0</v>
      </c>
      <c r="H56" s="168" t="n">
        <v>1</v>
      </c>
      <c r="I56" s="133" t="inlineStr">
        <is>
          <t>ok</t>
        </is>
      </c>
    </row>
    <row r="57" ht="15" customHeight="1" s="125">
      <c r="A57" s="133" t="inlineStr">
        <is>
          <t>Leticia de Vasquez</t>
        </is>
      </c>
      <c r="B57" s="133" t="n">
        <v>2210</v>
      </c>
      <c r="C57" s="133" t="inlineStr">
        <is>
          <t>Publicador</t>
        </is>
      </c>
      <c r="D57" s="138" t="n">
        <v>2</v>
      </c>
      <c r="E57" s="138" t="n">
        <v>1</v>
      </c>
      <c r="F57" s="138" t="n">
        <v>0</v>
      </c>
      <c r="G57" s="138" t="n">
        <v>0</v>
      </c>
      <c r="H57" s="168" t="n">
        <v>9</v>
      </c>
      <c r="I57" s="133" t="inlineStr">
        <is>
          <t>ok</t>
        </is>
      </c>
    </row>
    <row r="58" ht="15" customHeight="1" s="125">
      <c r="A58" s="133" t="inlineStr">
        <is>
          <t>Adiel Vasquez</t>
        </is>
      </c>
      <c r="B58" s="133" t="n">
        <v>2210</v>
      </c>
      <c r="C58" s="133" t="inlineStr">
        <is>
          <t>Publicador</t>
        </is>
      </c>
      <c r="D58" s="138" t="n">
        <v>2</v>
      </c>
      <c r="E58" s="138" t="n">
        <v>1</v>
      </c>
      <c r="F58" s="138" t="n">
        <v>0</v>
      </c>
      <c r="G58" s="138" t="n">
        <v>0</v>
      </c>
      <c r="H58" s="168" t="n">
        <v>9</v>
      </c>
      <c r="I58" s="133" t="inlineStr">
        <is>
          <t>ok</t>
        </is>
      </c>
    </row>
    <row r="59" ht="15" customHeight="1" s="125">
      <c r="A59" s="133" t="inlineStr">
        <is>
          <t>Isaias Beroiza</t>
        </is>
      </c>
      <c r="B59" s="133" t="n">
        <v>2210</v>
      </c>
      <c r="C59" s="133" t="inlineStr">
        <is>
          <t>Publicador</t>
        </is>
      </c>
      <c r="D59" s="138" t="n">
        <v>2</v>
      </c>
      <c r="E59" s="138" t="n">
        <v>1</v>
      </c>
      <c r="F59" s="138" t="n">
        <v>0</v>
      </c>
      <c r="G59" s="138" t="n">
        <v>0</v>
      </c>
      <c r="H59" s="168" t="n">
        <v>26</v>
      </c>
      <c r="I59" s="133" t="inlineStr">
        <is>
          <t>ok</t>
        </is>
      </c>
    </row>
    <row r="60" ht="15" customHeight="1" s="125">
      <c r="A60" s="133" t="inlineStr">
        <is>
          <t>Maria Jose Beroiza</t>
        </is>
      </c>
      <c r="B60" s="133" t="n">
        <v>2210</v>
      </c>
      <c r="C60" s="133" t="inlineStr">
        <is>
          <t>Prec. Regular</t>
        </is>
      </c>
      <c r="D60" s="138" t="n">
        <v>2</v>
      </c>
      <c r="E60" s="138" t="n">
        <v>1</v>
      </c>
      <c r="F60" s="138" t="n">
        <v>0</v>
      </c>
      <c r="G60" s="138" t="n">
        <v>0</v>
      </c>
      <c r="H60" s="168" t="n">
        <v>57</v>
      </c>
      <c r="I60" s="133" t="inlineStr">
        <is>
          <t>ok</t>
        </is>
      </c>
    </row>
    <row r="61" ht="15" customHeight="1" s="125">
      <c r="A61" s="133" t="inlineStr">
        <is>
          <t>Pedro Ruiz</t>
        </is>
      </c>
      <c r="B61" s="133" t="n">
        <v>2210</v>
      </c>
      <c r="C61" s="133" t="inlineStr">
        <is>
          <t>Publicador</t>
        </is>
      </c>
      <c r="D61" s="138" t="n">
        <v>2</v>
      </c>
      <c r="E61" s="138" t="n">
        <v>1</v>
      </c>
      <c r="F61" s="138" t="n">
        <v>0</v>
      </c>
      <c r="G61" s="138" t="n">
        <v>0</v>
      </c>
      <c r="H61" s="168" t="n">
        <v>6</v>
      </c>
      <c r="I61" s="133" t="inlineStr">
        <is>
          <t>ok</t>
        </is>
      </c>
    </row>
    <row r="62" ht="15" customHeight="1" s="125">
      <c r="A62" s="133" t="inlineStr">
        <is>
          <t xml:space="preserve">Isabel de Cárdenas </t>
        </is>
      </c>
      <c r="B62" s="133" t="n">
        <v>2210</v>
      </c>
      <c r="C62" s="133" t="inlineStr">
        <is>
          <t>Prec. Regular</t>
        </is>
      </c>
      <c r="D62" s="138" t="n">
        <v>1</v>
      </c>
      <c r="E62" s="138" t="n">
        <v>1</v>
      </c>
      <c r="F62" s="138" t="n">
        <v>4</v>
      </c>
      <c r="G62" s="138" t="n">
        <v>0</v>
      </c>
      <c r="H62" s="168" t="n">
        <v>51</v>
      </c>
      <c r="I62" s="133" t="inlineStr">
        <is>
          <t>ok</t>
        </is>
      </c>
    </row>
    <row r="63" ht="15" customHeight="1" s="125">
      <c r="A63" s="133" t="inlineStr">
        <is>
          <t>Sergio Guerrero</t>
        </is>
      </c>
      <c r="B63" s="133" t="n">
        <v>2210</v>
      </c>
      <c r="C63" s="133" t="inlineStr">
        <is>
          <t>Prec. Regular</t>
        </is>
      </c>
      <c r="D63" s="138" t="n">
        <v>1</v>
      </c>
      <c r="E63" s="138" t="n">
        <v>1</v>
      </c>
      <c r="F63" s="138" t="n">
        <v>2</v>
      </c>
      <c r="G63" s="138" t="n">
        <v>0</v>
      </c>
      <c r="H63" s="168" t="n">
        <v>24</v>
      </c>
      <c r="I63" s="133" t="inlineStr">
        <is>
          <t>ok</t>
        </is>
      </c>
    </row>
    <row r="64" ht="15" customHeight="1" s="125">
      <c r="A64" s="133" t="inlineStr">
        <is>
          <t>Daniela de Guerrero</t>
        </is>
      </c>
      <c r="B64" s="133" t="n">
        <v>2210</v>
      </c>
      <c r="C64" s="133" t="inlineStr">
        <is>
          <t>Prec. Regular</t>
        </is>
      </c>
      <c r="D64" s="138" t="n">
        <v>1</v>
      </c>
      <c r="E64" s="138" t="n">
        <v>1</v>
      </c>
      <c r="F64" s="138" t="n">
        <v>2</v>
      </c>
      <c r="G64" s="138" t="n">
        <v>0</v>
      </c>
      <c r="H64" s="168" t="n">
        <v>35</v>
      </c>
      <c r="I64" s="133" t="inlineStr">
        <is>
          <t>ok</t>
        </is>
      </c>
    </row>
    <row r="65" ht="15" customHeight="1" s="125">
      <c r="A65" s="133" t="inlineStr">
        <is>
          <t>Sara Lemus</t>
        </is>
      </c>
      <c r="B65" s="133" t="n">
        <v>2210</v>
      </c>
      <c r="C65" s="133" t="inlineStr">
        <is>
          <t>Prec. Regular</t>
        </is>
      </c>
      <c r="D65" s="138" t="n">
        <v>1</v>
      </c>
      <c r="E65" s="138" t="n">
        <v>1</v>
      </c>
      <c r="F65" s="138" t="n">
        <v>0</v>
      </c>
      <c r="G65" s="138" t="n">
        <v>0</v>
      </c>
      <c r="H65" s="168" t="n">
        <v>33</v>
      </c>
      <c r="I65" s="133" t="inlineStr">
        <is>
          <t>ok</t>
        </is>
      </c>
    </row>
    <row r="66" ht="15" customHeight="1" s="125">
      <c r="A66" s="133" t="inlineStr">
        <is>
          <t xml:space="preserve">Wilson Cárdenas </t>
        </is>
      </c>
      <c r="B66" s="133" t="n">
        <v>2210</v>
      </c>
      <c r="C66" s="133" t="inlineStr">
        <is>
          <t>Prec. Regular</t>
        </is>
      </c>
      <c r="D66" s="138" t="n">
        <v>1</v>
      </c>
      <c r="E66" s="138" t="n">
        <v>1</v>
      </c>
      <c r="F66" s="138" t="n">
        <v>2</v>
      </c>
      <c r="G66" s="138" t="n">
        <v>0</v>
      </c>
      <c r="H66" s="168" t="n">
        <v>45</v>
      </c>
      <c r="I66" s="133" t="inlineStr">
        <is>
          <t>ok</t>
        </is>
      </c>
    </row>
    <row r="67" ht="15" customHeight="1" s="125">
      <c r="A67" s="133" t="inlineStr">
        <is>
          <t xml:space="preserve">Joaquín Lozano </t>
        </is>
      </c>
      <c r="B67" s="133" t="n">
        <v>2210</v>
      </c>
      <c r="C67" s="133" t="inlineStr">
        <is>
          <t>Publicador</t>
        </is>
      </c>
      <c r="D67" s="138" t="n">
        <v>1</v>
      </c>
      <c r="E67" s="138" t="n">
        <v>1</v>
      </c>
      <c r="F67" s="138" t="n">
        <v>0</v>
      </c>
      <c r="G67" s="138" t="n">
        <v>0</v>
      </c>
      <c r="H67" s="168" t="n">
        <v>12</v>
      </c>
      <c r="I67" s="133" t="inlineStr">
        <is>
          <t>ok</t>
        </is>
      </c>
    </row>
    <row r="68" ht="15" customHeight="1" s="125">
      <c r="A68" s="133" t="inlineStr">
        <is>
          <t>Renato Soto</t>
        </is>
      </c>
      <c r="B68" s="133" t="n">
        <v>2210</v>
      </c>
      <c r="C68" s="133" t="inlineStr">
        <is>
          <t>Publicador</t>
        </is>
      </c>
      <c r="D68" s="138" t="n">
        <v>1</v>
      </c>
      <c r="E68" s="138" t="n">
        <v>1</v>
      </c>
      <c r="F68" s="138" t="n">
        <v>0</v>
      </c>
      <c r="G68" s="138" t="n">
        <v>0</v>
      </c>
      <c r="H68" s="168" t="n">
        <v>20</v>
      </c>
      <c r="I68" s="133" t="inlineStr">
        <is>
          <t>ok</t>
        </is>
      </c>
    </row>
    <row r="69" ht="15" customHeight="1" s="125">
      <c r="A69" s="133" t="inlineStr">
        <is>
          <t>Ivonne de Águila</t>
        </is>
      </c>
      <c r="B69" s="133" t="n">
        <v>2210</v>
      </c>
      <c r="C69" s="133" t="inlineStr">
        <is>
          <t>Publicador</t>
        </is>
      </c>
      <c r="D69" s="138" t="n">
        <v>1</v>
      </c>
      <c r="E69" s="138" t="n">
        <v>1</v>
      </c>
      <c r="F69" s="138" t="n">
        <v>0</v>
      </c>
      <c r="G69" s="138" t="n">
        <v>0</v>
      </c>
      <c r="H69" s="168" t="n">
        <v>4</v>
      </c>
      <c r="I69" s="133" t="inlineStr">
        <is>
          <t>ok</t>
        </is>
      </c>
    </row>
    <row r="70" ht="15" customHeight="1" s="125">
      <c r="A70" s="133" t="inlineStr">
        <is>
          <t>Cecilia Ahumada</t>
        </is>
      </c>
      <c r="B70" s="133" t="n">
        <v>2210</v>
      </c>
      <c r="C70" s="133" t="inlineStr">
        <is>
          <t>Publicador</t>
        </is>
      </c>
      <c r="D70" s="138" t="n">
        <v>1</v>
      </c>
      <c r="E70" s="138" t="n">
        <v>1</v>
      </c>
      <c r="F70" s="138" t="n">
        <v>0</v>
      </c>
      <c r="G70" s="138" t="n">
        <v>0</v>
      </c>
      <c r="H70" s="168" t="n">
        <v>18</v>
      </c>
      <c r="I70" s="133" t="inlineStr">
        <is>
          <t>ok</t>
        </is>
      </c>
    </row>
    <row r="71" ht="15" customHeight="1" s="125">
      <c r="A71" s="133" t="inlineStr">
        <is>
          <t>Yesenia Monsalve</t>
        </is>
      </c>
      <c r="B71" s="133" t="n">
        <v>2210</v>
      </c>
      <c r="C71" s="133" t="inlineStr">
        <is>
          <t>Publicador</t>
        </is>
      </c>
      <c r="D71" s="138" t="n">
        <v>1</v>
      </c>
      <c r="E71" s="138" t="n">
        <v>1</v>
      </c>
      <c r="F71" s="138" t="n">
        <v>2</v>
      </c>
      <c r="G71" s="138" t="n">
        <v>0</v>
      </c>
      <c r="H71" s="168" t="n">
        <v>45</v>
      </c>
      <c r="I71" s="133" t="inlineStr">
        <is>
          <t>ok</t>
        </is>
      </c>
    </row>
    <row r="72" ht="15" customHeight="1" s="125">
      <c r="A72" s="133" t="inlineStr">
        <is>
          <t>Maximiliano Vargas</t>
        </is>
      </c>
      <c r="B72" s="133" t="n">
        <v>2210</v>
      </c>
      <c r="C72" s="133" t="inlineStr">
        <is>
          <t>Publicador</t>
        </is>
      </c>
      <c r="D72" s="138" t="n">
        <v>1</v>
      </c>
      <c r="E72" s="138" t="n">
        <v>1</v>
      </c>
      <c r="F72" s="138" t="n">
        <v>0</v>
      </c>
      <c r="G72" s="138" t="n">
        <v>0</v>
      </c>
      <c r="H72" s="168" t="n">
        <v>24</v>
      </c>
      <c r="I72" s="133" t="inlineStr">
        <is>
          <t>ok</t>
        </is>
      </c>
    </row>
    <row r="73" ht="15" customHeight="1" s="125">
      <c r="A73" s="133" t="inlineStr">
        <is>
          <t>Daiana de Carrasco</t>
        </is>
      </c>
      <c r="B73" s="133" t="n">
        <v>2210</v>
      </c>
      <c r="C73" s="133" t="inlineStr">
        <is>
          <t>Publicador</t>
        </is>
      </c>
      <c r="D73" s="138" t="n">
        <v>1</v>
      </c>
      <c r="E73" s="138" t="n">
        <v>1</v>
      </c>
      <c r="F73" s="138" t="n">
        <v>2</v>
      </c>
      <c r="G73" s="138" t="n">
        <v>0</v>
      </c>
      <c r="H73" s="168" t="n">
        <v>23</v>
      </c>
      <c r="I73" s="133" t="inlineStr">
        <is>
          <t>ok</t>
        </is>
      </c>
    </row>
    <row r="74" ht="15" customHeight="1" s="125">
      <c r="A74" s="133" t="inlineStr">
        <is>
          <t xml:space="preserve">María Hernández </t>
        </is>
      </c>
      <c r="B74" s="133" t="n">
        <v>2210</v>
      </c>
      <c r="C74" s="133" t="inlineStr">
        <is>
          <t>Publicador</t>
        </is>
      </c>
      <c r="D74" s="138" t="n">
        <v>1</v>
      </c>
      <c r="E74" s="138" t="n">
        <v>1</v>
      </c>
      <c r="F74" s="138" t="n">
        <v>0</v>
      </c>
      <c r="G74" s="138" t="n">
        <v>0</v>
      </c>
      <c r="H74" s="168" t="n">
        <v>10</v>
      </c>
      <c r="I74" s="133" t="inlineStr">
        <is>
          <t>ok</t>
        </is>
      </c>
    </row>
    <row r="75" ht="15" customHeight="1" s="125">
      <c r="A75" s="133" t="inlineStr">
        <is>
          <t>Mirtia de Peralta</t>
        </is>
      </c>
      <c r="B75" s="133" t="n">
        <v>2210</v>
      </c>
      <c r="C75" s="133" t="inlineStr">
        <is>
          <t>Publicador</t>
        </is>
      </c>
      <c r="D75" s="138" t="n">
        <v>1</v>
      </c>
      <c r="E75" s="138" t="n">
        <v>1</v>
      </c>
      <c r="F75" s="138" t="n">
        <v>0</v>
      </c>
      <c r="G75" s="138" t="n">
        <v>0</v>
      </c>
      <c r="H75" s="168" t="n">
        <v>20</v>
      </c>
      <c r="I75" s="133" t="inlineStr">
        <is>
          <t>ok</t>
        </is>
      </c>
    </row>
    <row r="76" ht="15" customHeight="1" s="125">
      <c r="A76" s="133" t="inlineStr">
        <is>
          <t>Daniel Mellado</t>
        </is>
      </c>
      <c r="B76" s="133" t="n">
        <v>2210</v>
      </c>
      <c r="C76" s="133" t="inlineStr">
        <is>
          <t>Prec. Regular</t>
        </is>
      </c>
      <c r="D76" s="138" t="n">
        <v>3</v>
      </c>
      <c r="E76" s="138" t="n">
        <v>1</v>
      </c>
      <c r="F76" s="138" t="n">
        <v>2</v>
      </c>
      <c r="G76" s="138" t="n">
        <v>0</v>
      </c>
      <c r="H76" s="168" t="n">
        <v>40</v>
      </c>
      <c r="I76" s="133" t="inlineStr">
        <is>
          <t>ok</t>
        </is>
      </c>
    </row>
    <row r="77" ht="15" customHeight="1" s="125">
      <c r="A77" s="133" t="inlineStr">
        <is>
          <t>Cindy de Mellado</t>
        </is>
      </c>
      <c r="B77" s="133" t="n">
        <v>2210</v>
      </c>
      <c r="C77" s="133" t="inlineStr">
        <is>
          <t>Prec. Regular</t>
        </is>
      </c>
      <c r="D77" s="138" t="n">
        <v>3</v>
      </c>
      <c r="E77" s="138" t="n">
        <v>1</v>
      </c>
      <c r="F77" s="138" t="n">
        <v>1</v>
      </c>
      <c r="G77" s="138" t="n">
        <v>0</v>
      </c>
      <c r="H77" s="168" t="n">
        <v>45</v>
      </c>
      <c r="I77" s="133" t="inlineStr">
        <is>
          <t>ok</t>
        </is>
      </c>
    </row>
    <row r="78" ht="15" customHeight="1" s="125">
      <c r="A78" s="133" t="inlineStr">
        <is>
          <t>Maximiliano Mellado</t>
        </is>
      </c>
      <c r="B78" s="133" t="n">
        <v>2210</v>
      </c>
      <c r="C78" s="133" t="inlineStr">
        <is>
          <t>Publicador</t>
        </is>
      </c>
      <c r="D78" s="138" t="n">
        <v>3</v>
      </c>
      <c r="E78" s="138" t="n">
        <v>1</v>
      </c>
      <c r="F78" s="138" t="n">
        <v>0</v>
      </c>
      <c r="G78" s="138" t="n">
        <v>0</v>
      </c>
      <c r="H78" s="168" t="n">
        <v>7</v>
      </c>
      <c r="I78" s="133" t="inlineStr">
        <is>
          <t xml:space="preserve">Primer Informe </t>
        </is>
      </c>
    </row>
    <row r="79" ht="15" customHeight="1" s="125">
      <c r="A79" s="133" t="inlineStr">
        <is>
          <t>Rubén Chupin</t>
        </is>
      </c>
      <c r="B79" s="133" t="n">
        <v>2210</v>
      </c>
      <c r="C79" s="133" t="inlineStr">
        <is>
          <t>Prec. Regular</t>
        </is>
      </c>
      <c r="D79" s="138" t="n">
        <v>3</v>
      </c>
      <c r="E79" s="138" t="n">
        <v>1</v>
      </c>
      <c r="F79" s="138" t="n">
        <v>1</v>
      </c>
      <c r="G79" s="138" t="n">
        <v>0</v>
      </c>
      <c r="H79" s="168" t="n">
        <v>30</v>
      </c>
      <c r="I79" s="133" t="inlineStr">
        <is>
          <t>ok</t>
        </is>
      </c>
    </row>
    <row r="80" ht="15" customHeight="1" s="125">
      <c r="A80" s="133" t="inlineStr">
        <is>
          <t>Gladys de Chupin</t>
        </is>
      </c>
      <c r="B80" s="133" t="n">
        <v>2210</v>
      </c>
      <c r="C80" s="133" t="inlineStr">
        <is>
          <t>Prec. Regular</t>
        </is>
      </c>
      <c r="D80" s="138" t="n">
        <v>3</v>
      </c>
      <c r="E80" s="138" t="n">
        <v>1</v>
      </c>
      <c r="F80" s="138" t="n">
        <v>0</v>
      </c>
      <c r="G80" s="138" t="n">
        <v>0</v>
      </c>
      <c r="H80" s="168" t="n">
        <v>40</v>
      </c>
      <c r="I80" s="133" t="inlineStr">
        <is>
          <t>ok</t>
        </is>
      </c>
    </row>
    <row r="81" ht="15" customHeight="1" s="125">
      <c r="A81" s="133" t="inlineStr">
        <is>
          <t>Nicole Pfeifer</t>
        </is>
      </c>
      <c r="B81" s="133" t="n">
        <v>2210</v>
      </c>
      <c r="C81" s="133" t="inlineStr">
        <is>
          <t>Prec. Regular</t>
        </is>
      </c>
      <c r="D81" s="138" t="n">
        <v>3</v>
      </c>
      <c r="E81" s="138" t="n">
        <v>1</v>
      </c>
      <c r="F81" s="138" t="n">
        <v>2</v>
      </c>
      <c r="G81" s="138" t="n">
        <v>0</v>
      </c>
      <c r="H81" s="168" t="n">
        <v>65</v>
      </c>
      <c r="I81" s="133" t="inlineStr">
        <is>
          <t>ok</t>
        </is>
      </c>
    </row>
    <row r="82" ht="15" customHeight="1" s="125">
      <c r="A82" s="133" t="inlineStr">
        <is>
          <t xml:space="preserve">Hernán Jorquera </t>
        </is>
      </c>
      <c r="B82" s="133" t="n">
        <v>2210</v>
      </c>
      <c r="C82" s="133" t="inlineStr">
        <is>
          <t>Publicador</t>
        </is>
      </c>
      <c r="D82" s="138" t="n">
        <v>3</v>
      </c>
      <c r="E82" s="138" t="n">
        <v>1</v>
      </c>
      <c r="F82" s="138" t="n">
        <v>1</v>
      </c>
      <c r="G82" s="138" t="n">
        <v>0</v>
      </c>
      <c r="H82" s="168" t="n">
        <v>16</v>
      </c>
      <c r="I82" s="133" t="inlineStr">
        <is>
          <t>ok</t>
        </is>
      </c>
    </row>
    <row r="83" ht="15" customHeight="1" s="125">
      <c r="A83" s="133" t="inlineStr">
        <is>
          <t>Fresia de Jorquera</t>
        </is>
      </c>
      <c r="B83" s="133" t="n">
        <v>2210</v>
      </c>
      <c r="C83" s="133" t="inlineStr">
        <is>
          <t>Publicador</t>
        </is>
      </c>
      <c r="D83" s="138" t="n">
        <v>3</v>
      </c>
      <c r="E83" s="138" t="n">
        <v>1</v>
      </c>
      <c r="F83" s="138" t="n">
        <v>0</v>
      </c>
      <c r="G83" s="138" t="n">
        <v>0</v>
      </c>
      <c r="H83" s="168" t="n">
        <v>10</v>
      </c>
      <c r="I83" s="133" t="inlineStr">
        <is>
          <t>ok</t>
        </is>
      </c>
    </row>
    <row r="84" ht="15" customHeight="1" s="125">
      <c r="A84" s="133" t="inlineStr">
        <is>
          <t>Lindsey Jorquera</t>
        </is>
      </c>
      <c r="B84" s="133" t="n">
        <v>2210</v>
      </c>
      <c r="C84" s="133" t="inlineStr">
        <is>
          <t>Prec. Regular</t>
        </is>
      </c>
      <c r="D84" s="138" t="n">
        <v>3</v>
      </c>
      <c r="E84" s="138" t="n">
        <v>1</v>
      </c>
      <c r="F84" s="138" t="n">
        <v>0</v>
      </c>
      <c r="G84" s="138" t="n">
        <v>0</v>
      </c>
      <c r="H84" s="168" t="n">
        <v>28</v>
      </c>
      <c r="I84" s="133" t="inlineStr">
        <is>
          <t>ok</t>
        </is>
      </c>
    </row>
    <row r="85" ht="15" customHeight="1" s="125">
      <c r="A85" s="133" t="inlineStr">
        <is>
          <t xml:space="preserve">Hernan Jorquera Cura </t>
        </is>
      </c>
      <c r="B85" s="133" t="n">
        <v>2210</v>
      </c>
      <c r="C85" s="133" t="inlineStr">
        <is>
          <t>Publicador</t>
        </is>
      </c>
      <c r="D85" s="138" t="n">
        <v>3</v>
      </c>
      <c r="E85" s="138" t="n">
        <v>1</v>
      </c>
      <c r="F85" s="138" t="n">
        <v>0</v>
      </c>
      <c r="G85" s="138" t="n">
        <v>0</v>
      </c>
      <c r="H85" s="168" t="n">
        <v>2</v>
      </c>
      <c r="I85" s="133" t="inlineStr">
        <is>
          <t>ok</t>
        </is>
      </c>
    </row>
    <row r="86" ht="15" customHeight="1" s="125">
      <c r="A86" s="133" t="inlineStr">
        <is>
          <t xml:space="preserve">Priscila Jorquera </t>
        </is>
      </c>
      <c r="B86" s="133" t="n">
        <v>2210</v>
      </c>
      <c r="C86" s="133" t="inlineStr">
        <is>
          <t>Publicador</t>
        </is>
      </c>
      <c r="D86" s="138" t="n">
        <v>3</v>
      </c>
      <c r="E86" s="138" t="n">
        <v>1</v>
      </c>
      <c r="F86" s="138" t="n">
        <v>0</v>
      </c>
      <c r="G86" s="138" t="n">
        <v>0</v>
      </c>
      <c r="H86" s="168" t="n">
        <v>12</v>
      </c>
      <c r="I86" s="133" t="inlineStr">
        <is>
          <t>ok</t>
        </is>
      </c>
    </row>
    <row r="87" ht="15" customHeight="1" s="125">
      <c r="A87" s="133" t="inlineStr">
        <is>
          <t>Matias Ule</t>
        </is>
      </c>
      <c r="B87" s="133" t="n">
        <v>2210</v>
      </c>
      <c r="C87" s="133" t="inlineStr">
        <is>
          <t>Publicador</t>
        </is>
      </c>
      <c r="D87" s="138" t="n">
        <v>3</v>
      </c>
      <c r="E87" s="138" t="n">
        <v>1</v>
      </c>
      <c r="F87" s="138" t="n">
        <v>0</v>
      </c>
      <c r="G87" s="138" t="n">
        <v>0</v>
      </c>
      <c r="H87" s="168" t="n">
        <v>6</v>
      </c>
      <c r="I87" s="133" t="inlineStr">
        <is>
          <t>ok</t>
        </is>
      </c>
    </row>
    <row r="88" ht="15" customHeight="1" s="125">
      <c r="A88" s="133" t="inlineStr">
        <is>
          <t>Gabriel Olivares</t>
        </is>
      </c>
      <c r="B88" s="133" t="n">
        <v>2210</v>
      </c>
      <c r="C88" s="133" t="inlineStr">
        <is>
          <t>Publicador</t>
        </is>
      </c>
      <c r="D88" s="138" t="n">
        <v>3</v>
      </c>
      <c r="E88" s="138" t="n">
        <v>1</v>
      </c>
      <c r="F88" s="138" t="n">
        <v>0</v>
      </c>
      <c r="G88" s="138" t="n">
        <v>0</v>
      </c>
      <c r="H88" s="168" t="n">
        <v>3</v>
      </c>
      <c r="I88" s="133" t="inlineStr">
        <is>
          <t>ok</t>
        </is>
      </c>
    </row>
    <row r="89" ht="15" customHeight="1" s="125">
      <c r="A89" s="133" t="inlineStr">
        <is>
          <t>Cristian Riquelme</t>
        </is>
      </c>
      <c r="B89" s="133" t="n">
        <v>2210</v>
      </c>
      <c r="C89" s="133" t="inlineStr">
        <is>
          <t>Prec. Regular</t>
        </is>
      </c>
      <c r="D89" s="138" t="n">
        <v>3</v>
      </c>
      <c r="E89" s="138" t="n">
        <v>0</v>
      </c>
      <c r="F89" s="138" t="n">
        <v>0</v>
      </c>
      <c r="G89" s="138" t="n">
        <v>0</v>
      </c>
      <c r="H89" s="168" t="n">
        <v>0</v>
      </c>
      <c r="I89" s="133" t="inlineStr">
        <is>
          <t>sin datos</t>
        </is>
      </c>
    </row>
    <row r="90" ht="15" customHeight="1" s="125">
      <c r="A90" s="133" t="inlineStr">
        <is>
          <t>Francisco Lara</t>
        </is>
      </c>
      <c r="B90" s="133" t="n">
        <v>2210</v>
      </c>
      <c r="C90" s="133" t="inlineStr">
        <is>
          <t>Prec. Regular</t>
        </is>
      </c>
      <c r="D90" s="138" t="n">
        <v>1</v>
      </c>
      <c r="E90" s="138" t="n">
        <v>1</v>
      </c>
      <c r="F90" s="138" t="n">
        <v>0</v>
      </c>
      <c r="G90" s="138" t="n">
        <v>0</v>
      </c>
      <c r="H90" s="168" t="n">
        <v>53</v>
      </c>
      <c r="I90" s="133" t="inlineStr">
        <is>
          <t>ok</t>
        </is>
      </c>
    </row>
    <row r="91" ht="15" customHeight="1" s="125">
      <c r="A91" s="133" t="inlineStr">
        <is>
          <t>Samuel Ule</t>
        </is>
      </c>
      <c r="B91" s="133" t="n">
        <v>2210</v>
      </c>
      <c r="C91" s="133" t="inlineStr">
        <is>
          <t>No publicador</t>
        </is>
      </c>
      <c r="I91" s="133" t="inlineStr">
        <is>
          <t>sin datos</t>
        </is>
      </c>
    </row>
    <row r="92" ht="15" customHeight="1" s="125">
      <c r="A92" s="133" t="inlineStr">
        <is>
          <t>Simón Ule</t>
        </is>
      </c>
      <c r="B92" s="133" t="n">
        <v>2210</v>
      </c>
      <c r="I92" s="133" t="inlineStr">
        <is>
          <t>sin datos</t>
        </is>
      </c>
    </row>
    <row r="93" ht="15" customHeight="1" s="125">
      <c r="A93" s="133" t="inlineStr">
        <is>
          <t xml:space="preserve">Wilson Cárdenas </t>
        </is>
      </c>
      <c r="B93" s="133" t="n">
        <v>2211</v>
      </c>
      <c r="C93" s="133" t="inlineStr">
        <is>
          <t>Prec. Regular</t>
        </is>
      </c>
      <c r="D93" s="138" t="n">
        <v>1</v>
      </c>
      <c r="E93" s="138" t="n">
        <v>1</v>
      </c>
      <c r="F93" s="138" t="n">
        <v>2</v>
      </c>
      <c r="G93" s="138" t="n">
        <v>0</v>
      </c>
      <c r="H93" s="168" t="n">
        <v>28</v>
      </c>
      <c r="I93" s="133" t="inlineStr">
        <is>
          <t>ok</t>
        </is>
      </c>
    </row>
    <row r="94" ht="15" customHeight="1" s="125">
      <c r="A94" s="133" t="inlineStr">
        <is>
          <t xml:space="preserve">Isabel de Cárdenas </t>
        </is>
      </c>
      <c r="B94" s="133" t="n">
        <v>2211</v>
      </c>
      <c r="C94" s="133" t="inlineStr">
        <is>
          <t>Prec. Regular</t>
        </is>
      </c>
      <c r="D94" s="138" t="n">
        <v>1</v>
      </c>
      <c r="E94" s="138" t="n">
        <v>1</v>
      </c>
      <c r="F94" s="138" t="n">
        <v>5</v>
      </c>
      <c r="G94" s="138" t="n">
        <v>0</v>
      </c>
      <c r="H94" s="168" t="n">
        <v>48</v>
      </c>
      <c r="I94" s="133" t="inlineStr">
        <is>
          <t>ok</t>
        </is>
      </c>
    </row>
    <row r="95" ht="15" customHeight="1" s="125">
      <c r="A95" s="133" t="inlineStr">
        <is>
          <t>Sara Lemus</t>
        </is>
      </c>
      <c r="B95" s="133" t="n">
        <v>2211</v>
      </c>
      <c r="C95" s="133" t="inlineStr">
        <is>
          <t>Prec. Regular</t>
        </is>
      </c>
      <c r="D95" s="138" t="n">
        <v>1</v>
      </c>
      <c r="E95" s="138" t="n">
        <v>1</v>
      </c>
      <c r="F95" s="138" t="n">
        <v>0</v>
      </c>
      <c r="G95" s="138" t="n">
        <v>0</v>
      </c>
      <c r="H95" s="168" t="n">
        <v>30</v>
      </c>
      <c r="I95" s="133" t="inlineStr">
        <is>
          <t>ok</t>
        </is>
      </c>
    </row>
    <row r="96" ht="15" customHeight="1" s="125">
      <c r="A96" s="133" t="inlineStr">
        <is>
          <t>Sergio Guerrero</t>
        </is>
      </c>
      <c r="B96" s="133" t="n">
        <v>2211</v>
      </c>
      <c r="C96" s="133" t="inlineStr">
        <is>
          <t>Prec. Regular</t>
        </is>
      </c>
      <c r="D96" s="138" t="n">
        <v>1</v>
      </c>
      <c r="E96" s="138" t="n">
        <v>1</v>
      </c>
      <c r="F96" s="138" t="n">
        <v>1</v>
      </c>
      <c r="G96" s="138" t="n">
        <v>0</v>
      </c>
      <c r="H96" s="168" t="n">
        <v>22</v>
      </c>
      <c r="I96" s="133" t="inlineStr">
        <is>
          <t>ok</t>
        </is>
      </c>
    </row>
    <row r="97" ht="15" customHeight="1" s="125">
      <c r="A97" s="133" t="inlineStr">
        <is>
          <t>Daniela de Guerrero</t>
        </is>
      </c>
      <c r="B97" s="133" t="n">
        <v>2211</v>
      </c>
      <c r="C97" s="133" t="inlineStr">
        <is>
          <t>Prec. Regular</t>
        </is>
      </c>
      <c r="D97" s="138" t="n">
        <v>1</v>
      </c>
      <c r="E97" s="138" t="n">
        <v>1</v>
      </c>
      <c r="F97" s="138" t="n">
        <v>2</v>
      </c>
      <c r="G97" s="138" t="n">
        <v>0</v>
      </c>
      <c r="H97" s="168" t="n">
        <v>32</v>
      </c>
      <c r="I97" s="133" t="inlineStr">
        <is>
          <t>ok</t>
        </is>
      </c>
    </row>
    <row r="98" ht="15" customHeight="1" s="125">
      <c r="A98" s="133" t="inlineStr">
        <is>
          <t>Ivonne de Águila</t>
        </is>
      </c>
      <c r="B98" s="133" t="n">
        <v>2211</v>
      </c>
      <c r="C98" s="133" t="inlineStr">
        <is>
          <t>Publicador</t>
        </is>
      </c>
      <c r="D98" s="138" t="n">
        <v>1</v>
      </c>
      <c r="E98" s="138" t="n">
        <v>1</v>
      </c>
      <c r="F98" s="138" t="n">
        <v>0</v>
      </c>
      <c r="G98" s="138" t="n">
        <v>0</v>
      </c>
      <c r="H98" s="168" t="n">
        <v>3</v>
      </c>
      <c r="I98" s="133" t="inlineStr">
        <is>
          <t>ok</t>
        </is>
      </c>
    </row>
    <row r="99" ht="15" customHeight="1" s="125">
      <c r="A99" s="133" t="inlineStr">
        <is>
          <t>Renato Soto</t>
        </is>
      </c>
      <c r="B99" s="133" t="n">
        <v>2211</v>
      </c>
      <c r="C99" s="133" t="inlineStr">
        <is>
          <t>Publicador</t>
        </is>
      </c>
      <c r="D99" s="138" t="n">
        <v>1</v>
      </c>
      <c r="E99" s="138" t="n">
        <v>1</v>
      </c>
      <c r="F99" s="138" t="n">
        <v>0</v>
      </c>
      <c r="G99" s="138" t="n">
        <v>0</v>
      </c>
      <c r="H99" s="168" t="n">
        <v>15</v>
      </c>
      <c r="I99" s="133" t="inlineStr">
        <is>
          <t>ok</t>
        </is>
      </c>
    </row>
    <row r="100" ht="15" customHeight="1" s="125">
      <c r="A100" s="133" t="inlineStr">
        <is>
          <t xml:space="preserve">Joaquín Lozano </t>
        </is>
      </c>
      <c r="B100" s="133" t="n">
        <v>2211</v>
      </c>
      <c r="C100" s="133" t="inlineStr">
        <is>
          <t>Publicador</t>
        </is>
      </c>
      <c r="D100" s="138" t="n">
        <v>1</v>
      </c>
      <c r="E100" s="138" t="n">
        <v>1</v>
      </c>
      <c r="F100" s="138" t="n">
        <v>0</v>
      </c>
      <c r="G100" s="138" t="n">
        <v>0</v>
      </c>
      <c r="H100" s="168" t="n">
        <v>2</v>
      </c>
      <c r="I100" s="133" t="inlineStr">
        <is>
          <t>ok</t>
        </is>
      </c>
    </row>
    <row r="101" ht="15" customHeight="1" s="125">
      <c r="A101" s="133" t="inlineStr">
        <is>
          <t>Yesenia Monsalve</t>
        </is>
      </c>
      <c r="B101" s="133" t="n">
        <v>2211</v>
      </c>
      <c r="C101" s="133" t="inlineStr">
        <is>
          <t>Publicador</t>
        </is>
      </c>
      <c r="D101" s="138" t="n">
        <v>1</v>
      </c>
      <c r="E101" s="138" t="n">
        <v>1</v>
      </c>
      <c r="F101" s="138" t="n">
        <v>2</v>
      </c>
      <c r="G101" s="138" t="n">
        <v>0</v>
      </c>
      <c r="H101" s="168" t="n">
        <v>32</v>
      </c>
      <c r="I101" s="133" t="inlineStr">
        <is>
          <t>ok</t>
        </is>
      </c>
    </row>
    <row r="102" ht="15" customHeight="1" s="125">
      <c r="A102" s="133" t="inlineStr">
        <is>
          <t>Maximiliano Vargas</t>
        </is>
      </c>
      <c r="B102" s="133" t="n">
        <v>2211</v>
      </c>
      <c r="C102" s="133" t="inlineStr">
        <is>
          <t>Publicador</t>
        </is>
      </c>
      <c r="D102" s="138" t="n">
        <v>1</v>
      </c>
      <c r="E102" s="138" t="n">
        <v>1</v>
      </c>
      <c r="F102" s="138" t="n">
        <v>0</v>
      </c>
      <c r="G102" s="138" t="n">
        <v>0</v>
      </c>
      <c r="H102" s="168" t="n">
        <v>16</v>
      </c>
      <c r="I102" s="133" t="inlineStr">
        <is>
          <t>ok</t>
        </is>
      </c>
    </row>
    <row r="103" ht="15" customHeight="1" s="125">
      <c r="A103" s="133" t="inlineStr">
        <is>
          <t>Cecilia Ahumada</t>
        </is>
      </c>
      <c r="B103" s="133" t="n">
        <v>2211</v>
      </c>
      <c r="C103" s="133" t="inlineStr">
        <is>
          <t>Publicador</t>
        </is>
      </c>
      <c r="D103" s="138" t="n">
        <v>1</v>
      </c>
      <c r="E103" s="138" t="n">
        <v>1</v>
      </c>
      <c r="F103" s="138" t="n">
        <v>0</v>
      </c>
      <c r="G103" s="138" t="n">
        <v>0</v>
      </c>
      <c r="H103" s="168" t="n">
        <v>20</v>
      </c>
      <c r="I103" s="133" t="inlineStr">
        <is>
          <t>ok</t>
        </is>
      </c>
    </row>
    <row r="104" ht="15" customHeight="1" s="125">
      <c r="A104" s="133" t="inlineStr">
        <is>
          <t>Mirtia de Peralta</t>
        </is>
      </c>
      <c r="B104" s="133" t="n">
        <v>2211</v>
      </c>
      <c r="C104" s="133" t="inlineStr">
        <is>
          <t>Publicador</t>
        </is>
      </c>
      <c r="D104" s="138" t="n">
        <v>1</v>
      </c>
      <c r="E104" s="138" t="n">
        <v>1</v>
      </c>
      <c r="F104" s="138" t="n">
        <v>0</v>
      </c>
      <c r="G104" s="138" t="n">
        <v>0</v>
      </c>
      <c r="H104" s="168" t="n">
        <v>6</v>
      </c>
      <c r="I104" s="133" t="inlineStr">
        <is>
          <t>ok</t>
        </is>
      </c>
    </row>
    <row r="105" ht="15" customHeight="1" s="125">
      <c r="A105" s="133" t="inlineStr">
        <is>
          <t xml:space="preserve">María Hernández </t>
        </is>
      </c>
      <c r="B105" s="133" t="n">
        <v>2211</v>
      </c>
      <c r="C105" s="133" t="inlineStr">
        <is>
          <t>Publicador</t>
        </is>
      </c>
      <c r="D105" s="138" t="n">
        <v>1</v>
      </c>
      <c r="E105" s="138" t="n">
        <v>1</v>
      </c>
      <c r="F105" s="138" t="n">
        <v>0</v>
      </c>
      <c r="G105" s="138" t="n">
        <v>0</v>
      </c>
      <c r="H105" s="168" t="n">
        <v>10</v>
      </c>
      <c r="I105" s="133" t="inlineStr">
        <is>
          <t>ok</t>
        </is>
      </c>
    </row>
    <row r="106" ht="15" customHeight="1" s="125">
      <c r="A106" s="133" t="inlineStr">
        <is>
          <t>Daiana de Carrasco</t>
        </is>
      </c>
      <c r="B106" s="133" t="n">
        <v>2211</v>
      </c>
      <c r="C106" s="133" t="inlineStr">
        <is>
          <t>Publicador</t>
        </is>
      </c>
      <c r="D106" s="138" t="n">
        <v>1</v>
      </c>
      <c r="E106" s="138" t="n">
        <v>1</v>
      </c>
      <c r="F106" s="138" t="n">
        <v>1</v>
      </c>
      <c r="G106" s="138" t="n">
        <v>0</v>
      </c>
      <c r="H106" s="168" t="n">
        <v>15</v>
      </c>
      <c r="I106" s="133" t="inlineStr">
        <is>
          <t>ok</t>
        </is>
      </c>
    </row>
    <row r="107" ht="15" customHeight="1" s="125">
      <c r="A107" s="133" t="inlineStr">
        <is>
          <t>Cristian Albornoz</t>
        </is>
      </c>
      <c r="B107" s="133" t="n">
        <v>2211</v>
      </c>
      <c r="C107" s="133" t="inlineStr">
        <is>
          <t>Prec. Regular</t>
        </is>
      </c>
      <c r="D107" s="138" t="n">
        <v>2</v>
      </c>
      <c r="E107" s="138" t="n">
        <v>1</v>
      </c>
      <c r="F107" s="138" t="n">
        <v>0</v>
      </c>
      <c r="G107" s="138" t="n">
        <v>0</v>
      </c>
      <c r="H107" s="168" t="n">
        <v>15</v>
      </c>
      <c r="I107" s="133" t="inlineStr">
        <is>
          <t>ok</t>
        </is>
      </c>
    </row>
    <row r="108" ht="15" customHeight="1" s="125">
      <c r="A108" s="133" t="inlineStr">
        <is>
          <t>Claudia de Albornoz</t>
        </is>
      </c>
      <c r="B108" s="133" t="n">
        <v>2211</v>
      </c>
      <c r="C108" s="133" t="inlineStr">
        <is>
          <t>Prec. Regular</t>
        </is>
      </c>
      <c r="D108" s="138" t="n">
        <v>2</v>
      </c>
      <c r="E108" s="138" t="n">
        <v>1</v>
      </c>
      <c r="F108" s="138" t="n">
        <v>0</v>
      </c>
      <c r="G108" s="138" t="n">
        <v>0</v>
      </c>
      <c r="H108" s="168" t="n">
        <v>22</v>
      </c>
      <c r="I108" s="133" t="inlineStr">
        <is>
          <t>ok</t>
        </is>
      </c>
    </row>
    <row r="109" ht="15" customHeight="1" s="125">
      <c r="A109" s="133" t="inlineStr">
        <is>
          <t>David Ule</t>
        </is>
      </c>
      <c r="B109" s="133" t="n">
        <v>2211</v>
      </c>
      <c r="C109" s="133" t="inlineStr">
        <is>
          <t>Prec. Auxiliar</t>
        </is>
      </c>
      <c r="D109" s="138" t="n">
        <v>2</v>
      </c>
      <c r="E109" s="138" t="n">
        <v>1</v>
      </c>
      <c r="F109" s="138" t="n">
        <v>3</v>
      </c>
      <c r="G109" s="138" t="n">
        <v>1</v>
      </c>
      <c r="H109" s="168" t="n">
        <v>31</v>
      </c>
      <c r="I109" s="133" t="inlineStr">
        <is>
          <t>ok</t>
        </is>
      </c>
    </row>
    <row r="110" ht="15" customHeight="1" s="125">
      <c r="A110" s="133" t="inlineStr">
        <is>
          <t>Monica de Ule</t>
        </is>
      </c>
      <c r="B110" s="133" t="n">
        <v>2211</v>
      </c>
      <c r="C110" s="133" t="inlineStr">
        <is>
          <t>Prec. Auxiliar</t>
        </is>
      </c>
      <c r="D110" s="138" t="n">
        <v>2</v>
      </c>
      <c r="E110" s="138" t="n">
        <v>1</v>
      </c>
      <c r="F110" s="138" t="n">
        <v>2</v>
      </c>
      <c r="G110" s="138" t="n">
        <v>1</v>
      </c>
      <c r="H110" s="168" t="n">
        <v>23</v>
      </c>
      <c r="I110" s="133" t="inlineStr">
        <is>
          <t>ok</t>
        </is>
      </c>
    </row>
    <row r="111" ht="15" customHeight="1" s="125">
      <c r="A111" s="133" t="inlineStr">
        <is>
          <t>Bernadita Carrasco</t>
        </is>
      </c>
      <c r="B111" s="133" t="n">
        <v>2211</v>
      </c>
      <c r="C111" s="133" t="inlineStr">
        <is>
          <t>Prec. Regular</t>
        </is>
      </c>
      <c r="D111" s="138" t="n">
        <v>2</v>
      </c>
      <c r="E111" s="138" t="n">
        <v>1</v>
      </c>
      <c r="F111" s="138" t="n">
        <v>2</v>
      </c>
      <c r="G111" s="138" t="n">
        <v>0</v>
      </c>
      <c r="H111" s="168" t="n">
        <v>59</v>
      </c>
      <c r="I111" s="133" t="inlineStr">
        <is>
          <t>ok</t>
        </is>
      </c>
    </row>
    <row r="112" ht="15" customHeight="1" s="125">
      <c r="A112" s="133" t="inlineStr">
        <is>
          <t>Celina Morales</t>
        </is>
      </c>
      <c r="B112" s="133" t="n">
        <v>2211</v>
      </c>
      <c r="C112" s="133" t="inlineStr">
        <is>
          <t>Prec. Auxiliar</t>
        </is>
      </c>
      <c r="D112" s="138" t="n">
        <v>2</v>
      </c>
      <c r="E112" s="138" t="n">
        <v>1</v>
      </c>
      <c r="F112" s="138" t="n">
        <v>2</v>
      </c>
      <c r="G112" s="138" t="n">
        <v>1</v>
      </c>
      <c r="H112" s="168" t="n">
        <v>64</v>
      </c>
      <c r="I112" s="133" t="inlineStr">
        <is>
          <t>ok</t>
        </is>
      </c>
    </row>
    <row r="113" ht="15" customHeight="1" s="125">
      <c r="A113" s="133" t="inlineStr">
        <is>
          <t>Cristina de Olivares</t>
        </is>
      </c>
      <c r="B113" s="133" t="n">
        <v>2211</v>
      </c>
      <c r="C113" s="133" t="inlineStr">
        <is>
          <t>Publicador</t>
        </is>
      </c>
      <c r="D113" s="138" t="n">
        <v>2</v>
      </c>
      <c r="E113" s="138" t="n">
        <v>1</v>
      </c>
      <c r="F113" s="138" t="n">
        <v>0</v>
      </c>
      <c r="G113" s="138" t="n">
        <v>0</v>
      </c>
      <c r="H113" s="168" t="n">
        <v>14</v>
      </c>
      <c r="I113" s="133" t="inlineStr">
        <is>
          <t>ok</t>
        </is>
      </c>
    </row>
    <row r="114" ht="15" customHeight="1" s="125">
      <c r="A114" s="133" t="inlineStr">
        <is>
          <t>Luis Olivares</t>
        </is>
      </c>
      <c r="B114" s="133" t="n">
        <v>2211</v>
      </c>
      <c r="C114" s="133" t="inlineStr">
        <is>
          <t>Publicador</t>
        </is>
      </c>
      <c r="D114" s="138" t="n">
        <v>2</v>
      </c>
      <c r="E114" s="138" t="n">
        <v>1</v>
      </c>
      <c r="F114" s="138" t="n">
        <v>0</v>
      </c>
      <c r="G114" s="138" t="n">
        <v>0</v>
      </c>
      <c r="H114" s="168" t="n">
        <v>3</v>
      </c>
      <c r="I114" s="133" t="inlineStr">
        <is>
          <t>ok</t>
        </is>
      </c>
    </row>
    <row r="115" ht="15" customHeight="1" s="125">
      <c r="A115" s="133" t="inlineStr">
        <is>
          <t>Leticia de Vasquez</t>
        </is>
      </c>
      <c r="B115" s="133" t="n">
        <v>2211</v>
      </c>
      <c r="C115" s="133" t="inlineStr">
        <is>
          <t>Publicador</t>
        </is>
      </c>
      <c r="D115" s="138" t="n">
        <v>2</v>
      </c>
      <c r="E115" s="138" t="n">
        <v>1</v>
      </c>
      <c r="F115" s="138" t="n">
        <v>0</v>
      </c>
      <c r="G115" s="138" t="n">
        <v>0</v>
      </c>
      <c r="H115" s="168" t="n">
        <v>5</v>
      </c>
      <c r="I115" s="133" t="inlineStr">
        <is>
          <t>ok</t>
        </is>
      </c>
    </row>
    <row r="116" ht="15" customHeight="1" s="125">
      <c r="A116" s="133" t="inlineStr">
        <is>
          <t>Adiel Vasquez</t>
        </is>
      </c>
      <c r="B116" s="133" t="n">
        <v>2211</v>
      </c>
      <c r="C116" s="133" t="inlineStr">
        <is>
          <t>Publicador</t>
        </is>
      </c>
      <c r="D116" s="138" t="n">
        <v>2</v>
      </c>
      <c r="E116" s="138" t="n">
        <v>1</v>
      </c>
      <c r="F116" s="138" t="n">
        <v>0</v>
      </c>
      <c r="G116" s="138" t="n">
        <v>0</v>
      </c>
      <c r="H116" s="168" t="n">
        <v>5</v>
      </c>
      <c r="I116" s="133" t="inlineStr">
        <is>
          <t>ok</t>
        </is>
      </c>
    </row>
    <row r="117" ht="15" customHeight="1" s="125">
      <c r="A117" s="133" t="inlineStr">
        <is>
          <t>Isaias Beroiza</t>
        </is>
      </c>
      <c r="B117" s="133" t="n">
        <v>2211</v>
      </c>
      <c r="C117" s="133" t="inlineStr">
        <is>
          <t>Publicador</t>
        </is>
      </c>
      <c r="D117" s="138" t="n">
        <v>2</v>
      </c>
      <c r="E117" s="138" t="n">
        <v>1</v>
      </c>
      <c r="F117" s="138" t="n">
        <v>0</v>
      </c>
      <c r="G117" s="138" t="n">
        <v>0</v>
      </c>
      <c r="H117" s="168" t="n">
        <v>29</v>
      </c>
      <c r="I117" s="133" t="inlineStr">
        <is>
          <t>ok</t>
        </is>
      </c>
    </row>
    <row r="118" ht="15" customHeight="1" s="125">
      <c r="A118" s="133" t="inlineStr">
        <is>
          <t>Maria Jose Beroiza</t>
        </is>
      </c>
      <c r="B118" s="133" t="n">
        <v>2211</v>
      </c>
      <c r="C118" s="133" t="inlineStr">
        <is>
          <t>Prec. Regular</t>
        </is>
      </c>
      <c r="D118" s="138" t="n">
        <v>2</v>
      </c>
      <c r="E118" s="138" t="n">
        <v>1</v>
      </c>
      <c r="F118" s="138" t="n">
        <v>0</v>
      </c>
      <c r="G118" s="138" t="n">
        <v>0</v>
      </c>
      <c r="H118" s="168" t="n">
        <v>45</v>
      </c>
      <c r="I118" s="133" t="inlineStr">
        <is>
          <t>ok</t>
        </is>
      </c>
    </row>
    <row r="119" ht="15" customHeight="1" s="125">
      <c r="A119" s="133" t="inlineStr">
        <is>
          <t>Pedro Ruiz</t>
        </is>
      </c>
      <c r="B119" s="133" t="n">
        <v>2211</v>
      </c>
      <c r="C119" s="133" t="inlineStr">
        <is>
          <t>Publicador</t>
        </is>
      </c>
      <c r="D119" s="138" t="n">
        <v>2</v>
      </c>
      <c r="E119" s="138" t="n">
        <v>1</v>
      </c>
      <c r="F119" s="138" t="n">
        <v>0</v>
      </c>
      <c r="G119" s="138" t="n">
        <v>0</v>
      </c>
      <c r="H119" s="168" t="n">
        <v>3</v>
      </c>
      <c r="I119" s="133" t="inlineStr">
        <is>
          <t>ok</t>
        </is>
      </c>
    </row>
    <row r="120" ht="15" customHeight="1" s="125">
      <c r="A120" s="133" t="inlineStr">
        <is>
          <t>Daniel Mellado</t>
        </is>
      </c>
      <c r="B120" s="133" t="n">
        <v>2211</v>
      </c>
      <c r="C120" s="133" t="inlineStr">
        <is>
          <t>Prec. Regular</t>
        </is>
      </c>
      <c r="D120" s="138" t="n">
        <v>3</v>
      </c>
      <c r="E120" s="138" t="n">
        <v>1</v>
      </c>
      <c r="F120" s="138" t="n">
        <v>2</v>
      </c>
      <c r="G120" s="138" t="n">
        <v>0</v>
      </c>
      <c r="H120" s="168" t="n">
        <v>42</v>
      </c>
      <c r="I120" s="133" t="inlineStr">
        <is>
          <t>ok</t>
        </is>
      </c>
    </row>
    <row r="121" ht="15" customHeight="1" s="125">
      <c r="A121" s="133" t="inlineStr">
        <is>
          <t>Cindy de Mellado</t>
        </is>
      </c>
      <c r="B121" s="133" t="n">
        <v>2211</v>
      </c>
      <c r="C121" s="133" t="inlineStr">
        <is>
          <t>Prec. Regular</t>
        </is>
      </c>
      <c r="D121" s="138" t="n">
        <v>3</v>
      </c>
      <c r="E121" s="138" t="n">
        <v>1</v>
      </c>
      <c r="F121" s="138" t="n">
        <v>1</v>
      </c>
      <c r="G121" s="138" t="n">
        <v>0</v>
      </c>
      <c r="H121" s="168" t="n">
        <v>38</v>
      </c>
      <c r="I121" s="133" t="inlineStr">
        <is>
          <t>ok</t>
        </is>
      </c>
    </row>
    <row r="122" ht="15" customHeight="1" s="125">
      <c r="A122" s="133" t="inlineStr">
        <is>
          <t>Maximiliano Mellado</t>
        </is>
      </c>
      <c r="B122" s="133" t="n">
        <v>2211</v>
      </c>
      <c r="C122" s="133" t="inlineStr">
        <is>
          <t>Publicador</t>
        </is>
      </c>
      <c r="D122" s="138" t="n">
        <v>3</v>
      </c>
      <c r="E122" s="138" t="n">
        <v>1</v>
      </c>
      <c r="F122" s="138" t="n">
        <v>0</v>
      </c>
      <c r="G122" s="138" t="n">
        <v>0</v>
      </c>
      <c r="H122" s="168" t="n">
        <v>7</v>
      </c>
      <c r="I122" s="133" t="inlineStr">
        <is>
          <t>ok</t>
        </is>
      </c>
    </row>
    <row r="123" ht="15" customHeight="1" s="125">
      <c r="A123" s="133" t="inlineStr">
        <is>
          <t>Nicole Pfeifer</t>
        </is>
      </c>
      <c r="B123" s="133" t="n">
        <v>2211</v>
      </c>
      <c r="C123" s="133" t="inlineStr">
        <is>
          <t>Prec. Regular</t>
        </is>
      </c>
      <c r="D123" s="138" t="n">
        <v>3</v>
      </c>
      <c r="E123" s="138" t="n">
        <v>1</v>
      </c>
      <c r="F123" s="138" t="n">
        <v>2</v>
      </c>
      <c r="G123" s="138" t="n">
        <v>0</v>
      </c>
      <c r="H123" s="168" t="n">
        <v>56</v>
      </c>
      <c r="I123" s="133" t="inlineStr">
        <is>
          <t>ok</t>
        </is>
      </c>
    </row>
    <row r="124" ht="15" customHeight="1" s="125">
      <c r="A124" s="133" t="inlineStr">
        <is>
          <t xml:space="preserve">Hernán Jorquera </t>
        </is>
      </c>
      <c r="B124" s="133" t="n">
        <v>2211</v>
      </c>
      <c r="C124" s="133" t="inlineStr">
        <is>
          <t>Publicador</t>
        </is>
      </c>
      <c r="D124" s="138" t="n">
        <v>3</v>
      </c>
      <c r="E124" s="138" t="n">
        <v>1</v>
      </c>
      <c r="F124" s="138" t="n">
        <v>0</v>
      </c>
      <c r="G124" s="138" t="n">
        <v>0</v>
      </c>
      <c r="H124" s="168" t="n">
        <v>13</v>
      </c>
      <c r="I124" s="133" t="inlineStr">
        <is>
          <t>ok</t>
        </is>
      </c>
    </row>
    <row r="125" ht="15" customHeight="1" s="125">
      <c r="A125" s="133" t="inlineStr">
        <is>
          <t>Fresia de Jorquera</t>
        </is>
      </c>
      <c r="B125" s="133" t="n">
        <v>2211</v>
      </c>
      <c r="C125" s="133" t="inlineStr">
        <is>
          <t>Publicador</t>
        </is>
      </c>
      <c r="D125" s="138" t="n">
        <v>3</v>
      </c>
      <c r="E125" s="138" t="n">
        <v>1</v>
      </c>
      <c r="F125" s="138" t="n">
        <v>0</v>
      </c>
      <c r="G125" s="138" t="n">
        <v>0</v>
      </c>
      <c r="H125" s="168" t="n">
        <v>12</v>
      </c>
      <c r="I125" s="133" t="inlineStr">
        <is>
          <t>ok</t>
        </is>
      </c>
    </row>
    <row r="126" ht="15" customHeight="1" s="125">
      <c r="A126" s="133" t="inlineStr">
        <is>
          <t>Lindsey Jorquera</t>
        </is>
      </c>
      <c r="B126" s="133" t="n">
        <v>2211</v>
      </c>
      <c r="C126" s="133" t="inlineStr">
        <is>
          <t>Prec. Regular</t>
        </is>
      </c>
      <c r="D126" s="138" t="n">
        <v>3</v>
      </c>
      <c r="E126" s="138" t="n">
        <v>1</v>
      </c>
      <c r="F126" s="138" t="n">
        <v>0</v>
      </c>
      <c r="G126" s="138" t="n">
        <v>0</v>
      </c>
      <c r="H126" s="168" t="n">
        <v>28</v>
      </c>
      <c r="I126" s="133" t="inlineStr">
        <is>
          <t>ok</t>
        </is>
      </c>
    </row>
    <row r="127" ht="15" customHeight="1" s="125">
      <c r="A127" s="133" t="inlineStr">
        <is>
          <t xml:space="preserve">Priscila Jorquera </t>
        </is>
      </c>
      <c r="B127" s="133" t="n">
        <v>2211</v>
      </c>
      <c r="C127" s="133" t="inlineStr">
        <is>
          <t>Publicador</t>
        </is>
      </c>
      <c r="D127" s="138" t="n">
        <v>3</v>
      </c>
      <c r="E127" s="138" t="n">
        <v>1</v>
      </c>
      <c r="F127" s="138" t="n">
        <v>0</v>
      </c>
      <c r="G127" s="138" t="n">
        <v>0</v>
      </c>
      <c r="H127" s="168" t="n">
        <v>10</v>
      </c>
      <c r="I127" s="133" t="inlineStr">
        <is>
          <t>ok</t>
        </is>
      </c>
    </row>
    <row r="128" ht="15" customHeight="1" s="125">
      <c r="A128" s="133" t="inlineStr">
        <is>
          <t xml:space="preserve">Hernan Jorquera Cura </t>
        </is>
      </c>
      <c r="B128" s="133" t="n">
        <v>2211</v>
      </c>
      <c r="C128" s="133" t="inlineStr">
        <is>
          <t>Publicador</t>
        </is>
      </c>
      <c r="D128" s="138" t="n">
        <v>3</v>
      </c>
      <c r="E128" s="138" t="n">
        <v>1</v>
      </c>
      <c r="F128" s="138" t="n">
        <v>0</v>
      </c>
      <c r="G128" s="138" t="n">
        <v>0</v>
      </c>
      <c r="H128" s="168" t="n">
        <v>5</v>
      </c>
      <c r="I128" s="133" t="inlineStr">
        <is>
          <t>ok</t>
        </is>
      </c>
    </row>
    <row r="129" ht="15" customHeight="1" s="125">
      <c r="A129" s="133" t="inlineStr">
        <is>
          <t>Gabriel Olivares</t>
        </is>
      </c>
      <c r="B129" s="133" t="n">
        <v>2211</v>
      </c>
      <c r="C129" s="133" t="inlineStr">
        <is>
          <t>Publicador</t>
        </is>
      </c>
      <c r="D129" s="138" t="n">
        <v>3</v>
      </c>
      <c r="E129" s="138" t="n">
        <v>0</v>
      </c>
      <c r="F129" s="138" t="n">
        <v>0</v>
      </c>
      <c r="G129" s="138" t="n">
        <v>0</v>
      </c>
      <c r="H129" s="168" t="n">
        <v>0</v>
      </c>
      <c r="I129" s="133" t="inlineStr">
        <is>
          <t>No informa actividad</t>
        </is>
      </c>
    </row>
    <row r="130" ht="15" customHeight="1" s="125">
      <c r="A130" s="133" t="inlineStr">
        <is>
          <t>Matias Ule</t>
        </is>
      </c>
      <c r="B130" s="133" t="n">
        <v>2211</v>
      </c>
      <c r="C130" s="133" t="inlineStr">
        <is>
          <t>Publicador</t>
        </is>
      </c>
      <c r="D130" s="138" t="n">
        <v>3</v>
      </c>
      <c r="E130" s="138" t="n">
        <v>0</v>
      </c>
      <c r="F130" s="138" t="n">
        <v>0</v>
      </c>
      <c r="G130" s="138" t="n">
        <v>0</v>
      </c>
      <c r="H130" s="168" t="n">
        <v>0</v>
      </c>
      <c r="I130" s="133" t="inlineStr">
        <is>
          <t>No informa actividad</t>
        </is>
      </c>
    </row>
    <row r="131" ht="15" customHeight="1" s="125">
      <c r="A131" s="133" t="inlineStr">
        <is>
          <t>Rubén Chupin</t>
        </is>
      </c>
      <c r="B131" s="133" t="n">
        <v>2211</v>
      </c>
      <c r="C131" s="133" t="inlineStr">
        <is>
          <t>Prec. Regular</t>
        </is>
      </c>
      <c r="D131" s="138" t="n">
        <v>3</v>
      </c>
      <c r="E131" s="138" t="n">
        <v>1</v>
      </c>
      <c r="F131" s="138" t="n">
        <v>1</v>
      </c>
      <c r="G131" s="138" t="n">
        <v>0</v>
      </c>
      <c r="H131" s="168" t="n">
        <v>48</v>
      </c>
      <c r="I131" s="133" t="inlineStr">
        <is>
          <t>ok</t>
        </is>
      </c>
    </row>
    <row r="132" ht="15" customHeight="1" s="125">
      <c r="A132" s="133" t="inlineStr">
        <is>
          <t>Gladys de Chupin</t>
        </is>
      </c>
      <c r="B132" s="133" t="n">
        <v>2211</v>
      </c>
      <c r="C132" s="133" t="inlineStr">
        <is>
          <t>Prec. Regular</t>
        </is>
      </c>
      <c r="D132" s="138" t="n">
        <v>3</v>
      </c>
      <c r="E132" s="138" t="n">
        <v>1</v>
      </c>
      <c r="F132" s="138" t="n">
        <v>1</v>
      </c>
      <c r="G132" s="138" t="n">
        <v>0</v>
      </c>
      <c r="H132" s="168" t="n">
        <v>50</v>
      </c>
      <c r="I132" s="133" t="inlineStr">
        <is>
          <t>ok</t>
        </is>
      </c>
    </row>
    <row r="133" ht="15" customHeight="1" s="125">
      <c r="A133" s="133" t="inlineStr">
        <is>
          <t>Cristian Riquelme</t>
        </is>
      </c>
      <c r="B133" s="133" t="n">
        <v>2211</v>
      </c>
      <c r="C133" s="133" t="inlineStr">
        <is>
          <t>Prec. Regular</t>
        </is>
      </c>
      <c r="D133" s="138" t="n">
        <v>3</v>
      </c>
      <c r="E133" s="138" t="n">
        <v>0</v>
      </c>
      <c r="F133" s="138" t="n">
        <v>0</v>
      </c>
      <c r="G133" s="138" t="n">
        <v>0</v>
      </c>
      <c r="H133" s="168" t="n">
        <v>0</v>
      </c>
      <c r="I133" s="133" t="inlineStr">
        <is>
          <t>sin datos</t>
        </is>
      </c>
    </row>
    <row r="134" ht="15" customHeight="1" s="125">
      <c r="A134" s="133" t="inlineStr">
        <is>
          <t>Francisco Lara</t>
        </is>
      </c>
      <c r="B134" s="133" t="n">
        <v>2211</v>
      </c>
      <c r="C134" s="133" t="inlineStr">
        <is>
          <t>Prec. Regular</t>
        </is>
      </c>
      <c r="D134" s="138" t="n">
        <v>1</v>
      </c>
      <c r="E134" s="138" t="n">
        <v>1</v>
      </c>
      <c r="F134" s="138" t="n">
        <v>0</v>
      </c>
      <c r="G134" s="138" t="n">
        <v>0</v>
      </c>
      <c r="H134" s="168" t="n">
        <v>60</v>
      </c>
      <c r="I134" s="133" t="inlineStr">
        <is>
          <t>ok</t>
        </is>
      </c>
    </row>
    <row r="135" ht="15" customHeight="1" s="125">
      <c r="A135" s="133" t="inlineStr">
        <is>
          <t>Samuel Ule</t>
        </is>
      </c>
      <c r="B135" s="133" t="n">
        <v>2211</v>
      </c>
      <c r="C135" s="133" t="inlineStr">
        <is>
          <t>No publicador</t>
        </is>
      </c>
      <c r="I135" s="133" t="inlineStr">
        <is>
          <t>sin datos</t>
        </is>
      </c>
    </row>
    <row r="136" ht="15" customHeight="1" s="125">
      <c r="A136" s="133" t="inlineStr">
        <is>
          <t>Simón Ule</t>
        </is>
      </c>
      <c r="B136" s="133" t="n">
        <v>2211</v>
      </c>
      <c r="I136" s="133" t="inlineStr">
        <is>
          <t>sin datos</t>
        </is>
      </c>
    </row>
    <row r="137" ht="15" customHeight="1" s="125">
      <c r="A137" s="133" t="inlineStr">
        <is>
          <t>Cristian Albornoz</t>
        </is>
      </c>
      <c r="B137" s="133" t="n">
        <v>2212</v>
      </c>
      <c r="C137" s="133" t="inlineStr">
        <is>
          <t>Prec. Regular</t>
        </is>
      </c>
      <c r="D137" s="138" t="n">
        <v>2</v>
      </c>
      <c r="E137" s="138" t="n">
        <v>1</v>
      </c>
      <c r="F137" s="138" t="n">
        <v>0</v>
      </c>
      <c r="G137" s="138" t="n">
        <v>0</v>
      </c>
      <c r="H137" s="168" t="n">
        <v>16</v>
      </c>
      <c r="I137" s="133" t="inlineStr">
        <is>
          <t>ok</t>
        </is>
      </c>
    </row>
    <row r="138" ht="15" customHeight="1" s="125">
      <c r="A138" s="133" t="inlineStr">
        <is>
          <t>Claudia de Albornoz</t>
        </is>
      </c>
      <c r="B138" s="133" t="n">
        <v>2212</v>
      </c>
      <c r="C138" s="133" t="inlineStr">
        <is>
          <t>Prec. Regular</t>
        </is>
      </c>
      <c r="D138" s="138" t="n">
        <v>2</v>
      </c>
      <c r="E138" s="138" t="n">
        <v>1</v>
      </c>
      <c r="F138" s="138" t="n">
        <v>0</v>
      </c>
      <c r="G138" s="138" t="n">
        <v>0</v>
      </c>
      <c r="H138" s="168" t="n">
        <v>25</v>
      </c>
      <c r="I138" s="133" t="inlineStr">
        <is>
          <t>ok</t>
        </is>
      </c>
    </row>
    <row r="139" ht="15" customHeight="1" s="125">
      <c r="A139" s="133" t="inlineStr">
        <is>
          <t>David Ule</t>
        </is>
      </c>
      <c r="B139" s="133" t="n">
        <v>2212</v>
      </c>
      <c r="C139" s="133" t="inlineStr">
        <is>
          <t>Publicador</t>
        </is>
      </c>
      <c r="D139" s="138" t="n">
        <v>2</v>
      </c>
      <c r="E139" s="138" t="n">
        <v>1</v>
      </c>
      <c r="F139" s="138" t="n">
        <v>2</v>
      </c>
      <c r="G139" s="138" t="n">
        <v>0</v>
      </c>
      <c r="H139" s="168" t="n">
        <v>16</v>
      </c>
      <c r="I139" s="133" t="inlineStr">
        <is>
          <t>ok</t>
        </is>
      </c>
    </row>
    <row r="140" ht="15" customHeight="1" s="125">
      <c r="A140" s="133" t="inlineStr">
        <is>
          <t>Monica de Ule</t>
        </is>
      </c>
      <c r="B140" s="133" t="n">
        <v>2212</v>
      </c>
      <c r="C140" s="133" t="inlineStr">
        <is>
          <t>Publicador</t>
        </is>
      </c>
      <c r="D140" s="138" t="n">
        <v>2</v>
      </c>
      <c r="E140" s="138" t="n">
        <v>1</v>
      </c>
      <c r="F140" s="138" t="n">
        <v>3</v>
      </c>
      <c r="G140" s="138" t="n">
        <v>0</v>
      </c>
      <c r="H140" s="168" t="n">
        <v>22</v>
      </c>
      <c r="I140" s="133" t="inlineStr">
        <is>
          <t>ok</t>
        </is>
      </c>
    </row>
    <row r="141" ht="15" customHeight="1" s="125">
      <c r="A141" s="133" t="inlineStr">
        <is>
          <t>Bernadita Carrasco</t>
        </is>
      </c>
      <c r="B141" s="133" t="n">
        <v>2212</v>
      </c>
      <c r="C141" s="133" t="inlineStr">
        <is>
          <t>Prec. Regular</t>
        </is>
      </c>
      <c r="D141" s="138" t="n">
        <v>2</v>
      </c>
      <c r="E141" s="138" t="n">
        <v>1</v>
      </c>
      <c r="F141" s="138" t="n">
        <v>0</v>
      </c>
      <c r="G141" s="138" t="n">
        <v>0</v>
      </c>
      <c r="H141" s="168" t="n">
        <v>43</v>
      </c>
      <c r="I141" s="133" t="inlineStr">
        <is>
          <t>ok</t>
        </is>
      </c>
    </row>
    <row r="142" ht="15" customHeight="1" s="125">
      <c r="A142" s="133" t="inlineStr">
        <is>
          <t>Celina Morales</t>
        </is>
      </c>
      <c r="B142" s="133" t="n">
        <v>2212</v>
      </c>
      <c r="C142" s="133" t="inlineStr">
        <is>
          <t>Prec. Auxiliar</t>
        </is>
      </c>
      <c r="D142" s="138" t="n">
        <v>2</v>
      </c>
      <c r="E142" s="138" t="n">
        <v>1</v>
      </c>
      <c r="F142" s="138" t="n">
        <v>0</v>
      </c>
      <c r="G142" s="138" t="n">
        <v>1</v>
      </c>
      <c r="H142" s="168" t="n">
        <v>53</v>
      </c>
      <c r="I142" s="133" t="inlineStr">
        <is>
          <t>ok</t>
        </is>
      </c>
    </row>
    <row r="143" ht="15" customHeight="1" s="125">
      <c r="A143" s="133" t="inlineStr">
        <is>
          <t>Cristina de Olivares</t>
        </is>
      </c>
      <c r="B143" s="133" t="n">
        <v>2212</v>
      </c>
      <c r="C143" s="133" t="inlineStr">
        <is>
          <t>Publicador</t>
        </is>
      </c>
      <c r="D143" s="138" t="n">
        <v>2</v>
      </c>
      <c r="E143" s="138" t="n">
        <v>1</v>
      </c>
      <c r="F143" s="138" t="n">
        <v>0</v>
      </c>
      <c r="G143" s="138" t="n">
        <v>0</v>
      </c>
      <c r="H143" s="168" t="n">
        <v>10</v>
      </c>
      <c r="I143" s="133" t="inlineStr">
        <is>
          <t>ok</t>
        </is>
      </c>
    </row>
    <row r="144" ht="15" customHeight="1" s="125">
      <c r="A144" s="133" t="inlineStr">
        <is>
          <t>Luis Olivares</t>
        </is>
      </c>
      <c r="B144" s="133" t="n">
        <v>2212</v>
      </c>
      <c r="C144" s="133" t="inlineStr">
        <is>
          <t>Publicador</t>
        </is>
      </c>
      <c r="D144" s="138" t="n">
        <v>2</v>
      </c>
      <c r="E144" s="138" t="n">
        <v>1</v>
      </c>
      <c r="F144" s="138" t="n">
        <v>0</v>
      </c>
      <c r="G144" s="138" t="n">
        <v>0</v>
      </c>
      <c r="H144" s="168" t="n">
        <v>2</v>
      </c>
      <c r="I144" s="133" t="inlineStr">
        <is>
          <t>ok</t>
        </is>
      </c>
    </row>
    <row r="145" ht="15" customHeight="1" s="125">
      <c r="A145" s="133" t="inlineStr">
        <is>
          <t>Leticia de Vasquez</t>
        </is>
      </c>
      <c r="B145" s="133" t="n">
        <v>2212</v>
      </c>
      <c r="C145" s="133" t="inlineStr">
        <is>
          <t>Publicador</t>
        </is>
      </c>
      <c r="D145" s="138" t="n">
        <v>2</v>
      </c>
      <c r="E145" s="138" t="n">
        <v>0</v>
      </c>
      <c r="F145" s="138" t="n">
        <v>0</v>
      </c>
      <c r="G145" s="138" t="n">
        <v>0</v>
      </c>
      <c r="H145" s="168" t="n">
        <v>0</v>
      </c>
      <c r="I145" s="133" t="inlineStr">
        <is>
          <t>No informa actividad</t>
        </is>
      </c>
    </row>
    <row r="146" ht="15" customHeight="1" s="125">
      <c r="A146" s="133" t="inlineStr">
        <is>
          <t>Adiel Vasquez</t>
        </is>
      </c>
      <c r="B146" s="133" t="n">
        <v>2212</v>
      </c>
      <c r="C146" s="133" t="inlineStr">
        <is>
          <t>Publicador</t>
        </is>
      </c>
      <c r="D146" s="138" t="n">
        <v>2</v>
      </c>
      <c r="E146" s="138" t="n">
        <v>0</v>
      </c>
      <c r="F146" s="138" t="n">
        <v>0</v>
      </c>
      <c r="G146" s="138" t="n">
        <v>0</v>
      </c>
      <c r="H146" s="168" t="n">
        <v>0</v>
      </c>
      <c r="I146" s="133" t="inlineStr">
        <is>
          <t>No informa actividad</t>
        </is>
      </c>
    </row>
    <row r="147" ht="15" customHeight="1" s="125">
      <c r="A147" s="133" t="inlineStr">
        <is>
          <t>Isaias Beroiza</t>
        </is>
      </c>
      <c r="B147" s="133" t="n">
        <v>2212</v>
      </c>
      <c r="C147" s="133" t="inlineStr">
        <is>
          <t>Publicador</t>
        </is>
      </c>
      <c r="D147" s="138" t="n">
        <v>2</v>
      </c>
      <c r="E147" s="138" t="n">
        <v>1</v>
      </c>
      <c r="F147" s="138" t="n">
        <v>0</v>
      </c>
      <c r="G147" s="138" t="n">
        <v>0</v>
      </c>
      <c r="H147" s="168" t="n">
        <v>14</v>
      </c>
      <c r="I147" s="133" t="inlineStr">
        <is>
          <t>ok</t>
        </is>
      </c>
    </row>
    <row r="148" ht="15" customHeight="1" s="125">
      <c r="A148" s="133" t="inlineStr">
        <is>
          <t>Maria Jose Beroiza</t>
        </is>
      </c>
      <c r="B148" s="133" t="n">
        <v>2212</v>
      </c>
      <c r="C148" s="133" t="inlineStr">
        <is>
          <t>Prec. Regular</t>
        </is>
      </c>
      <c r="D148" s="138" t="n">
        <v>2</v>
      </c>
      <c r="E148" s="138" t="n">
        <v>1</v>
      </c>
      <c r="F148" s="138" t="n">
        <v>0</v>
      </c>
      <c r="G148" s="138" t="n">
        <v>0</v>
      </c>
      <c r="H148" s="168" t="n">
        <v>36</v>
      </c>
      <c r="I148" s="133" t="inlineStr">
        <is>
          <t>ok</t>
        </is>
      </c>
    </row>
    <row r="149" ht="15" customHeight="1" s="125">
      <c r="A149" s="133" t="inlineStr">
        <is>
          <t>Pedro Ruiz</t>
        </is>
      </c>
      <c r="B149" s="133" t="n">
        <v>2212</v>
      </c>
      <c r="C149" s="133" t="inlineStr">
        <is>
          <t>Publicador</t>
        </is>
      </c>
      <c r="D149" s="138" t="n">
        <v>2</v>
      </c>
      <c r="E149" s="138" t="n">
        <v>1</v>
      </c>
      <c r="F149" s="138" t="n">
        <v>0</v>
      </c>
      <c r="G149" s="138" t="n">
        <v>0</v>
      </c>
      <c r="H149" s="168" t="n">
        <v>5</v>
      </c>
      <c r="I149" s="133" t="inlineStr">
        <is>
          <t>ok</t>
        </is>
      </c>
    </row>
    <row r="150" ht="15" customHeight="1" s="125">
      <c r="A150" s="133" t="inlineStr">
        <is>
          <t xml:space="preserve">Wilson Cárdenas </t>
        </is>
      </c>
      <c r="B150" s="133" t="n">
        <v>2212</v>
      </c>
      <c r="C150" s="133" t="inlineStr">
        <is>
          <t>Prec. Regular</t>
        </is>
      </c>
      <c r="D150" s="138" t="n">
        <v>1</v>
      </c>
      <c r="E150" s="138" t="n">
        <v>1</v>
      </c>
      <c r="F150" s="138" t="n">
        <v>0</v>
      </c>
      <c r="G150" s="138" t="n">
        <v>0</v>
      </c>
      <c r="H150" s="168" t="n">
        <v>24</v>
      </c>
      <c r="I150" s="133" t="inlineStr">
        <is>
          <t>ok</t>
        </is>
      </c>
    </row>
    <row r="151" ht="15" customHeight="1" s="125">
      <c r="A151" s="133" t="inlineStr">
        <is>
          <t xml:space="preserve">Isabel de Cárdenas </t>
        </is>
      </c>
      <c r="B151" s="133" t="n">
        <v>2212</v>
      </c>
      <c r="C151" s="133" t="inlineStr">
        <is>
          <t>Prec. Regular</t>
        </is>
      </c>
      <c r="D151" s="138" t="n">
        <v>1</v>
      </c>
      <c r="E151" s="138" t="n">
        <v>1</v>
      </c>
      <c r="F151" s="138" t="n">
        <v>4</v>
      </c>
      <c r="G151" s="138" t="n">
        <v>0</v>
      </c>
      <c r="H151" s="168" t="n">
        <v>31</v>
      </c>
      <c r="I151" s="133" t="inlineStr">
        <is>
          <t>ok</t>
        </is>
      </c>
    </row>
    <row r="152" ht="15" customHeight="1" s="125">
      <c r="A152" s="133" t="inlineStr">
        <is>
          <t>Sergio Guerrero</t>
        </is>
      </c>
      <c r="B152" s="133" t="n">
        <v>2212</v>
      </c>
      <c r="C152" s="133" t="inlineStr">
        <is>
          <t>Prec. Regular</t>
        </is>
      </c>
      <c r="D152" s="138" t="n">
        <v>1</v>
      </c>
      <c r="E152" s="138" t="n">
        <v>1</v>
      </c>
      <c r="F152" s="138" t="n">
        <v>0</v>
      </c>
      <c r="G152" s="138" t="n">
        <v>0</v>
      </c>
      <c r="H152" s="168" t="n">
        <v>25</v>
      </c>
      <c r="I152" s="133" t="inlineStr">
        <is>
          <t>ok</t>
        </is>
      </c>
    </row>
    <row r="153" ht="15" customHeight="1" s="125">
      <c r="A153" s="133" t="inlineStr">
        <is>
          <t>Daniela de Guerrero</t>
        </is>
      </c>
      <c r="B153" s="133" t="n">
        <v>2212</v>
      </c>
      <c r="C153" s="133" t="inlineStr">
        <is>
          <t>Prec. Regular</t>
        </is>
      </c>
      <c r="D153" s="138" t="n">
        <v>1</v>
      </c>
      <c r="E153" s="138" t="n">
        <v>1</v>
      </c>
      <c r="F153" s="138" t="n">
        <v>2</v>
      </c>
      <c r="G153" s="138" t="n">
        <v>0</v>
      </c>
      <c r="H153" s="168" t="n">
        <v>29</v>
      </c>
      <c r="I153" s="133" t="inlineStr">
        <is>
          <t>ok</t>
        </is>
      </c>
    </row>
    <row r="154" ht="15" customHeight="1" s="125">
      <c r="A154" s="133" t="inlineStr">
        <is>
          <t>Sara Lemus</t>
        </is>
      </c>
      <c r="B154" s="133" t="n">
        <v>2212</v>
      </c>
      <c r="C154" s="133" t="inlineStr">
        <is>
          <t>Prec. Regular</t>
        </is>
      </c>
      <c r="D154" s="138" t="n">
        <v>1</v>
      </c>
      <c r="E154" s="138" t="n">
        <v>1</v>
      </c>
      <c r="F154" s="138" t="n">
        <v>0</v>
      </c>
      <c r="G154" s="138" t="n">
        <v>0</v>
      </c>
      <c r="H154" s="168" t="n">
        <v>26</v>
      </c>
      <c r="I154" s="133" t="inlineStr">
        <is>
          <t>ok</t>
        </is>
      </c>
    </row>
    <row r="155" ht="15" customHeight="1" s="125">
      <c r="A155" s="133" t="inlineStr">
        <is>
          <t>Yesenia Monsalve</t>
        </is>
      </c>
      <c r="B155" s="133" t="n">
        <v>2212</v>
      </c>
      <c r="C155" s="133" t="inlineStr">
        <is>
          <t>Publicador</t>
        </is>
      </c>
      <c r="D155" s="138" t="n">
        <v>1</v>
      </c>
      <c r="E155" s="138" t="n">
        <v>1</v>
      </c>
      <c r="F155" s="138" t="n">
        <v>3</v>
      </c>
      <c r="G155" s="138" t="n">
        <v>0</v>
      </c>
      <c r="H155" s="168" t="n">
        <v>36</v>
      </c>
      <c r="I155" s="133" t="inlineStr">
        <is>
          <t>ok</t>
        </is>
      </c>
    </row>
    <row r="156" ht="15" customHeight="1" s="125">
      <c r="A156" s="133" t="inlineStr">
        <is>
          <t>maximiliano Vargas</t>
        </is>
      </c>
      <c r="B156" s="133" t="n">
        <v>2212</v>
      </c>
      <c r="C156" s="133" t="inlineStr">
        <is>
          <t>Publicador</t>
        </is>
      </c>
      <c r="D156" s="138" t="n">
        <v>1</v>
      </c>
      <c r="E156" s="138" t="n">
        <v>1</v>
      </c>
      <c r="F156" s="138" t="n">
        <v>0</v>
      </c>
      <c r="G156" s="138" t="n">
        <v>0</v>
      </c>
      <c r="H156" s="168" t="n">
        <v>18</v>
      </c>
      <c r="I156" s="133" t="inlineStr">
        <is>
          <t>ok</t>
        </is>
      </c>
    </row>
    <row r="157" ht="15" customHeight="1" s="125">
      <c r="A157" s="133" t="inlineStr">
        <is>
          <t>Ivonne de Águila</t>
        </is>
      </c>
      <c r="B157" s="133" t="n">
        <v>2212</v>
      </c>
      <c r="C157" s="133" t="inlineStr">
        <is>
          <t>Publicador</t>
        </is>
      </c>
      <c r="D157" s="138" t="n">
        <v>1</v>
      </c>
      <c r="E157" s="138" t="n">
        <v>1</v>
      </c>
      <c r="F157" s="138" t="n">
        <v>0</v>
      </c>
      <c r="G157" s="138" t="n">
        <v>0</v>
      </c>
      <c r="H157" s="168" t="n">
        <v>4</v>
      </c>
      <c r="I157" s="133" t="inlineStr">
        <is>
          <t>ok</t>
        </is>
      </c>
    </row>
    <row r="158" ht="15" customHeight="1" s="125">
      <c r="A158" s="133" t="inlineStr">
        <is>
          <t>Mirtia de Peralta</t>
        </is>
      </c>
      <c r="B158" s="133" t="n">
        <v>2212</v>
      </c>
      <c r="C158" s="133" t="inlineStr">
        <is>
          <t>Publicador</t>
        </is>
      </c>
      <c r="D158" s="138" t="n">
        <v>1</v>
      </c>
      <c r="E158" s="138" t="n">
        <v>1</v>
      </c>
      <c r="F158" s="138" t="n">
        <v>0</v>
      </c>
      <c r="G158" s="138" t="n">
        <v>0</v>
      </c>
      <c r="H158" s="168" t="n">
        <v>1</v>
      </c>
      <c r="I158" s="133" t="inlineStr">
        <is>
          <t>ok</t>
        </is>
      </c>
    </row>
    <row r="159" ht="15" customHeight="1" s="125">
      <c r="A159" s="133" t="inlineStr">
        <is>
          <t>Cecilia Ahumada</t>
        </is>
      </c>
      <c r="B159" s="133" t="n">
        <v>2212</v>
      </c>
      <c r="C159" s="133" t="inlineStr">
        <is>
          <t>Publicador</t>
        </is>
      </c>
      <c r="D159" s="138" t="n">
        <v>1</v>
      </c>
      <c r="E159" s="138" t="n">
        <v>1</v>
      </c>
      <c r="F159" s="138" t="n">
        <v>0</v>
      </c>
      <c r="G159" s="138" t="n">
        <v>0</v>
      </c>
      <c r="H159" s="168" t="n">
        <v>17</v>
      </c>
      <c r="I159" s="133" t="inlineStr">
        <is>
          <t>ok</t>
        </is>
      </c>
    </row>
    <row r="160" ht="15" customHeight="1" s="125">
      <c r="A160" s="133" t="inlineStr">
        <is>
          <t xml:space="preserve">María Hernández </t>
        </is>
      </c>
      <c r="B160" s="133" t="n">
        <v>2212</v>
      </c>
      <c r="C160" s="133" t="inlineStr">
        <is>
          <t>Publicador</t>
        </is>
      </c>
      <c r="D160" s="138" t="n">
        <v>1</v>
      </c>
      <c r="E160" s="138" t="n">
        <v>1</v>
      </c>
      <c r="F160" s="138" t="n">
        <v>0</v>
      </c>
      <c r="G160" s="138" t="n">
        <v>0</v>
      </c>
      <c r="H160" s="168" t="n">
        <v>10</v>
      </c>
      <c r="I160" s="133" t="inlineStr">
        <is>
          <t>ok</t>
        </is>
      </c>
    </row>
    <row r="161" ht="15" customHeight="1" s="125">
      <c r="A161" s="133" t="inlineStr">
        <is>
          <t xml:space="preserve">Joaquín Lozano </t>
        </is>
      </c>
      <c r="B161" s="133" t="n">
        <v>2212</v>
      </c>
      <c r="C161" s="133" t="inlineStr">
        <is>
          <t>Publicador</t>
        </is>
      </c>
      <c r="D161" s="138" t="n">
        <v>1</v>
      </c>
      <c r="E161" s="138" t="n">
        <v>1</v>
      </c>
      <c r="F161" s="138" t="n">
        <v>0</v>
      </c>
      <c r="G161" s="138" t="n">
        <v>0</v>
      </c>
      <c r="H161" s="168" t="n">
        <v>12</v>
      </c>
      <c r="I161" s="133" t="inlineStr">
        <is>
          <t>ok</t>
        </is>
      </c>
    </row>
    <row r="162" ht="15" customHeight="1" s="125">
      <c r="A162" s="133" t="inlineStr">
        <is>
          <t>Renato Soto</t>
        </is>
      </c>
      <c r="B162" s="133" t="n">
        <v>2212</v>
      </c>
      <c r="C162" s="133" t="inlineStr">
        <is>
          <t>Publicador</t>
        </is>
      </c>
      <c r="D162" s="138" t="n">
        <v>1</v>
      </c>
      <c r="E162" s="138" t="n">
        <v>1</v>
      </c>
      <c r="F162" s="138" t="n">
        <v>0</v>
      </c>
      <c r="G162" s="138" t="n">
        <v>0</v>
      </c>
      <c r="H162" s="168" t="n">
        <v>12</v>
      </c>
      <c r="I162" s="133" t="inlineStr">
        <is>
          <t>ok</t>
        </is>
      </c>
    </row>
    <row r="163" ht="15" customHeight="1" s="125">
      <c r="A163" s="133" t="inlineStr">
        <is>
          <t>Felipe Betancourt</t>
        </is>
      </c>
      <c r="B163" s="133" t="n">
        <v>2212</v>
      </c>
      <c r="C163" s="133" t="inlineStr">
        <is>
          <t>Prec. Regular</t>
        </is>
      </c>
      <c r="D163" s="138" t="n">
        <v>1</v>
      </c>
      <c r="E163" s="138" t="n">
        <v>1</v>
      </c>
      <c r="F163" s="138" t="n">
        <v>0</v>
      </c>
      <c r="G163" s="138" t="n">
        <v>0</v>
      </c>
      <c r="H163" s="168" t="n">
        <v>43</v>
      </c>
      <c r="I163" s="133" t="inlineStr">
        <is>
          <t>ok</t>
        </is>
      </c>
    </row>
    <row r="164" ht="15" customHeight="1" s="125">
      <c r="A164" s="133" t="inlineStr">
        <is>
          <t>Daiana de Carrasco</t>
        </is>
      </c>
      <c r="B164" s="133" t="n">
        <v>2212</v>
      </c>
      <c r="C164" s="133" t="inlineStr">
        <is>
          <t>Publicador</t>
        </is>
      </c>
      <c r="D164" s="138" t="n">
        <v>1</v>
      </c>
      <c r="E164" s="138" t="n">
        <v>1</v>
      </c>
      <c r="F164" s="138" t="n">
        <v>1</v>
      </c>
      <c r="G164" s="138" t="n">
        <v>0</v>
      </c>
      <c r="H164" s="168" t="n">
        <v>16</v>
      </c>
      <c r="I164" s="133" t="inlineStr">
        <is>
          <t>ok</t>
        </is>
      </c>
    </row>
    <row r="165" ht="15" customHeight="1" s="125">
      <c r="A165" s="133" t="inlineStr">
        <is>
          <t>Daniel Mellado</t>
        </is>
      </c>
      <c r="B165" s="133" t="n">
        <v>2212</v>
      </c>
      <c r="C165" s="133" t="inlineStr">
        <is>
          <t>Prec. Regular</t>
        </is>
      </c>
      <c r="D165" s="138" t="n">
        <v>3</v>
      </c>
      <c r="E165" s="138" t="n">
        <v>1</v>
      </c>
      <c r="F165" s="138" t="n">
        <v>2</v>
      </c>
      <c r="G165" s="138" t="n">
        <v>0</v>
      </c>
      <c r="H165" s="168" t="n">
        <v>46</v>
      </c>
      <c r="I165" s="133" t="inlineStr">
        <is>
          <t>ok</t>
        </is>
      </c>
    </row>
    <row r="166" ht="15" customHeight="1" s="125">
      <c r="A166" s="133" t="inlineStr">
        <is>
          <t>Cindy de Mellado</t>
        </is>
      </c>
      <c r="B166" s="133" t="n">
        <v>2212</v>
      </c>
      <c r="C166" s="133" t="inlineStr">
        <is>
          <t>Prec. Regular</t>
        </is>
      </c>
      <c r="D166" s="138" t="n">
        <v>3</v>
      </c>
      <c r="E166" s="138" t="n">
        <v>1</v>
      </c>
      <c r="F166" s="138" t="n">
        <v>2</v>
      </c>
      <c r="G166" s="138" t="n">
        <v>0</v>
      </c>
      <c r="H166" s="168" t="n">
        <v>54</v>
      </c>
      <c r="I166" s="133" t="inlineStr">
        <is>
          <t>ok</t>
        </is>
      </c>
    </row>
    <row r="167" ht="15" customHeight="1" s="125">
      <c r="A167" s="133" t="inlineStr">
        <is>
          <t>Maximiliano Mellado</t>
        </is>
      </c>
      <c r="B167" s="133" t="n">
        <v>2212</v>
      </c>
      <c r="C167" s="133" t="inlineStr">
        <is>
          <t>Publicador</t>
        </is>
      </c>
      <c r="D167" s="138" t="n">
        <v>3</v>
      </c>
      <c r="E167" s="138" t="n">
        <v>1</v>
      </c>
      <c r="F167" s="138" t="n">
        <v>0</v>
      </c>
      <c r="G167" s="138" t="n">
        <v>0</v>
      </c>
      <c r="H167" s="168" t="n">
        <v>50</v>
      </c>
      <c r="I167" s="133" t="inlineStr">
        <is>
          <t>ok</t>
        </is>
      </c>
    </row>
    <row r="168" ht="15" customHeight="1" s="125">
      <c r="A168" s="133" t="inlineStr">
        <is>
          <t>Nicole Pfeifer</t>
        </is>
      </c>
      <c r="B168" s="133" t="n">
        <v>2212</v>
      </c>
      <c r="C168" s="133" t="inlineStr">
        <is>
          <t>Prec. Regular</t>
        </is>
      </c>
      <c r="D168" s="138" t="n">
        <v>3</v>
      </c>
      <c r="E168" s="138" t="n">
        <v>1</v>
      </c>
      <c r="F168" s="138" t="n">
        <v>1</v>
      </c>
      <c r="G168" s="138" t="n">
        <v>0</v>
      </c>
      <c r="H168" s="168" t="n">
        <v>54</v>
      </c>
      <c r="I168" s="133" t="inlineStr">
        <is>
          <t>ok</t>
        </is>
      </c>
    </row>
    <row r="169" ht="15" customHeight="1" s="125">
      <c r="A169" s="133" t="inlineStr">
        <is>
          <t xml:space="preserve">Hernán Jorquera </t>
        </is>
      </c>
      <c r="B169" s="133" t="n">
        <v>2212</v>
      </c>
      <c r="C169" s="133" t="inlineStr">
        <is>
          <t>Publicador</t>
        </is>
      </c>
      <c r="D169" s="138" t="n">
        <v>3</v>
      </c>
      <c r="E169" s="138" t="n">
        <v>1</v>
      </c>
      <c r="F169" s="138" t="n">
        <v>0</v>
      </c>
      <c r="G169" s="138" t="n">
        <v>0</v>
      </c>
      <c r="H169" s="168" t="n">
        <v>11</v>
      </c>
      <c r="I169" s="133" t="inlineStr">
        <is>
          <t>ok</t>
        </is>
      </c>
    </row>
    <row r="170" ht="15" customHeight="1" s="125">
      <c r="A170" s="133" t="inlineStr">
        <is>
          <t>Fresia de Jorquera</t>
        </is>
      </c>
      <c r="B170" s="133" t="n">
        <v>2212</v>
      </c>
      <c r="C170" s="133" t="inlineStr">
        <is>
          <t>Publicador</t>
        </is>
      </c>
      <c r="D170" s="138" t="n">
        <v>3</v>
      </c>
      <c r="E170" s="138" t="n">
        <v>1</v>
      </c>
      <c r="F170" s="138" t="n">
        <v>0</v>
      </c>
      <c r="G170" s="138" t="n">
        <v>0</v>
      </c>
      <c r="H170" s="168" t="n">
        <v>6</v>
      </c>
      <c r="I170" s="133" t="inlineStr">
        <is>
          <t>ok</t>
        </is>
      </c>
    </row>
    <row r="171" ht="15" customHeight="1" s="125">
      <c r="A171" s="133" t="inlineStr">
        <is>
          <t>Lindsey Jorquera</t>
        </is>
      </c>
      <c r="B171" s="133" t="n">
        <v>2212</v>
      </c>
      <c r="C171" s="133" t="inlineStr">
        <is>
          <t>Prec. Regular</t>
        </is>
      </c>
      <c r="D171" s="138" t="n">
        <v>3</v>
      </c>
      <c r="E171" s="138" t="n">
        <v>1</v>
      </c>
      <c r="F171" s="138" t="n">
        <v>0</v>
      </c>
      <c r="G171" s="138" t="n">
        <v>0</v>
      </c>
      <c r="H171" s="168" t="n">
        <v>30</v>
      </c>
      <c r="I171" s="133" t="inlineStr">
        <is>
          <t>ok</t>
        </is>
      </c>
    </row>
    <row r="172" ht="15" customHeight="1" s="125">
      <c r="A172" s="133" t="inlineStr">
        <is>
          <t xml:space="preserve">Priscila Jorquera </t>
        </is>
      </c>
      <c r="B172" s="133" t="n">
        <v>2212</v>
      </c>
      <c r="C172" s="133" t="inlineStr">
        <is>
          <t>Publicador</t>
        </is>
      </c>
      <c r="D172" s="138" t="n">
        <v>3</v>
      </c>
      <c r="E172" s="138" t="n">
        <v>1</v>
      </c>
      <c r="F172" s="138" t="n">
        <v>0</v>
      </c>
      <c r="G172" s="138" t="n">
        <v>0</v>
      </c>
      <c r="H172" s="168" t="n">
        <v>10</v>
      </c>
      <c r="I172" s="133" t="inlineStr">
        <is>
          <t>ok</t>
        </is>
      </c>
    </row>
    <row r="173" ht="15" customHeight="1" s="125">
      <c r="A173" s="133" t="inlineStr">
        <is>
          <t xml:space="preserve">Hernan Jorquera Cura </t>
        </is>
      </c>
      <c r="B173" s="133" t="n">
        <v>2212</v>
      </c>
      <c r="C173" s="133" t="inlineStr">
        <is>
          <t>Publicador</t>
        </is>
      </c>
      <c r="D173" s="138" t="n">
        <v>3</v>
      </c>
      <c r="E173" s="138" t="n">
        <v>1</v>
      </c>
      <c r="F173" s="138" t="n">
        <v>0</v>
      </c>
      <c r="G173" s="138" t="n">
        <v>0</v>
      </c>
      <c r="H173" s="168" t="n">
        <v>2</v>
      </c>
      <c r="I173" s="133" t="inlineStr">
        <is>
          <t>ok</t>
        </is>
      </c>
    </row>
    <row r="174" ht="15" customHeight="1" s="125">
      <c r="A174" s="133" t="inlineStr">
        <is>
          <t>Gabriel Olivares</t>
        </is>
      </c>
      <c r="B174" s="133" t="n">
        <v>2212</v>
      </c>
      <c r="C174" s="133" t="inlineStr">
        <is>
          <t>Publicador</t>
        </is>
      </c>
      <c r="D174" s="138" t="n">
        <v>3</v>
      </c>
      <c r="E174" s="138" t="n">
        <v>1</v>
      </c>
      <c r="F174" s="138" t="n">
        <v>0</v>
      </c>
      <c r="G174" s="138" t="n">
        <v>0</v>
      </c>
      <c r="H174" s="168" t="n">
        <v>2</v>
      </c>
      <c r="I174" s="133" t="inlineStr">
        <is>
          <t>ok</t>
        </is>
      </c>
    </row>
    <row r="175" ht="15" customHeight="1" s="125">
      <c r="A175" s="133" t="inlineStr">
        <is>
          <t>Matias Ule</t>
        </is>
      </c>
      <c r="B175" s="133" t="n">
        <v>2212</v>
      </c>
      <c r="C175" s="133" t="inlineStr">
        <is>
          <t>Publicador</t>
        </is>
      </c>
      <c r="D175" s="138" t="n">
        <v>3</v>
      </c>
      <c r="E175" s="138" t="n">
        <v>0</v>
      </c>
      <c r="F175" s="138" t="n">
        <v>0</v>
      </c>
      <c r="G175" s="138" t="n">
        <v>0</v>
      </c>
      <c r="H175" s="168" t="n">
        <v>0</v>
      </c>
      <c r="I175" s="133" t="inlineStr">
        <is>
          <t>No informa actividad</t>
        </is>
      </c>
    </row>
    <row r="176" ht="15" customHeight="1" s="125">
      <c r="A176" s="133" t="inlineStr">
        <is>
          <t>Rubén Chupin</t>
        </is>
      </c>
      <c r="B176" s="133" t="n">
        <v>2212</v>
      </c>
      <c r="C176" s="133" t="inlineStr">
        <is>
          <t>Prec. Regular</t>
        </is>
      </c>
      <c r="D176" s="138" t="n">
        <v>3</v>
      </c>
      <c r="E176" s="138" t="n">
        <v>1</v>
      </c>
      <c r="F176" s="138" t="n">
        <v>1</v>
      </c>
      <c r="G176" s="138" t="n">
        <v>0</v>
      </c>
      <c r="H176" s="168" t="n">
        <v>36</v>
      </c>
      <c r="I176" s="133" t="inlineStr">
        <is>
          <t>ok</t>
        </is>
      </c>
    </row>
    <row r="177" ht="15" customHeight="1" s="125">
      <c r="A177" s="133" t="inlineStr">
        <is>
          <t>Gladys de Chupin</t>
        </is>
      </c>
      <c r="B177" s="133" t="n">
        <v>2212</v>
      </c>
      <c r="C177" s="133" t="inlineStr">
        <is>
          <t>Prec. Regular</t>
        </is>
      </c>
      <c r="D177" s="138" t="n">
        <v>3</v>
      </c>
      <c r="E177" s="138" t="n">
        <v>1</v>
      </c>
      <c r="F177" s="138" t="n">
        <v>1</v>
      </c>
      <c r="G177" s="138" t="n">
        <v>0</v>
      </c>
      <c r="H177" s="168" t="n">
        <v>30</v>
      </c>
      <c r="I177" s="133" t="inlineStr">
        <is>
          <t>ok</t>
        </is>
      </c>
    </row>
    <row r="178" ht="15" customHeight="1" s="125">
      <c r="A178" s="133" t="inlineStr">
        <is>
          <t>Cristian Riquelme</t>
        </is>
      </c>
      <c r="B178" s="133" t="n">
        <v>2212</v>
      </c>
      <c r="C178" s="133" t="inlineStr">
        <is>
          <t>Prec. Regular</t>
        </is>
      </c>
      <c r="D178" s="138" t="n">
        <v>3</v>
      </c>
      <c r="E178" s="138" t="n">
        <v>1</v>
      </c>
      <c r="F178" s="138" t="n">
        <v>0</v>
      </c>
      <c r="G178" s="138" t="n">
        <v>0</v>
      </c>
      <c r="H178" s="168" t="n">
        <v>62</v>
      </c>
      <c r="I178" s="133" t="inlineStr">
        <is>
          <t>ok</t>
        </is>
      </c>
    </row>
    <row r="179" ht="15" customHeight="1" s="125">
      <c r="A179" s="133" t="inlineStr">
        <is>
          <t>Francisco Lara</t>
        </is>
      </c>
      <c r="B179" s="133" t="n">
        <v>2212</v>
      </c>
      <c r="C179" s="133" t="inlineStr">
        <is>
          <t>Prec. Regular</t>
        </is>
      </c>
      <c r="D179" s="138" t="n">
        <v>1</v>
      </c>
      <c r="E179" s="138" t="n">
        <v>1</v>
      </c>
      <c r="F179" s="138" t="n">
        <v>0</v>
      </c>
      <c r="G179" s="138" t="n">
        <v>0</v>
      </c>
      <c r="H179" s="168" t="n">
        <v>32</v>
      </c>
      <c r="I179" s="133" t="inlineStr">
        <is>
          <t>ok</t>
        </is>
      </c>
    </row>
    <row r="180" ht="15" customHeight="1" s="125">
      <c r="A180" s="133" t="inlineStr">
        <is>
          <t>Samuel Ule</t>
        </is>
      </c>
      <c r="B180" s="133" t="n">
        <v>2212</v>
      </c>
      <c r="C180" s="133" t="inlineStr">
        <is>
          <t>No publicador</t>
        </is>
      </c>
      <c r="I180" s="133" t="inlineStr">
        <is>
          <t>sin datos</t>
        </is>
      </c>
    </row>
    <row r="181" ht="15" customHeight="1" s="125">
      <c r="A181" s="133" t="inlineStr">
        <is>
          <t>Simón Ule</t>
        </is>
      </c>
      <c r="B181" s="133" t="n">
        <v>2212</v>
      </c>
      <c r="I181" s="133" t="inlineStr">
        <is>
          <t>sin datos</t>
        </is>
      </c>
    </row>
    <row r="182" ht="15" customHeight="1" s="125">
      <c r="A182" s="133" t="inlineStr">
        <is>
          <t>Cristian Albornoz</t>
        </is>
      </c>
      <c r="B182" s="133" t="n">
        <v>2301</v>
      </c>
      <c r="C182" s="133" t="inlineStr">
        <is>
          <t>Prec. Regular</t>
        </is>
      </c>
      <c r="D182" s="138" t="n">
        <v>2</v>
      </c>
      <c r="E182" s="138" t="n">
        <v>1</v>
      </c>
      <c r="F182" s="138" t="n">
        <v>0</v>
      </c>
      <c r="G182" s="138" t="n">
        <v>0</v>
      </c>
      <c r="H182" s="168" t="n">
        <v>29</v>
      </c>
      <c r="I182" s="133" t="inlineStr">
        <is>
          <t>ok</t>
        </is>
      </c>
    </row>
    <row r="183" ht="15" customHeight="1" s="125">
      <c r="A183" s="133" t="inlineStr">
        <is>
          <t>Claudia de Albornoz</t>
        </is>
      </c>
      <c r="B183" s="133" t="n">
        <v>2301</v>
      </c>
      <c r="C183" s="133" t="inlineStr">
        <is>
          <t>Prec. Regular</t>
        </is>
      </c>
      <c r="D183" s="138" t="n">
        <v>2</v>
      </c>
      <c r="E183" s="138" t="n">
        <v>1</v>
      </c>
      <c r="F183" s="138" t="n">
        <v>0</v>
      </c>
      <c r="G183" s="138" t="n">
        <v>0</v>
      </c>
      <c r="H183" s="168" t="n">
        <v>12</v>
      </c>
      <c r="I183" s="133" t="inlineStr">
        <is>
          <t>ok</t>
        </is>
      </c>
    </row>
    <row r="184" ht="15" customHeight="1" s="125">
      <c r="A184" s="133" t="inlineStr">
        <is>
          <t>David Ule</t>
        </is>
      </c>
      <c r="B184" s="133" t="n">
        <v>2301</v>
      </c>
      <c r="C184" s="133" t="inlineStr">
        <is>
          <t>Publicador</t>
        </is>
      </c>
      <c r="D184" s="138" t="n">
        <v>2</v>
      </c>
      <c r="E184" s="138" t="n">
        <v>1</v>
      </c>
      <c r="F184" s="138" t="n">
        <v>2</v>
      </c>
      <c r="G184" s="138" t="n">
        <v>0</v>
      </c>
      <c r="H184" s="168" t="n">
        <v>19</v>
      </c>
      <c r="I184" s="133" t="inlineStr">
        <is>
          <t>ok</t>
        </is>
      </c>
    </row>
    <row r="185" ht="15" customHeight="1" s="125">
      <c r="A185" s="133" t="inlineStr">
        <is>
          <t>Monica de Ule</t>
        </is>
      </c>
      <c r="B185" s="133" t="n">
        <v>2301</v>
      </c>
      <c r="C185" s="133" t="inlineStr">
        <is>
          <t>Publicador</t>
        </is>
      </c>
      <c r="D185" s="138" t="n">
        <v>2</v>
      </c>
      <c r="E185" s="138" t="n">
        <v>1</v>
      </c>
      <c r="F185" s="138" t="n">
        <v>3</v>
      </c>
      <c r="G185" s="138" t="n">
        <v>0</v>
      </c>
      <c r="H185" s="168" t="n">
        <v>25</v>
      </c>
      <c r="I185" s="133" t="inlineStr">
        <is>
          <t>ok</t>
        </is>
      </c>
    </row>
    <row r="186" ht="15" customHeight="1" s="125">
      <c r="A186" s="133" t="inlineStr">
        <is>
          <t>Bernadita Carrasco</t>
        </is>
      </c>
      <c r="B186" s="133" t="n">
        <v>2301</v>
      </c>
      <c r="C186" s="133" t="inlineStr">
        <is>
          <t>Prec. Regular</t>
        </is>
      </c>
      <c r="D186" s="138" t="n">
        <v>2</v>
      </c>
      <c r="E186" s="138" t="n">
        <v>1</v>
      </c>
      <c r="F186" s="138" t="n">
        <v>1</v>
      </c>
      <c r="G186" s="138" t="n">
        <v>0</v>
      </c>
      <c r="H186" s="168" t="n">
        <v>30</v>
      </c>
      <c r="I186" s="133" t="inlineStr">
        <is>
          <t>ok</t>
        </is>
      </c>
    </row>
    <row r="187" ht="15" customHeight="1" s="125">
      <c r="A187" s="133" t="inlineStr">
        <is>
          <t>Celina Morales</t>
        </is>
      </c>
      <c r="B187" s="133" t="n">
        <v>2301</v>
      </c>
      <c r="C187" s="133" t="inlineStr">
        <is>
          <t>Prec. Regular</t>
        </is>
      </c>
      <c r="D187" s="138" t="n">
        <v>2</v>
      </c>
      <c r="E187" s="138" t="n">
        <v>1</v>
      </c>
      <c r="F187" s="138" t="n">
        <v>0</v>
      </c>
      <c r="G187" s="138" t="n">
        <v>0</v>
      </c>
      <c r="H187" s="168" t="n">
        <v>55</v>
      </c>
      <c r="I187" s="133" t="inlineStr">
        <is>
          <t>ok</t>
        </is>
      </c>
    </row>
    <row r="188" ht="15" customHeight="1" s="125">
      <c r="A188" s="133" t="inlineStr">
        <is>
          <t>Cristina de Olivares</t>
        </is>
      </c>
      <c r="B188" s="133" t="n">
        <v>2301</v>
      </c>
      <c r="C188" s="133" t="inlineStr">
        <is>
          <t>Publicador</t>
        </is>
      </c>
      <c r="D188" s="138" t="n">
        <v>2</v>
      </c>
      <c r="E188" s="138" t="n">
        <v>1</v>
      </c>
      <c r="F188" s="138" t="n">
        <v>0</v>
      </c>
      <c r="G188" s="138" t="n">
        <v>0</v>
      </c>
      <c r="H188" s="168" t="n">
        <v>12</v>
      </c>
      <c r="I188" s="133" t="inlineStr">
        <is>
          <t>ok</t>
        </is>
      </c>
    </row>
    <row r="189" ht="15" customHeight="1" s="125">
      <c r="A189" s="133" t="inlineStr">
        <is>
          <t>Luis Olivares</t>
        </is>
      </c>
      <c r="B189" s="133" t="n">
        <v>2301</v>
      </c>
      <c r="C189" s="133" t="inlineStr">
        <is>
          <t>Publicador</t>
        </is>
      </c>
      <c r="D189" s="138" t="n">
        <v>2</v>
      </c>
      <c r="E189" s="138" t="n">
        <v>1</v>
      </c>
      <c r="F189" s="138" t="n">
        <v>0</v>
      </c>
      <c r="G189" s="138" t="n">
        <v>0</v>
      </c>
      <c r="H189" s="168" t="n">
        <v>3</v>
      </c>
      <c r="I189" s="133" t="inlineStr">
        <is>
          <t>ok</t>
        </is>
      </c>
    </row>
    <row r="190" ht="15" customHeight="1" s="125">
      <c r="A190" s="133" t="inlineStr">
        <is>
          <t>Leticia de Vasquez</t>
        </is>
      </c>
      <c r="B190" s="133" t="n">
        <v>2301</v>
      </c>
      <c r="C190" s="133" t="inlineStr">
        <is>
          <t>Publicador</t>
        </is>
      </c>
      <c r="D190" s="138" t="n">
        <v>2</v>
      </c>
      <c r="E190" s="138" t="n">
        <v>0</v>
      </c>
      <c r="F190" s="138" t="n">
        <v>0</v>
      </c>
      <c r="G190" s="138" t="n">
        <v>0</v>
      </c>
      <c r="H190" s="168" t="n">
        <v>0</v>
      </c>
      <c r="I190" s="133" t="inlineStr">
        <is>
          <t>No informa actividad</t>
        </is>
      </c>
    </row>
    <row r="191" ht="15" customHeight="1" s="125">
      <c r="A191" s="133" t="inlineStr">
        <is>
          <t>Adiel Vasquez</t>
        </is>
      </c>
      <c r="B191" s="133" t="n">
        <v>2301</v>
      </c>
      <c r="C191" s="133" t="inlineStr">
        <is>
          <t>Publicador</t>
        </is>
      </c>
      <c r="D191" s="138" t="n">
        <v>2</v>
      </c>
      <c r="E191" s="138" t="n">
        <v>0</v>
      </c>
      <c r="F191" s="138" t="n">
        <v>0</v>
      </c>
      <c r="G191" s="138" t="n">
        <v>0</v>
      </c>
      <c r="H191" s="168" t="n">
        <v>0</v>
      </c>
      <c r="I191" s="133" t="inlineStr">
        <is>
          <t>No informa actividad</t>
        </is>
      </c>
    </row>
    <row r="192" ht="15" customHeight="1" s="125">
      <c r="A192" s="133" t="inlineStr">
        <is>
          <t>Isaias Beroiza</t>
        </is>
      </c>
      <c r="B192" s="133" t="n">
        <v>2301</v>
      </c>
      <c r="C192" s="133" t="inlineStr">
        <is>
          <t>Publicador</t>
        </is>
      </c>
      <c r="D192" s="138" t="n">
        <v>2</v>
      </c>
      <c r="E192" s="138" t="n">
        <v>1</v>
      </c>
      <c r="F192" s="138" t="n">
        <v>0</v>
      </c>
      <c r="G192" s="138" t="n">
        <v>0</v>
      </c>
      <c r="H192" s="168" t="n">
        <v>11</v>
      </c>
      <c r="I192" s="133" t="inlineStr">
        <is>
          <t>ok</t>
        </is>
      </c>
    </row>
    <row r="193" ht="15" customHeight="1" s="125">
      <c r="A193" s="133" t="inlineStr">
        <is>
          <t>Maria Jose Beroiza</t>
        </is>
      </c>
      <c r="B193" s="133" t="n">
        <v>2301</v>
      </c>
      <c r="C193" s="133" t="inlineStr">
        <is>
          <t>Prec. Regular</t>
        </is>
      </c>
      <c r="D193" s="138" t="n">
        <v>2</v>
      </c>
      <c r="E193" s="138" t="n">
        <v>1</v>
      </c>
      <c r="F193" s="138" t="n">
        <v>1</v>
      </c>
      <c r="G193" s="138" t="n">
        <v>0</v>
      </c>
      <c r="H193" s="168" t="n">
        <v>42</v>
      </c>
      <c r="I193" s="133" t="inlineStr">
        <is>
          <t>ok</t>
        </is>
      </c>
    </row>
    <row r="194" ht="15" customHeight="1" s="125">
      <c r="A194" s="133" t="inlineStr">
        <is>
          <t>Pedro Ruiz</t>
        </is>
      </c>
      <c r="B194" s="133" t="n">
        <v>2301</v>
      </c>
      <c r="C194" s="133" t="inlineStr">
        <is>
          <t>Publicador</t>
        </is>
      </c>
      <c r="D194" s="138" t="n">
        <v>2</v>
      </c>
      <c r="E194" s="138" t="n">
        <v>1</v>
      </c>
      <c r="F194" s="138" t="n">
        <v>0</v>
      </c>
      <c r="G194" s="138" t="n">
        <v>0</v>
      </c>
      <c r="H194" s="168" t="n">
        <v>2</v>
      </c>
      <c r="I194" s="133" t="inlineStr">
        <is>
          <t>ok</t>
        </is>
      </c>
    </row>
    <row r="195" ht="15" customHeight="1" s="125">
      <c r="A195" s="133" t="inlineStr">
        <is>
          <t>Samuel Ule</t>
        </is>
      </c>
      <c r="B195" s="133" t="n">
        <v>2301</v>
      </c>
      <c r="C195" s="133" t="inlineStr">
        <is>
          <t>Publicador</t>
        </is>
      </c>
      <c r="D195" s="138" t="n">
        <v>2</v>
      </c>
      <c r="E195" s="138" t="n">
        <v>1</v>
      </c>
      <c r="F195" s="138" t="n">
        <v>0</v>
      </c>
      <c r="G195" s="138" t="n">
        <v>0</v>
      </c>
      <c r="H195" s="168" t="n">
        <v>10</v>
      </c>
      <c r="I195" s="133" t="inlineStr">
        <is>
          <t>ok</t>
        </is>
      </c>
    </row>
    <row r="196" ht="15" customHeight="1" s="125">
      <c r="A196" s="133" t="inlineStr">
        <is>
          <t xml:space="preserve">Wilson Cárdenas </t>
        </is>
      </c>
      <c r="B196" s="133" t="n">
        <v>2301</v>
      </c>
      <c r="C196" s="133" t="inlineStr">
        <is>
          <t>Prec. Regular</t>
        </is>
      </c>
      <c r="D196" s="138" t="n">
        <v>1</v>
      </c>
      <c r="E196" s="138" t="n">
        <v>1</v>
      </c>
      <c r="F196" s="138" t="n">
        <v>1</v>
      </c>
      <c r="G196" s="138" t="n">
        <v>0</v>
      </c>
      <c r="H196" s="168" t="n">
        <v>21</v>
      </c>
      <c r="I196" s="133" t="inlineStr">
        <is>
          <t>ok</t>
        </is>
      </c>
    </row>
    <row r="197" ht="15" customHeight="1" s="125">
      <c r="A197" s="133" t="inlineStr">
        <is>
          <t xml:space="preserve">Isabel de Cárdenas </t>
        </is>
      </c>
      <c r="B197" s="133" t="n">
        <v>2301</v>
      </c>
      <c r="C197" s="133" t="inlineStr">
        <is>
          <t>Prec. Regular</t>
        </is>
      </c>
      <c r="D197" s="138" t="n">
        <v>1</v>
      </c>
      <c r="E197" s="138" t="n">
        <v>1</v>
      </c>
      <c r="F197" s="138" t="n">
        <v>6</v>
      </c>
      <c r="G197" s="138" t="n">
        <v>0</v>
      </c>
      <c r="H197" s="168" t="n">
        <v>43</v>
      </c>
      <c r="I197" s="133" t="inlineStr">
        <is>
          <t>ok</t>
        </is>
      </c>
    </row>
    <row r="198" ht="15" customHeight="1" s="125">
      <c r="A198" s="133" t="inlineStr">
        <is>
          <t>Daniela de Guerrero</t>
        </is>
      </c>
      <c r="B198" s="133" t="n">
        <v>2301</v>
      </c>
      <c r="C198" s="133" t="inlineStr">
        <is>
          <t>Prec. Regular</t>
        </is>
      </c>
      <c r="D198" s="138" t="n">
        <v>1</v>
      </c>
      <c r="E198" s="138" t="n">
        <v>1</v>
      </c>
      <c r="F198" s="138" t="n">
        <v>2</v>
      </c>
      <c r="G198" s="138" t="n">
        <v>0</v>
      </c>
      <c r="H198" s="168" t="n">
        <v>39</v>
      </c>
      <c r="I198" s="133" t="inlineStr">
        <is>
          <t>ok</t>
        </is>
      </c>
    </row>
    <row r="199" ht="15" customHeight="1" s="125">
      <c r="A199" s="133" t="inlineStr">
        <is>
          <t>Sergio Guerrero</t>
        </is>
      </c>
      <c r="B199" s="133" t="n">
        <v>2301</v>
      </c>
      <c r="C199" s="133" t="inlineStr">
        <is>
          <t>Prec. Regular</t>
        </is>
      </c>
      <c r="D199" s="138" t="n">
        <v>1</v>
      </c>
      <c r="E199" s="138" t="n">
        <v>1</v>
      </c>
      <c r="F199" s="138" t="n">
        <v>1</v>
      </c>
      <c r="G199" s="138" t="n">
        <v>0</v>
      </c>
      <c r="H199" s="168" t="n">
        <v>30</v>
      </c>
      <c r="I199" s="133" t="inlineStr">
        <is>
          <t>ok</t>
        </is>
      </c>
    </row>
    <row r="200" ht="15" customHeight="1" s="125">
      <c r="A200" s="133" t="inlineStr">
        <is>
          <t>Sara Lemus</t>
        </is>
      </c>
      <c r="B200" s="133" t="n">
        <v>2301</v>
      </c>
      <c r="C200" s="133" t="inlineStr">
        <is>
          <t>Prec. Regular</t>
        </is>
      </c>
      <c r="D200" s="138" t="n">
        <v>1</v>
      </c>
      <c r="E200" s="138" t="n">
        <v>1</v>
      </c>
      <c r="F200" s="138" t="n">
        <v>0</v>
      </c>
      <c r="G200" s="138" t="n">
        <v>0</v>
      </c>
      <c r="H200" s="168" t="n">
        <v>10</v>
      </c>
      <c r="I200" s="133" t="inlineStr">
        <is>
          <t>ok</t>
        </is>
      </c>
    </row>
    <row r="201" ht="15" customHeight="1" s="125">
      <c r="A201" s="133" t="inlineStr">
        <is>
          <t>Felipe Betancourt</t>
        </is>
      </c>
      <c r="B201" s="133" t="n">
        <v>2301</v>
      </c>
      <c r="C201" s="133" t="inlineStr">
        <is>
          <t>Prec. Regular</t>
        </is>
      </c>
      <c r="D201" s="138" t="n">
        <v>1</v>
      </c>
      <c r="E201" s="138" t="n">
        <v>1</v>
      </c>
      <c r="F201" s="138" t="n">
        <v>0</v>
      </c>
      <c r="G201" s="138" t="n">
        <v>0</v>
      </c>
      <c r="H201" s="168" t="n">
        <v>39</v>
      </c>
      <c r="I201" s="133" t="inlineStr">
        <is>
          <t>ok</t>
        </is>
      </c>
    </row>
    <row r="202" ht="15" customHeight="1" s="125">
      <c r="A202" s="133" t="inlineStr">
        <is>
          <t>Renato Soto</t>
        </is>
      </c>
      <c r="B202" s="133" t="n">
        <v>2301</v>
      </c>
      <c r="C202" s="133" t="inlineStr">
        <is>
          <t>Publicador</t>
        </is>
      </c>
      <c r="D202" s="138" t="n">
        <v>1</v>
      </c>
      <c r="E202" s="138" t="n">
        <v>1</v>
      </c>
      <c r="F202" s="138" t="n">
        <v>0</v>
      </c>
      <c r="G202" s="138" t="n">
        <v>0</v>
      </c>
      <c r="H202" s="168" t="n">
        <v>12</v>
      </c>
      <c r="I202" s="133" t="inlineStr">
        <is>
          <t>ok</t>
        </is>
      </c>
    </row>
    <row r="203" ht="15" customHeight="1" s="125">
      <c r="A203" s="133" t="inlineStr">
        <is>
          <t xml:space="preserve">María Hernández </t>
        </is>
      </c>
      <c r="B203" s="133" t="n">
        <v>2301</v>
      </c>
      <c r="C203" s="133" t="inlineStr">
        <is>
          <t>Publicador</t>
        </is>
      </c>
      <c r="D203" s="138" t="n">
        <v>1</v>
      </c>
      <c r="E203" s="138" t="n">
        <v>1</v>
      </c>
      <c r="F203" s="138" t="n">
        <v>0</v>
      </c>
      <c r="G203" s="138" t="n">
        <v>0</v>
      </c>
      <c r="H203" s="168" t="n">
        <v>10</v>
      </c>
      <c r="I203" s="133" t="inlineStr">
        <is>
          <t>ok</t>
        </is>
      </c>
    </row>
    <row r="204" ht="15" customHeight="1" s="125">
      <c r="A204" s="133" t="inlineStr">
        <is>
          <t>Mirtia de Peralta</t>
        </is>
      </c>
      <c r="B204" s="133" t="n">
        <v>2301</v>
      </c>
      <c r="C204" s="133" t="inlineStr">
        <is>
          <t>Publicador</t>
        </is>
      </c>
      <c r="D204" s="138" t="n">
        <v>1</v>
      </c>
      <c r="E204" s="138" t="n">
        <v>1</v>
      </c>
      <c r="F204" s="138" t="n">
        <v>0</v>
      </c>
      <c r="G204" s="138" t="n">
        <v>0</v>
      </c>
      <c r="H204" s="168" t="n">
        <v>5</v>
      </c>
      <c r="I204" s="133" t="inlineStr">
        <is>
          <t>ok</t>
        </is>
      </c>
    </row>
    <row r="205" ht="15" customHeight="1" s="125">
      <c r="A205" s="133" t="inlineStr">
        <is>
          <t>Daiana de Carrasco</t>
        </is>
      </c>
      <c r="B205" s="133" t="n">
        <v>2301</v>
      </c>
      <c r="C205" s="133" t="inlineStr">
        <is>
          <t>Publicador</t>
        </is>
      </c>
      <c r="D205" s="138" t="n">
        <v>1</v>
      </c>
      <c r="E205" s="138" t="n">
        <v>1</v>
      </c>
      <c r="F205" s="138" t="n">
        <v>2</v>
      </c>
      <c r="G205" s="138" t="n">
        <v>0</v>
      </c>
      <c r="H205" s="168" t="n">
        <v>23</v>
      </c>
      <c r="I205" s="133" t="inlineStr">
        <is>
          <t>ok</t>
        </is>
      </c>
    </row>
    <row r="206" ht="15" customHeight="1" s="125">
      <c r="A206" s="133" t="inlineStr">
        <is>
          <t>Cecilia Ahumada</t>
        </is>
      </c>
      <c r="B206" s="133" t="n">
        <v>2301</v>
      </c>
      <c r="C206" s="133" t="inlineStr">
        <is>
          <t>Publicador</t>
        </is>
      </c>
      <c r="D206" s="138" t="n">
        <v>1</v>
      </c>
      <c r="E206" s="138" t="n">
        <v>1</v>
      </c>
      <c r="F206" s="138" t="n">
        <v>0</v>
      </c>
      <c r="G206" s="138" t="n">
        <v>0</v>
      </c>
      <c r="H206" s="168" t="n">
        <v>23</v>
      </c>
      <c r="I206" s="133" t="inlineStr">
        <is>
          <t>ok</t>
        </is>
      </c>
    </row>
    <row r="207" ht="15" customHeight="1" s="125">
      <c r="A207" s="133" t="inlineStr">
        <is>
          <t>Ivonne de Águila</t>
        </is>
      </c>
      <c r="B207" s="133" t="n">
        <v>2301</v>
      </c>
      <c r="C207" s="133" t="inlineStr">
        <is>
          <t>Publicador</t>
        </is>
      </c>
      <c r="D207" s="138" t="n">
        <v>1</v>
      </c>
      <c r="E207" s="138" t="n">
        <v>1</v>
      </c>
      <c r="F207" s="138" t="n">
        <v>0</v>
      </c>
      <c r="G207" s="138" t="n">
        <v>0</v>
      </c>
      <c r="H207" s="168" t="n">
        <v>3</v>
      </c>
      <c r="I207" s="133" t="inlineStr">
        <is>
          <t>ok</t>
        </is>
      </c>
    </row>
    <row r="208" ht="15" customHeight="1" s="125">
      <c r="A208" s="133" t="inlineStr">
        <is>
          <t>Yesenia Monsalve</t>
        </is>
      </c>
      <c r="B208" s="133" t="n">
        <v>2301</v>
      </c>
      <c r="C208" s="133" t="inlineStr">
        <is>
          <t>Publicador</t>
        </is>
      </c>
      <c r="D208" s="138" t="n">
        <v>1</v>
      </c>
      <c r="E208" s="138" t="n">
        <v>1</v>
      </c>
      <c r="F208" s="138" t="n">
        <v>2</v>
      </c>
      <c r="G208" s="138" t="n">
        <v>0</v>
      </c>
      <c r="H208" s="168" t="n">
        <v>25</v>
      </c>
      <c r="I208" s="133" t="inlineStr">
        <is>
          <t>ok</t>
        </is>
      </c>
    </row>
    <row r="209" ht="15" customHeight="1" s="125">
      <c r="A209" s="133" t="inlineStr">
        <is>
          <t>Maximiliano Vargas</t>
        </is>
      </c>
      <c r="B209" s="133" t="n">
        <v>2301</v>
      </c>
      <c r="C209" s="133" t="inlineStr">
        <is>
          <t>Publicador</t>
        </is>
      </c>
      <c r="D209" s="138" t="n">
        <v>1</v>
      </c>
      <c r="E209" s="138" t="n">
        <v>1</v>
      </c>
      <c r="F209" s="138" t="n">
        <v>0</v>
      </c>
      <c r="G209" s="138" t="n">
        <v>0</v>
      </c>
      <c r="H209" s="168" t="n">
        <v>13</v>
      </c>
      <c r="I209" s="133" t="inlineStr">
        <is>
          <t>ok</t>
        </is>
      </c>
    </row>
    <row r="210" ht="15" customHeight="1" s="125">
      <c r="A210" s="133" t="inlineStr">
        <is>
          <t xml:space="preserve">Joaquín Lozano </t>
        </is>
      </c>
      <c r="B210" s="133" t="n">
        <v>2301</v>
      </c>
      <c r="C210" s="133" t="inlineStr">
        <is>
          <t>Publicador</t>
        </is>
      </c>
      <c r="D210" s="138" t="n">
        <v>1</v>
      </c>
      <c r="E210" s="138" t="n">
        <v>1</v>
      </c>
      <c r="F210" s="138" t="n">
        <v>0</v>
      </c>
      <c r="G210" s="138" t="n">
        <v>0</v>
      </c>
      <c r="H210" s="168" t="n">
        <v>6</v>
      </c>
      <c r="I210" s="133" t="inlineStr">
        <is>
          <t>ok</t>
        </is>
      </c>
    </row>
    <row r="211" ht="15" customHeight="1" s="125">
      <c r="A211" s="133" t="inlineStr">
        <is>
          <t>Simón Ule</t>
        </is>
      </c>
      <c r="B211" s="133" t="n">
        <v>2301</v>
      </c>
      <c r="C211" s="133" t="inlineStr">
        <is>
          <t>Publicador</t>
        </is>
      </c>
      <c r="D211" s="138" t="n">
        <v>1</v>
      </c>
      <c r="E211" s="138" t="n">
        <v>1</v>
      </c>
      <c r="F211" s="138" t="n">
        <v>0</v>
      </c>
      <c r="G211" s="138" t="n">
        <v>0</v>
      </c>
      <c r="H211" s="168" t="n">
        <v>21</v>
      </c>
      <c r="I211" s="133" t="inlineStr">
        <is>
          <t>Readmision</t>
        </is>
      </c>
    </row>
    <row r="212" ht="15" customHeight="1" s="125">
      <c r="A212" s="133" t="inlineStr">
        <is>
          <t>Daniel Mellado</t>
        </is>
      </c>
      <c r="B212" s="133" t="n">
        <v>2301</v>
      </c>
      <c r="C212" s="133" t="inlineStr">
        <is>
          <t>Prec. Regular</t>
        </is>
      </c>
      <c r="D212" s="138" t="n">
        <v>3</v>
      </c>
      <c r="E212" s="138" t="n">
        <v>1</v>
      </c>
      <c r="F212" s="138" t="n">
        <v>2</v>
      </c>
      <c r="G212" s="138" t="n">
        <v>0</v>
      </c>
      <c r="H212" s="168" t="n">
        <v>37</v>
      </c>
      <c r="I212" s="133" t="inlineStr">
        <is>
          <t>ok</t>
        </is>
      </c>
    </row>
    <row r="213" ht="15" customHeight="1" s="125">
      <c r="A213" s="133" t="inlineStr">
        <is>
          <t>Cindy de Mellado</t>
        </is>
      </c>
      <c r="B213" s="133" t="n">
        <v>2301</v>
      </c>
      <c r="C213" s="133" t="inlineStr">
        <is>
          <t>Prec. Regular</t>
        </is>
      </c>
      <c r="D213" s="138" t="n">
        <v>3</v>
      </c>
      <c r="E213" s="138" t="n">
        <v>1</v>
      </c>
      <c r="F213" s="138" t="n">
        <v>2</v>
      </c>
      <c r="G213" s="138" t="n">
        <v>0</v>
      </c>
      <c r="H213" s="168" t="n">
        <v>38</v>
      </c>
      <c r="I213" s="133" t="inlineStr">
        <is>
          <t>ok</t>
        </is>
      </c>
    </row>
    <row r="214" ht="15" customHeight="1" s="125">
      <c r="A214" s="133" t="inlineStr">
        <is>
          <t>Maximiliano Mellado</t>
        </is>
      </c>
      <c r="B214" s="133" t="n">
        <v>2301</v>
      </c>
      <c r="C214" s="133" t="inlineStr">
        <is>
          <t>Publicador</t>
        </is>
      </c>
      <c r="D214" s="138" t="n">
        <v>3</v>
      </c>
      <c r="E214" s="138" t="n">
        <v>1</v>
      </c>
      <c r="F214" s="138" t="n">
        <v>0</v>
      </c>
      <c r="G214" s="138" t="n">
        <v>0</v>
      </c>
      <c r="H214" s="168" t="n">
        <v>38</v>
      </c>
      <c r="I214" s="133" t="inlineStr">
        <is>
          <t>ok</t>
        </is>
      </c>
    </row>
    <row r="215" ht="15" customHeight="1" s="125">
      <c r="A215" s="133" t="inlineStr">
        <is>
          <t xml:space="preserve">Hernán Jorquera </t>
        </is>
      </c>
      <c r="B215" s="133" t="n">
        <v>2301</v>
      </c>
      <c r="C215" s="133" t="inlineStr">
        <is>
          <t>Publicador</t>
        </is>
      </c>
      <c r="D215" s="138" t="n">
        <v>3</v>
      </c>
      <c r="E215" s="138" t="n">
        <v>1</v>
      </c>
      <c r="F215" s="138" t="n">
        <v>0</v>
      </c>
      <c r="G215" s="138" t="n">
        <v>0</v>
      </c>
      <c r="H215" s="168" t="n">
        <v>13</v>
      </c>
      <c r="I215" s="133" t="inlineStr">
        <is>
          <t>ok</t>
        </is>
      </c>
    </row>
    <row r="216" ht="15" customHeight="1" s="125">
      <c r="A216" s="133" t="inlineStr">
        <is>
          <t>Fresia de Jorquera</t>
        </is>
      </c>
      <c r="B216" s="133" t="n">
        <v>2301</v>
      </c>
      <c r="C216" s="133" t="inlineStr">
        <is>
          <t>Publicador</t>
        </is>
      </c>
      <c r="D216" s="138" t="n">
        <v>3</v>
      </c>
      <c r="E216" s="138" t="n">
        <v>1</v>
      </c>
      <c r="F216" s="138" t="n">
        <v>0</v>
      </c>
      <c r="G216" s="138" t="n">
        <v>0</v>
      </c>
      <c r="H216" s="168" t="n">
        <v>3</v>
      </c>
      <c r="I216" s="133" t="inlineStr">
        <is>
          <t>ok</t>
        </is>
      </c>
    </row>
    <row r="217" ht="15" customHeight="1" s="125">
      <c r="A217" s="133" t="inlineStr">
        <is>
          <t xml:space="preserve">Priscila Jorquera </t>
        </is>
      </c>
      <c r="B217" s="133" t="n">
        <v>2301</v>
      </c>
      <c r="C217" s="133" t="inlineStr">
        <is>
          <t>Publicador</t>
        </is>
      </c>
      <c r="D217" s="138" t="n">
        <v>3</v>
      </c>
      <c r="E217" s="138" t="n">
        <v>1</v>
      </c>
      <c r="F217" s="138" t="n">
        <v>0</v>
      </c>
      <c r="G217" s="138" t="n">
        <v>0</v>
      </c>
      <c r="H217" s="168" t="n">
        <v>12</v>
      </c>
      <c r="I217" s="133" t="inlineStr">
        <is>
          <t>ok</t>
        </is>
      </c>
    </row>
    <row r="218" ht="15" customHeight="1" s="125">
      <c r="A218" s="133" t="inlineStr">
        <is>
          <t>Lindsey Jorquera</t>
        </is>
      </c>
      <c r="B218" s="133" t="n">
        <v>2301</v>
      </c>
      <c r="C218" s="133" t="inlineStr">
        <is>
          <t>Prec. Regular</t>
        </is>
      </c>
      <c r="D218" s="138" t="n">
        <v>3</v>
      </c>
      <c r="E218" s="138" t="n">
        <v>1</v>
      </c>
      <c r="F218" s="138" t="n">
        <v>2</v>
      </c>
      <c r="G218" s="138" t="n">
        <v>0</v>
      </c>
      <c r="H218" s="168" t="n">
        <v>32</v>
      </c>
      <c r="I218" s="133" t="inlineStr">
        <is>
          <t>ok</t>
        </is>
      </c>
    </row>
    <row r="219" ht="15" customHeight="1" s="125">
      <c r="A219" s="133" t="inlineStr">
        <is>
          <t xml:space="preserve">Hernan Jorquera Cura </t>
        </is>
      </c>
      <c r="B219" s="133" t="n">
        <v>2301</v>
      </c>
      <c r="C219" s="133" t="inlineStr">
        <is>
          <t>Publicador</t>
        </is>
      </c>
      <c r="D219" s="138" t="n">
        <v>3</v>
      </c>
      <c r="E219" s="138" t="n">
        <v>1</v>
      </c>
      <c r="F219" s="138" t="n">
        <v>0</v>
      </c>
      <c r="G219" s="138" t="n">
        <v>0</v>
      </c>
      <c r="H219" s="168" t="n">
        <v>12</v>
      </c>
      <c r="I219" s="133" t="inlineStr">
        <is>
          <t>ok</t>
        </is>
      </c>
    </row>
    <row r="220" ht="15" customHeight="1" s="125">
      <c r="A220" s="133" t="inlineStr">
        <is>
          <t>Nicole Pfeifer</t>
        </is>
      </c>
      <c r="B220" s="133" t="n">
        <v>2301</v>
      </c>
      <c r="C220" s="133" t="inlineStr">
        <is>
          <t>Prec. Regular</t>
        </is>
      </c>
      <c r="D220" s="138" t="n">
        <v>3</v>
      </c>
      <c r="E220" s="138" t="n">
        <v>1</v>
      </c>
      <c r="F220" s="138" t="n">
        <v>4</v>
      </c>
      <c r="G220" s="138" t="n">
        <v>0</v>
      </c>
      <c r="H220" s="168" t="n">
        <v>48</v>
      </c>
      <c r="I220" s="133" t="inlineStr">
        <is>
          <t>ok</t>
        </is>
      </c>
    </row>
    <row r="221" ht="15" customHeight="1" s="125">
      <c r="A221" s="133" t="inlineStr">
        <is>
          <t>Gabriel Olivares</t>
        </is>
      </c>
      <c r="B221" s="133" t="n">
        <v>2301</v>
      </c>
      <c r="C221" s="133" t="inlineStr">
        <is>
          <t>Publicador</t>
        </is>
      </c>
      <c r="D221" s="138" t="n">
        <v>3</v>
      </c>
      <c r="E221" s="138" t="n">
        <v>1</v>
      </c>
      <c r="F221" s="138" t="n">
        <v>0</v>
      </c>
      <c r="G221" s="138" t="n">
        <v>0</v>
      </c>
      <c r="H221" s="168" t="n">
        <v>14</v>
      </c>
      <c r="I221" s="133" t="inlineStr">
        <is>
          <t>ok</t>
        </is>
      </c>
    </row>
    <row r="222" ht="15" customHeight="1" s="125">
      <c r="A222" s="133" t="inlineStr">
        <is>
          <t>Rubén Chupin</t>
        </is>
      </c>
      <c r="B222" s="133" t="n">
        <v>2301</v>
      </c>
      <c r="C222" s="133" t="inlineStr">
        <is>
          <t>Prec. Regular</t>
        </is>
      </c>
      <c r="D222" s="138" t="n">
        <v>3</v>
      </c>
      <c r="E222" s="138" t="n">
        <v>1</v>
      </c>
      <c r="F222" s="138" t="n">
        <v>1</v>
      </c>
      <c r="G222" s="138" t="n">
        <v>0</v>
      </c>
      <c r="H222" s="168" t="n">
        <v>48</v>
      </c>
      <c r="I222" s="133" t="inlineStr">
        <is>
          <t>ok</t>
        </is>
      </c>
    </row>
    <row r="223" ht="15" customHeight="1" s="125">
      <c r="A223" s="133" t="inlineStr">
        <is>
          <t>Gladys de Chupin</t>
        </is>
      </c>
      <c r="B223" s="133" t="n">
        <v>2301</v>
      </c>
      <c r="C223" s="133" t="inlineStr">
        <is>
          <t>Prec. Regular</t>
        </is>
      </c>
      <c r="D223" s="138" t="n">
        <v>3</v>
      </c>
      <c r="E223" s="138" t="n">
        <v>1</v>
      </c>
      <c r="F223" s="138" t="n">
        <v>1</v>
      </c>
      <c r="G223" s="138" t="n">
        <v>0</v>
      </c>
      <c r="H223" s="168" t="n">
        <v>45</v>
      </c>
      <c r="I223" s="133" t="inlineStr">
        <is>
          <t>ok</t>
        </is>
      </c>
    </row>
    <row r="224" ht="15" customHeight="1" s="125">
      <c r="A224" s="133" t="inlineStr">
        <is>
          <t>Matias Ule</t>
        </is>
      </c>
      <c r="B224" s="133" t="n">
        <v>2301</v>
      </c>
      <c r="C224" s="133" t="inlineStr">
        <is>
          <t>Publicador</t>
        </is>
      </c>
      <c r="D224" s="138" t="n">
        <v>3</v>
      </c>
      <c r="E224" s="138" t="n">
        <v>1</v>
      </c>
      <c r="F224" s="138" t="n">
        <v>0</v>
      </c>
      <c r="G224" s="138" t="n">
        <v>0</v>
      </c>
      <c r="H224" s="168" t="n">
        <v>2</v>
      </c>
      <c r="I224" s="133" t="inlineStr">
        <is>
          <t>ok</t>
        </is>
      </c>
    </row>
    <row r="225" ht="15" customHeight="1" s="125">
      <c r="A225" s="133" t="inlineStr">
        <is>
          <t>Cristian Riquelme</t>
        </is>
      </c>
      <c r="B225" s="133" t="n">
        <v>2301</v>
      </c>
      <c r="C225" s="133" t="inlineStr">
        <is>
          <t>Prec. Regular</t>
        </is>
      </c>
      <c r="D225" s="138" t="n">
        <v>3</v>
      </c>
      <c r="E225" s="138" t="n">
        <v>1</v>
      </c>
      <c r="F225" s="138" t="n">
        <v>0</v>
      </c>
      <c r="G225" s="138" t="n">
        <v>0</v>
      </c>
      <c r="H225" s="168" t="n">
        <v>74</v>
      </c>
      <c r="I225" s="133" t="inlineStr">
        <is>
          <t>ok</t>
        </is>
      </c>
    </row>
    <row r="226" ht="15" customHeight="1" s="125">
      <c r="A226" s="133" t="inlineStr">
        <is>
          <t>Francisco Lara</t>
        </is>
      </c>
      <c r="B226" s="133" t="n">
        <v>2301</v>
      </c>
      <c r="C226" s="133" t="inlineStr">
        <is>
          <t>Prec. Regular</t>
        </is>
      </c>
      <c r="D226" s="138" t="n">
        <v>1</v>
      </c>
      <c r="E226" s="138" t="n">
        <v>1</v>
      </c>
      <c r="F226" s="138" t="n">
        <v>0</v>
      </c>
      <c r="G226" s="138" t="n">
        <v>0</v>
      </c>
      <c r="H226" s="168" t="n">
        <v>42</v>
      </c>
      <c r="I226" s="133" t="inlineStr">
        <is>
          <t>ok</t>
        </is>
      </c>
    </row>
    <row r="227" ht="15" customHeight="1" s="125">
      <c r="A227" s="133" t="inlineStr">
        <is>
          <t xml:space="preserve">Wilson Cárdenas </t>
        </is>
      </c>
      <c r="B227" s="133" t="n">
        <v>2302</v>
      </c>
      <c r="C227" s="133" t="inlineStr">
        <is>
          <t>Prec. Regular</t>
        </is>
      </c>
      <c r="D227" s="138" t="n">
        <v>1</v>
      </c>
      <c r="E227" s="138" t="n">
        <v>1</v>
      </c>
      <c r="F227" s="138" t="n">
        <v>1</v>
      </c>
      <c r="G227" s="138" t="n">
        <v>0</v>
      </c>
      <c r="H227" s="168" t="n">
        <v>31</v>
      </c>
      <c r="I227" s="133" t="inlineStr">
        <is>
          <t>ok</t>
        </is>
      </c>
    </row>
    <row r="228" ht="15" customHeight="1" s="125">
      <c r="A228" s="133" t="inlineStr">
        <is>
          <t xml:space="preserve">Isabel de Cárdenas </t>
        </is>
      </c>
      <c r="B228" s="133" t="n">
        <v>2302</v>
      </c>
      <c r="C228" s="133" t="inlineStr">
        <is>
          <t>Prec. Regular</t>
        </is>
      </c>
      <c r="D228" s="138" t="n">
        <v>1</v>
      </c>
      <c r="E228" s="138" t="n">
        <v>1</v>
      </c>
      <c r="F228" s="138" t="n">
        <v>5</v>
      </c>
      <c r="G228" s="138" t="n">
        <v>0</v>
      </c>
      <c r="H228" s="168" t="n">
        <v>44</v>
      </c>
      <c r="I228" s="133" t="inlineStr">
        <is>
          <t>ok</t>
        </is>
      </c>
    </row>
    <row r="229" ht="15" customHeight="1" s="125">
      <c r="A229" s="133" t="inlineStr">
        <is>
          <t>Daniela de Guerrero</t>
        </is>
      </c>
      <c r="B229" s="133" t="n">
        <v>2302</v>
      </c>
      <c r="C229" s="133" t="inlineStr">
        <is>
          <t>Prec. Regular</t>
        </is>
      </c>
      <c r="D229" s="138" t="n">
        <v>1</v>
      </c>
      <c r="E229" s="138" t="n">
        <v>1</v>
      </c>
      <c r="F229" s="138" t="n">
        <v>2</v>
      </c>
      <c r="G229" s="138" t="n">
        <v>0</v>
      </c>
      <c r="H229" s="168" t="n">
        <v>22</v>
      </c>
      <c r="I229" s="133" t="inlineStr">
        <is>
          <t>ok</t>
        </is>
      </c>
    </row>
    <row r="230" ht="15" customHeight="1" s="125">
      <c r="A230" s="133" t="inlineStr">
        <is>
          <t>Sergio Guerrero</t>
        </is>
      </c>
      <c r="B230" s="133" t="n">
        <v>2302</v>
      </c>
      <c r="C230" s="133" t="inlineStr">
        <is>
          <t>Prec. Regular</t>
        </is>
      </c>
      <c r="D230" s="138" t="n">
        <v>1</v>
      </c>
      <c r="E230" s="138" t="n">
        <v>1</v>
      </c>
      <c r="F230" s="138" t="n">
        <v>0</v>
      </c>
      <c r="G230" s="138" t="n">
        <v>0</v>
      </c>
      <c r="H230" s="168" t="n">
        <v>17</v>
      </c>
      <c r="I230" s="133" t="inlineStr">
        <is>
          <t>ok</t>
        </is>
      </c>
    </row>
    <row r="231" ht="15" customHeight="1" s="125">
      <c r="A231" s="133" t="inlineStr">
        <is>
          <t>Sara Lemus</t>
        </is>
      </c>
      <c r="B231" s="133" t="n">
        <v>2302</v>
      </c>
      <c r="C231" s="133" t="inlineStr">
        <is>
          <t>Prec. Regular</t>
        </is>
      </c>
      <c r="D231" s="138" t="n">
        <v>1</v>
      </c>
      <c r="E231" s="138" t="n">
        <v>1</v>
      </c>
      <c r="F231" s="138" t="n">
        <v>0</v>
      </c>
      <c r="G231" s="138" t="n">
        <v>0</v>
      </c>
      <c r="H231" s="168" t="n">
        <v>22</v>
      </c>
      <c r="I231" s="133" t="inlineStr">
        <is>
          <t>ok</t>
        </is>
      </c>
    </row>
    <row r="232" ht="15" customHeight="1" s="125">
      <c r="A232" s="133" t="inlineStr">
        <is>
          <t>Felipe Betancourt</t>
        </is>
      </c>
      <c r="B232" s="133" t="n">
        <v>2302</v>
      </c>
      <c r="C232" s="133" t="inlineStr">
        <is>
          <t>Prec. Regular</t>
        </is>
      </c>
      <c r="D232" s="138" t="n">
        <v>1</v>
      </c>
      <c r="E232" s="138" t="n">
        <v>1</v>
      </c>
      <c r="F232" s="138" t="n">
        <v>0</v>
      </c>
      <c r="G232" s="138" t="n">
        <v>0</v>
      </c>
      <c r="H232" s="168" t="n">
        <v>38</v>
      </c>
      <c r="I232" s="133" t="inlineStr">
        <is>
          <t>ok</t>
        </is>
      </c>
    </row>
    <row r="233" ht="15" customHeight="1" s="125">
      <c r="A233" s="133" t="inlineStr">
        <is>
          <t>Renato Soto</t>
        </is>
      </c>
      <c r="B233" s="133" t="n">
        <v>2302</v>
      </c>
      <c r="C233" s="133" t="inlineStr">
        <is>
          <t>Publicador</t>
        </is>
      </c>
      <c r="D233" s="138" t="n">
        <v>1</v>
      </c>
      <c r="E233" s="138" t="n">
        <v>1</v>
      </c>
      <c r="F233" s="138" t="n">
        <v>0</v>
      </c>
      <c r="G233" s="138" t="n">
        <v>0</v>
      </c>
      <c r="H233" s="168" t="n">
        <v>12</v>
      </c>
      <c r="I233" s="133" t="inlineStr">
        <is>
          <t>ok</t>
        </is>
      </c>
    </row>
    <row r="234" ht="15" customHeight="1" s="125">
      <c r="A234" s="133" t="inlineStr">
        <is>
          <t xml:space="preserve">María Hernández </t>
        </is>
      </c>
      <c r="B234" s="133" t="n">
        <v>2302</v>
      </c>
      <c r="C234" s="133" t="inlineStr">
        <is>
          <t>Publicador</t>
        </is>
      </c>
      <c r="D234" s="138" t="n">
        <v>1</v>
      </c>
      <c r="E234" s="138" t="n">
        <v>1</v>
      </c>
      <c r="F234" s="138" t="n">
        <v>0</v>
      </c>
      <c r="G234" s="138" t="n">
        <v>0</v>
      </c>
      <c r="H234" s="168" t="n">
        <v>10</v>
      </c>
      <c r="I234" s="133" t="inlineStr">
        <is>
          <t>ok</t>
        </is>
      </c>
    </row>
    <row r="235" ht="15" customHeight="1" s="125">
      <c r="A235" s="133" t="inlineStr">
        <is>
          <t>Mirtia de Peralta</t>
        </is>
      </c>
      <c r="B235" s="133" t="n">
        <v>2302</v>
      </c>
      <c r="C235" s="133" t="inlineStr">
        <is>
          <t>Publicador</t>
        </is>
      </c>
      <c r="D235" s="138" t="n">
        <v>1</v>
      </c>
      <c r="E235" s="138" t="n">
        <v>1</v>
      </c>
      <c r="F235" s="138" t="n">
        <v>0</v>
      </c>
      <c r="G235" s="138" t="n">
        <v>0</v>
      </c>
      <c r="H235" s="168" t="n">
        <v>9</v>
      </c>
      <c r="I235" s="133" t="inlineStr">
        <is>
          <t>ok</t>
        </is>
      </c>
    </row>
    <row r="236" ht="15" customHeight="1" s="125">
      <c r="A236" s="133" t="inlineStr">
        <is>
          <t>Daiana de Carrasco</t>
        </is>
      </c>
      <c r="B236" s="133" t="n">
        <v>2302</v>
      </c>
      <c r="C236" s="133" t="inlineStr">
        <is>
          <t>Publicador</t>
        </is>
      </c>
      <c r="D236" s="138" t="n">
        <v>1</v>
      </c>
      <c r="E236" s="138" t="n">
        <v>1</v>
      </c>
      <c r="F236" s="138" t="n">
        <v>0</v>
      </c>
      <c r="G236" s="138" t="n">
        <v>0</v>
      </c>
      <c r="H236" s="168" t="n">
        <v>4</v>
      </c>
      <c r="I236" s="133" t="inlineStr">
        <is>
          <t>ok</t>
        </is>
      </c>
    </row>
    <row r="237" ht="15" customHeight="1" s="125">
      <c r="A237" s="133" t="inlineStr">
        <is>
          <t>Cecilia Ahumada</t>
        </is>
      </c>
      <c r="B237" s="133" t="n">
        <v>2302</v>
      </c>
      <c r="C237" s="133" t="inlineStr">
        <is>
          <t>Publicador</t>
        </is>
      </c>
      <c r="D237" s="138" t="n">
        <v>1</v>
      </c>
      <c r="E237" s="138" t="n">
        <v>1</v>
      </c>
      <c r="F237" s="138" t="n">
        <v>0</v>
      </c>
      <c r="G237" s="138" t="n">
        <v>0</v>
      </c>
      <c r="H237" s="168" t="n">
        <v>16</v>
      </c>
      <c r="I237" s="133" t="inlineStr">
        <is>
          <t>ok</t>
        </is>
      </c>
    </row>
    <row r="238" ht="15" customHeight="1" s="125">
      <c r="A238" s="133" t="inlineStr">
        <is>
          <t>Ivonne de Águila</t>
        </is>
      </c>
      <c r="B238" s="133" t="n">
        <v>2302</v>
      </c>
      <c r="C238" s="133" t="inlineStr">
        <is>
          <t>Publicador</t>
        </is>
      </c>
      <c r="D238" s="138" t="n">
        <v>1</v>
      </c>
      <c r="E238" s="138" t="n">
        <v>1</v>
      </c>
      <c r="F238" s="138" t="n">
        <v>0</v>
      </c>
      <c r="G238" s="138" t="n">
        <v>0</v>
      </c>
      <c r="H238" s="168" t="n">
        <v>3</v>
      </c>
      <c r="I238" s="133" t="inlineStr">
        <is>
          <t>ok</t>
        </is>
      </c>
    </row>
    <row r="239" ht="15" customHeight="1" s="125">
      <c r="A239" s="133" t="inlineStr">
        <is>
          <t>Yesenia Monsalve</t>
        </is>
      </c>
      <c r="B239" s="133" t="n">
        <v>2302</v>
      </c>
      <c r="C239" s="133" t="inlineStr">
        <is>
          <t>Publicador</t>
        </is>
      </c>
      <c r="D239" s="138" t="n">
        <v>1</v>
      </c>
      <c r="E239" s="138" t="n">
        <v>1</v>
      </c>
      <c r="F239" s="138" t="n">
        <v>3</v>
      </c>
      <c r="G239" s="138" t="n">
        <v>0</v>
      </c>
      <c r="H239" s="168" t="n">
        <v>52</v>
      </c>
      <c r="I239" s="133" t="inlineStr">
        <is>
          <t>ok</t>
        </is>
      </c>
    </row>
    <row r="240" ht="15" customHeight="1" s="125">
      <c r="A240" s="133" t="inlineStr">
        <is>
          <t>Maximiliano Vargas</t>
        </is>
      </c>
      <c r="B240" s="133" t="n">
        <v>2302</v>
      </c>
      <c r="C240" s="133" t="inlineStr">
        <is>
          <t>Publicador</t>
        </is>
      </c>
      <c r="D240" s="138" t="n">
        <v>1</v>
      </c>
      <c r="E240" s="138" t="n">
        <v>1</v>
      </c>
      <c r="F240" s="138" t="n">
        <v>0</v>
      </c>
      <c r="G240" s="138" t="n">
        <v>0</v>
      </c>
      <c r="H240" s="168" t="n">
        <v>32</v>
      </c>
      <c r="I240" s="133" t="inlineStr">
        <is>
          <t>ok</t>
        </is>
      </c>
    </row>
    <row r="241" ht="15" customHeight="1" s="125">
      <c r="A241" s="133" t="inlineStr">
        <is>
          <t xml:space="preserve">Joaquín Lozano </t>
        </is>
      </c>
      <c r="B241" s="133" t="n">
        <v>2302</v>
      </c>
      <c r="C241" s="133" t="inlineStr">
        <is>
          <t>Publicador</t>
        </is>
      </c>
      <c r="D241" s="138" t="n">
        <v>1</v>
      </c>
      <c r="E241" s="138" t="n">
        <v>0</v>
      </c>
      <c r="F241" s="138" t="n">
        <v>0</v>
      </c>
      <c r="G241" s="138" t="n">
        <v>0</v>
      </c>
      <c r="H241" s="168" t="n">
        <v>0</v>
      </c>
      <c r="I241" s="133" t="inlineStr">
        <is>
          <t>No informa actividad</t>
        </is>
      </c>
    </row>
    <row r="242" ht="15" customHeight="1" s="125">
      <c r="A242" s="133" t="inlineStr">
        <is>
          <t>Simón Ule</t>
        </is>
      </c>
      <c r="B242" s="133" t="n">
        <v>2302</v>
      </c>
      <c r="C242" s="133" t="inlineStr">
        <is>
          <t>Publicador</t>
        </is>
      </c>
      <c r="D242" s="138" t="n">
        <v>1</v>
      </c>
      <c r="E242" s="138" t="n">
        <v>1</v>
      </c>
      <c r="F242" s="138" t="n">
        <v>0</v>
      </c>
      <c r="G242" s="138" t="n">
        <v>0</v>
      </c>
      <c r="H242" s="168" t="n">
        <v>18</v>
      </c>
      <c r="I242" s="133" t="inlineStr">
        <is>
          <t>ok</t>
        </is>
      </c>
    </row>
    <row r="243" ht="15" customHeight="1" s="125">
      <c r="A243" s="133" t="inlineStr">
        <is>
          <t>Cristian Albornoz</t>
        </is>
      </c>
      <c r="B243" s="133" t="n">
        <v>2302</v>
      </c>
      <c r="C243" s="133" t="inlineStr">
        <is>
          <t>Prec. Regular</t>
        </is>
      </c>
      <c r="D243" s="138" t="n">
        <v>2</v>
      </c>
      <c r="E243" s="138" t="n">
        <v>1</v>
      </c>
      <c r="F243" s="138" t="n">
        <v>0</v>
      </c>
      <c r="G243" s="138" t="n">
        <v>0</v>
      </c>
      <c r="H243" s="168" t="n">
        <v>19</v>
      </c>
      <c r="I243" s="133" t="inlineStr">
        <is>
          <t>ok</t>
        </is>
      </c>
    </row>
    <row r="244" ht="15" customHeight="1" s="125">
      <c r="A244" s="133" t="inlineStr">
        <is>
          <t>Claudia de Albornoz</t>
        </is>
      </c>
      <c r="B244" s="133" t="n">
        <v>2302</v>
      </c>
      <c r="C244" s="133" t="inlineStr">
        <is>
          <t>Prec. Regular</t>
        </is>
      </c>
      <c r="D244" s="138" t="n">
        <v>2</v>
      </c>
      <c r="E244" s="138" t="n">
        <v>1</v>
      </c>
      <c r="F244" s="138" t="n">
        <v>0</v>
      </c>
      <c r="G244" s="138" t="n">
        <v>0</v>
      </c>
      <c r="H244" s="168" t="n">
        <v>23</v>
      </c>
      <c r="I244" s="133" t="inlineStr">
        <is>
          <t>ok</t>
        </is>
      </c>
    </row>
    <row r="245" ht="15" customHeight="1" s="125">
      <c r="A245" s="133" t="inlineStr">
        <is>
          <t>David Ule</t>
        </is>
      </c>
      <c r="B245" s="133" t="n">
        <v>2302</v>
      </c>
      <c r="C245" s="133" t="inlineStr">
        <is>
          <t>Publicador</t>
        </is>
      </c>
      <c r="D245" s="138" t="n">
        <v>2</v>
      </c>
      <c r="E245" s="138" t="n">
        <v>1</v>
      </c>
      <c r="F245" s="138" t="n">
        <v>1</v>
      </c>
      <c r="G245" s="138" t="n">
        <v>0</v>
      </c>
      <c r="H245" s="168" t="n">
        <v>19</v>
      </c>
      <c r="I245" s="133" t="inlineStr">
        <is>
          <t>ok</t>
        </is>
      </c>
    </row>
    <row r="246" ht="15" customHeight="1" s="125">
      <c r="A246" s="133" t="inlineStr">
        <is>
          <t>Samuel Ule</t>
        </is>
      </c>
      <c r="B246" s="133" t="n">
        <v>2302</v>
      </c>
      <c r="C246" s="133" t="inlineStr">
        <is>
          <t>Publicador</t>
        </is>
      </c>
      <c r="D246" s="138" t="n">
        <v>2</v>
      </c>
      <c r="E246" s="138" t="n">
        <v>1</v>
      </c>
      <c r="F246" s="138" t="n">
        <v>0</v>
      </c>
      <c r="G246" s="138" t="n">
        <v>0</v>
      </c>
      <c r="H246" s="168" t="n">
        <v>12</v>
      </c>
      <c r="I246" s="133" t="inlineStr">
        <is>
          <t>ok</t>
        </is>
      </c>
    </row>
    <row r="247" ht="15" customHeight="1" s="125">
      <c r="A247" s="133" t="inlineStr">
        <is>
          <t>Monica de Ule</t>
        </is>
      </c>
      <c r="B247" s="133" t="n">
        <v>2302</v>
      </c>
      <c r="C247" s="133" t="inlineStr">
        <is>
          <t>Publicador</t>
        </is>
      </c>
      <c r="D247" s="138" t="n">
        <v>2</v>
      </c>
      <c r="E247" s="138" t="n">
        <v>1</v>
      </c>
      <c r="F247" s="138" t="n">
        <v>3</v>
      </c>
      <c r="G247" s="138" t="n">
        <v>0</v>
      </c>
      <c r="H247" s="168" t="n">
        <v>21</v>
      </c>
      <c r="I247" s="133" t="inlineStr">
        <is>
          <t>ok</t>
        </is>
      </c>
    </row>
    <row r="248" ht="15" customHeight="1" s="125">
      <c r="A248" s="133" t="inlineStr">
        <is>
          <t>Bernadita Carrasco</t>
        </is>
      </c>
      <c r="B248" s="133" t="n">
        <v>2302</v>
      </c>
      <c r="C248" s="133" t="inlineStr">
        <is>
          <t>Prec. Regular</t>
        </is>
      </c>
      <c r="D248" s="138" t="n">
        <v>2</v>
      </c>
      <c r="E248" s="138" t="n">
        <v>1</v>
      </c>
      <c r="F248" s="138" t="n">
        <v>1</v>
      </c>
      <c r="G248" s="138" t="n">
        <v>0</v>
      </c>
      <c r="H248" s="168" t="n">
        <v>47</v>
      </c>
      <c r="I248" s="133" t="inlineStr">
        <is>
          <t>ok</t>
        </is>
      </c>
    </row>
    <row r="249" ht="15" customHeight="1" s="125">
      <c r="A249" s="133" t="inlineStr">
        <is>
          <t>Celina Morales</t>
        </is>
      </c>
      <c r="B249" s="133" t="n">
        <v>2302</v>
      </c>
      <c r="C249" s="133" t="inlineStr">
        <is>
          <t>Prec. Regular</t>
        </is>
      </c>
      <c r="D249" s="138" t="n">
        <v>2</v>
      </c>
      <c r="E249" s="138" t="n">
        <v>1</v>
      </c>
      <c r="F249" s="138" t="n">
        <v>0</v>
      </c>
      <c r="G249" s="138" t="n">
        <v>0</v>
      </c>
      <c r="H249" s="168" t="n">
        <v>50</v>
      </c>
      <c r="I249" s="133" t="inlineStr">
        <is>
          <t>ok</t>
        </is>
      </c>
    </row>
    <row r="250" ht="15" customHeight="1" s="125">
      <c r="A250" s="133" t="inlineStr">
        <is>
          <t>Cristina de Olivares</t>
        </is>
      </c>
      <c r="B250" s="133" t="n">
        <v>2302</v>
      </c>
      <c r="C250" s="133" t="inlineStr">
        <is>
          <t>Publicador</t>
        </is>
      </c>
      <c r="D250" s="138" t="n">
        <v>2</v>
      </c>
      <c r="E250" s="138" t="n">
        <v>1</v>
      </c>
      <c r="F250" s="138" t="n">
        <v>0</v>
      </c>
      <c r="G250" s="138" t="n">
        <v>0</v>
      </c>
      <c r="H250" s="168" t="n">
        <v>11</v>
      </c>
      <c r="I250" s="133" t="inlineStr">
        <is>
          <t>ok</t>
        </is>
      </c>
    </row>
    <row r="251" ht="15" customHeight="1" s="125">
      <c r="A251" s="133" t="inlineStr">
        <is>
          <t>Luis Olivares</t>
        </is>
      </c>
      <c r="B251" s="133" t="n">
        <v>2302</v>
      </c>
      <c r="C251" s="133" t="inlineStr">
        <is>
          <t>Publicador</t>
        </is>
      </c>
      <c r="D251" s="138" t="n">
        <v>2</v>
      </c>
      <c r="E251" s="138" t="n">
        <v>1</v>
      </c>
      <c r="F251" s="138" t="n">
        <v>0</v>
      </c>
      <c r="G251" s="138" t="n">
        <v>0</v>
      </c>
      <c r="H251" s="168" t="n">
        <v>5</v>
      </c>
      <c r="I251" s="133" t="inlineStr">
        <is>
          <t>ok</t>
        </is>
      </c>
    </row>
    <row r="252" ht="15" customHeight="1" s="125">
      <c r="A252" s="133" t="inlineStr">
        <is>
          <t>Isaias Beroiza</t>
        </is>
      </c>
      <c r="B252" s="133" t="n">
        <v>2302</v>
      </c>
      <c r="C252" s="133" t="inlineStr">
        <is>
          <t>Publicador</t>
        </is>
      </c>
      <c r="D252" s="138" t="n">
        <v>2</v>
      </c>
      <c r="E252" s="138" t="n">
        <v>1</v>
      </c>
      <c r="F252" s="138" t="n">
        <v>0</v>
      </c>
      <c r="G252" s="138" t="n">
        <v>0</v>
      </c>
      <c r="H252" s="168" t="n">
        <v>11</v>
      </c>
      <c r="I252" s="133" t="inlineStr">
        <is>
          <t>ok</t>
        </is>
      </c>
    </row>
    <row r="253" ht="15" customHeight="1" s="125">
      <c r="A253" s="133" t="inlineStr">
        <is>
          <t>Maria Jose Beroiza</t>
        </is>
      </c>
      <c r="B253" s="133" t="n">
        <v>2302</v>
      </c>
      <c r="C253" s="133" t="inlineStr">
        <is>
          <t>Prec. Regular</t>
        </is>
      </c>
      <c r="D253" s="138" t="n">
        <v>2</v>
      </c>
      <c r="E253" s="138" t="n">
        <v>1</v>
      </c>
      <c r="F253" s="138" t="n">
        <v>1</v>
      </c>
      <c r="G253" s="138" t="n">
        <v>0</v>
      </c>
      <c r="H253" s="168" t="n">
        <v>29</v>
      </c>
      <c r="I253" s="133" t="inlineStr">
        <is>
          <t>ok</t>
        </is>
      </c>
    </row>
    <row r="254" ht="15" customHeight="1" s="125">
      <c r="A254" s="133" t="inlineStr">
        <is>
          <t>Adiel Vasquez</t>
        </is>
      </c>
      <c r="B254" s="133" t="n">
        <v>2302</v>
      </c>
      <c r="C254" s="133" t="inlineStr">
        <is>
          <t>Publicador</t>
        </is>
      </c>
      <c r="D254" s="138" t="n">
        <v>2</v>
      </c>
      <c r="E254" s="138" t="n">
        <v>0</v>
      </c>
      <c r="F254" s="138" t="n">
        <v>0</v>
      </c>
      <c r="G254" s="138" t="n">
        <v>0</v>
      </c>
      <c r="H254" s="168" t="n">
        <v>0</v>
      </c>
      <c r="I254" s="133" t="inlineStr">
        <is>
          <t>No informa actividad</t>
        </is>
      </c>
    </row>
    <row r="255" ht="15" customHeight="1" s="125">
      <c r="A255" s="133" t="inlineStr">
        <is>
          <t>Leticia de Vasquez</t>
        </is>
      </c>
      <c r="B255" s="133" t="n">
        <v>2302</v>
      </c>
      <c r="C255" s="133" t="inlineStr">
        <is>
          <t>Publicador</t>
        </is>
      </c>
      <c r="D255" s="138" t="n">
        <v>2</v>
      </c>
      <c r="E255" s="138" t="n">
        <v>0</v>
      </c>
      <c r="F255" s="138" t="n">
        <v>0</v>
      </c>
      <c r="G255" s="138" t="n">
        <v>0</v>
      </c>
      <c r="H255" s="168" t="n">
        <v>0</v>
      </c>
      <c r="I255" s="133" t="inlineStr">
        <is>
          <t>No informa actividad</t>
        </is>
      </c>
    </row>
    <row r="256" ht="15" customHeight="1" s="125">
      <c r="A256" s="133" t="inlineStr">
        <is>
          <t>Pedro Ruiz</t>
        </is>
      </c>
      <c r="B256" s="133" t="n">
        <v>2302</v>
      </c>
      <c r="C256" s="133" t="inlineStr">
        <is>
          <t>Publicador</t>
        </is>
      </c>
      <c r="D256" s="138" t="n">
        <v>2</v>
      </c>
      <c r="E256" s="138" t="n">
        <v>0</v>
      </c>
      <c r="F256" s="138" t="n">
        <v>0</v>
      </c>
      <c r="G256" s="138" t="n">
        <v>0</v>
      </c>
      <c r="H256" s="168" t="n">
        <v>0</v>
      </c>
      <c r="I256" s="133" t="inlineStr">
        <is>
          <t>No informa actividad</t>
        </is>
      </c>
    </row>
    <row r="257" ht="15" customHeight="1" s="125">
      <c r="A257" s="133" t="inlineStr">
        <is>
          <t>Daniel Mellado</t>
        </is>
      </c>
      <c r="B257" s="133" t="n">
        <v>2302</v>
      </c>
      <c r="C257" s="133" t="inlineStr">
        <is>
          <t>Prec. Regular</t>
        </is>
      </c>
      <c r="D257" s="138" t="n">
        <v>3</v>
      </c>
      <c r="E257" s="138" t="n">
        <v>1</v>
      </c>
      <c r="F257" s="138" t="n">
        <v>2</v>
      </c>
      <c r="G257" s="138" t="n">
        <v>0</v>
      </c>
      <c r="H257" s="168" t="n">
        <v>42</v>
      </c>
      <c r="I257" s="133" t="inlineStr">
        <is>
          <t>ok</t>
        </is>
      </c>
    </row>
    <row r="258" ht="15" customHeight="1" s="125">
      <c r="A258" s="133" t="inlineStr">
        <is>
          <t>Cindy de Mellado</t>
        </is>
      </c>
      <c r="B258" s="133" t="n">
        <v>2302</v>
      </c>
      <c r="C258" s="133" t="inlineStr">
        <is>
          <t>Prec. Regular</t>
        </is>
      </c>
      <c r="D258" s="138" t="n">
        <v>3</v>
      </c>
      <c r="E258" s="138" t="n">
        <v>1</v>
      </c>
      <c r="F258" s="138" t="n">
        <v>2</v>
      </c>
      <c r="G258" s="138" t="n">
        <v>0</v>
      </c>
      <c r="H258" s="168" t="n">
        <v>48</v>
      </c>
      <c r="I258" s="133" t="inlineStr">
        <is>
          <t>ok</t>
        </is>
      </c>
    </row>
    <row r="259" ht="15" customHeight="1" s="125">
      <c r="A259" s="133" t="inlineStr">
        <is>
          <t>Maximiliano Mellado</t>
        </is>
      </c>
      <c r="B259" s="133" t="n">
        <v>2302</v>
      </c>
      <c r="C259" s="133" t="inlineStr">
        <is>
          <t>Publicador</t>
        </is>
      </c>
      <c r="D259" s="138" t="n">
        <v>3</v>
      </c>
      <c r="E259" s="138" t="n">
        <v>1</v>
      </c>
      <c r="F259" s="138" t="n">
        <v>0</v>
      </c>
      <c r="G259" s="138" t="n">
        <v>0</v>
      </c>
      <c r="H259" s="168" t="n">
        <v>38</v>
      </c>
      <c r="I259" s="133" t="inlineStr">
        <is>
          <t>ok</t>
        </is>
      </c>
    </row>
    <row r="260" ht="15" customHeight="1" s="125">
      <c r="A260" s="133" t="inlineStr">
        <is>
          <t>Nicole Pfeifer</t>
        </is>
      </c>
      <c r="B260" s="133" t="n">
        <v>2302</v>
      </c>
      <c r="C260" s="133" t="inlineStr">
        <is>
          <t>Prec. Regular</t>
        </is>
      </c>
      <c r="D260" s="138" t="n">
        <v>3</v>
      </c>
      <c r="E260" s="138" t="n">
        <v>1</v>
      </c>
      <c r="F260" s="138" t="n">
        <v>2</v>
      </c>
      <c r="G260" s="138" t="n">
        <v>0</v>
      </c>
      <c r="H260" s="168" t="n">
        <v>31</v>
      </c>
      <c r="I260" s="133" t="inlineStr">
        <is>
          <t>ok</t>
        </is>
      </c>
    </row>
    <row r="261" ht="15" customHeight="1" s="125">
      <c r="A261" s="133" t="inlineStr">
        <is>
          <t>Cristian Riquelme</t>
        </is>
      </c>
      <c r="B261" s="133" t="n">
        <v>2302</v>
      </c>
      <c r="C261" s="133" t="inlineStr">
        <is>
          <t>Prec. Regular</t>
        </is>
      </c>
      <c r="D261" s="138" t="n">
        <v>3</v>
      </c>
      <c r="E261" s="138" t="n">
        <v>1</v>
      </c>
      <c r="F261" s="138" t="n">
        <v>1</v>
      </c>
      <c r="G261" s="138" t="n">
        <v>0</v>
      </c>
      <c r="H261" s="168" t="n">
        <v>74</v>
      </c>
      <c r="I261" s="133" t="inlineStr">
        <is>
          <t>ok</t>
        </is>
      </c>
    </row>
    <row r="262" ht="15" customHeight="1" s="125">
      <c r="A262" s="133" t="inlineStr">
        <is>
          <t>Rubén Chupin</t>
        </is>
      </c>
      <c r="B262" s="133" t="n">
        <v>2302</v>
      </c>
      <c r="C262" s="133" t="inlineStr">
        <is>
          <t>Prec. Regular</t>
        </is>
      </c>
      <c r="D262" s="138" t="n">
        <v>3</v>
      </c>
      <c r="E262" s="138" t="n">
        <v>1</v>
      </c>
      <c r="F262" s="138" t="n">
        <v>1</v>
      </c>
      <c r="G262" s="138" t="n">
        <v>0</v>
      </c>
      <c r="H262" s="168" t="n">
        <v>17</v>
      </c>
      <c r="I262" s="133" t="inlineStr">
        <is>
          <t xml:space="preserve">Hospitalizado </t>
        </is>
      </c>
    </row>
    <row r="263" ht="15" customHeight="1" s="125">
      <c r="A263" s="133" t="inlineStr">
        <is>
          <t>Gladys de Chupin</t>
        </is>
      </c>
      <c r="B263" s="133" t="n">
        <v>2302</v>
      </c>
      <c r="C263" s="133" t="inlineStr">
        <is>
          <t>Prec. Regular</t>
        </is>
      </c>
      <c r="D263" s="138" t="n">
        <v>3</v>
      </c>
      <c r="E263" s="138" t="n">
        <v>1</v>
      </c>
      <c r="F263" s="138" t="n">
        <v>1</v>
      </c>
      <c r="G263" s="138" t="n">
        <v>0</v>
      </c>
      <c r="H263" s="168" t="n">
        <v>25</v>
      </c>
      <c r="I263" s="133" t="inlineStr">
        <is>
          <t>ok</t>
        </is>
      </c>
    </row>
    <row r="264" ht="15" customHeight="1" s="125">
      <c r="A264" s="133" t="inlineStr">
        <is>
          <t>Gabriel Olivares</t>
        </is>
      </c>
      <c r="B264" s="133" t="n">
        <v>2302</v>
      </c>
      <c r="C264" s="133" t="inlineStr">
        <is>
          <t>Publicador</t>
        </is>
      </c>
      <c r="D264" s="138" t="n">
        <v>3</v>
      </c>
      <c r="E264" s="138" t="n">
        <v>1</v>
      </c>
      <c r="F264" s="138" t="n">
        <v>0</v>
      </c>
      <c r="G264" s="138" t="n">
        <v>0</v>
      </c>
      <c r="H264" s="168" t="n">
        <v>11</v>
      </c>
      <c r="I264" s="133" t="inlineStr">
        <is>
          <t>ok</t>
        </is>
      </c>
    </row>
    <row r="265" ht="15" customHeight="1" s="125">
      <c r="A265" s="133" t="inlineStr">
        <is>
          <t>Matias Ule</t>
        </is>
      </c>
      <c r="B265" s="133" t="n">
        <v>2302</v>
      </c>
      <c r="C265" s="133" t="inlineStr">
        <is>
          <t>Publicador</t>
        </is>
      </c>
      <c r="D265" s="138" t="n">
        <v>3</v>
      </c>
      <c r="E265" s="138" t="n">
        <v>0</v>
      </c>
      <c r="F265" s="138" t="n">
        <v>0</v>
      </c>
      <c r="G265" s="138" t="n">
        <v>0</v>
      </c>
      <c r="H265" s="168" t="n">
        <v>0</v>
      </c>
      <c r="I265" s="133" t="inlineStr">
        <is>
          <t>No informa actividad</t>
        </is>
      </c>
    </row>
    <row r="266" ht="15" customHeight="1" s="125">
      <c r="A266" s="133" t="inlineStr">
        <is>
          <t xml:space="preserve">Hernán Jorquera </t>
        </is>
      </c>
      <c r="B266" s="133" t="n">
        <v>2302</v>
      </c>
      <c r="C266" s="133" t="inlineStr">
        <is>
          <t>Publicador</t>
        </is>
      </c>
      <c r="D266" s="138" t="n">
        <v>3</v>
      </c>
      <c r="E266" s="138" t="n">
        <v>1</v>
      </c>
      <c r="F266" s="138" t="n">
        <v>0</v>
      </c>
      <c r="G266" s="138" t="n">
        <v>0</v>
      </c>
      <c r="H266" s="168" t="n">
        <v>11</v>
      </c>
      <c r="I266" s="133" t="inlineStr">
        <is>
          <t>ok</t>
        </is>
      </c>
    </row>
    <row r="267" ht="15" customHeight="1" s="125">
      <c r="A267" s="133" t="inlineStr">
        <is>
          <t>Fresia de Jorquera</t>
        </is>
      </c>
      <c r="B267" s="133" t="n">
        <v>2302</v>
      </c>
      <c r="C267" s="133" t="inlineStr">
        <is>
          <t>Publicador</t>
        </is>
      </c>
      <c r="D267" s="138" t="n">
        <v>3</v>
      </c>
      <c r="E267" s="138" t="n">
        <v>1</v>
      </c>
      <c r="F267" s="138" t="n">
        <v>0</v>
      </c>
      <c r="G267" s="138" t="n">
        <v>0</v>
      </c>
      <c r="H267" s="168" t="n">
        <v>5</v>
      </c>
      <c r="I267" s="133" t="inlineStr">
        <is>
          <t>ok</t>
        </is>
      </c>
    </row>
    <row r="268" ht="15" customHeight="1" s="125">
      <c r="A268" s="133" t="inlineStr">
        <is>
          <t>Lindsey Jorquera</t>
        </is>
      </c>
      <c r="B268" s="133" t="n">
        <v>2302</v>
      </c>
      <c r="C268" s="133" t="inlineStr">
        <is>
          <t>Prec. Regular</t>
        </is>
      </c>
      <c r="D268" s="138" t="n">
        <v>3</v>
      </c>
      <c r="E268" s="138" t="n">
        <v>1</v>
      </c>
      <c r="F268" s="138" t="n">
        <v>2</v>
      </c>
      <c r="G268" s="138" t="n">
        <v>0</v>
      </c>
      <c r="H268" s="168" t="n">
        <v>30</v>
      </c>
      <c r="I268" s="133" t="inlineStr">
        <is>
          <t>ok</t>
        </is>
      </c>
    </row>
    <row r="269" ht="15" customHeight="1" s="125">
      <c r="A269" s="133" t="inlineStr">
        <is>
          <t xml:space="preserve">Priscila Jorquera </t>
        </is>
      </c>
      <c r="B269" s="133" t="n">
        <v>2302</v>
      </c>
      <c r="C269" s="133" t="inlineStr">
        <is>
          <t>Publicador</t>
        </is>
      </c>
      <c r="D269" s="138" t="n">
        <v>3</v>
      </c>
      <c r="E269" s="138" t="n">
        <v>1</v>
      </c>
      <c r="F269" s="138" t="n">
        <v>0</v>
      </c>
      <c r="G269" s="138" t="n">
        <v>0</v>
      </c>
      <c r="H269" s="168" t="n">
        <v>13</v>
      </c>
      <c r="I269" s="133" t="inlineStr">
        <is>
          <t>ok</t>
        </is>
      </c>
    </row>
    <row r="270" ht="15" customHeight="1" s="125">
      <c r="A270" s="133" t="inlineStr">
        <is>
          <t xml:space="preserve">Hernan Jorquera Cura </t>
        </is>
      </c>
      <c r="B270" s="133" t="n">
        <v>2302</v>
      </c>
      <c r="C270" s="133" t="inlineStr">
        <is>
          <t>Publicador</t>
        </is>
      </c>
      <c r="D270" s="138" t="n">
        <v>3</v>
      </c>
      <c r="E270" s="138" t="n">
        <v>1</v>
      </c>
      <c r="F270" s="138" t="n">
        <v>0</v>
      </c>
      <c r="G270" s="138" t="n">
        <v>0</v>
      </c>
      <c r="H270" s="168" t="n">
        <v>9</v>
      </c>
      <c r="I270" s="133" t="inlineStr">
        <is>
          <t>ok</t>
        </is>
      </c>
    </row>
    <row r="271" ht="15" customHeight="1" s="125">
      <c r="A271" s="133" t="inlineStr">
        <is>
          <t>Francisco Lara</t>
        </is>
      </c>
      <c r="B271" s="133" t="n">
        <v>2302</v>
      </c>
      <c r="C271" s="133" t="inlineStr">
        <is>
          <t>Prec. Regular</t>
        </is>
      </c>
      <c r="D271" s="138" t="n">
        <v>1</v>
      </c>
      <c r="E271" s="138" t="n">
        <v>1</v>
      </c>
      <c r="F271" s="138" t="n">
        <v>0</v>
      </c>
      <c r="G271" s="138" t="n">
        <v>0</v>
      </c>
      <c r="H271" s="168" t="n">
        <v>25</v>
      </c>
      <c r="I271" s="133" t="inlineStr">
        <is>
          <t>ok</t>
        </is>
      </c>
    </row>
    <row r="272" ht="15" customHeight="1" s="125">
      <c r="A272" s="133" t="inlineStr">
        <is>
          <t xml:space="preserve">Wilson Cárdenas </t>
        </is>
      </c>
      <c r="B272" s="133" t="n">
        <v>2303</v>
      </c>
      <c r="C272" s="133" t="inlineStr">
        <is>
          <t>Prec. Regular</t>
        </is>
      </c>
      <c r="D272" s="138" t="n">
        <v>1</v>
      </c>
      <c r="E272" s="138" t="n">
        <v>1</v>
      </c>
      <c r="F272" s="138" t="n">
        <v>0</v>
      </c>
      <c r="G272" s="138" t="n">
        <v>0</v>
      </c>
      <c r="H272" s="168" t="n">
        <v>30</v>
      </c>
      <c r="I272" s="133" t="inlineStr">
        <is>
          <t>ok</t>
        </is>
      </c>
    </row>
    <row r="273" ht="15" customHeight="1" s="125">
      <c r="A273" s="133" t="inlineStr">
        <is>
          <t xml:space="preserve">Isabel de Cárdenas </t>
        </is>
      </c>
      <c r="B273" s="133" t="n">
        <v>2303</v>
      </c>
      <c r="C273" s="133" t="inlineStr">
        <is>
          <t>Prec. Regular</t>
        </is>
      </c>
      <c r="D273" s="138" t="n">
        <v>1</v>
      </c>
      <c r="E273" s="138" t="n">
        <v>1</v>
      </c>
      <c r="F273" s="138" t="n">
        <v>2</v>
      </c>
      <c r="G273" s="138" t="n">
        <v>0</v>
      </c>
      <c r="H273" s="168" t="n">
        <v>39</v>
      </c>
      <c r="I273" s="133" t="inlineStr">
        <is>
          <t>ok</t>
        </is>
      </c>
    </row>
    <row r="274" ht="15" customHeight="1" s="125">
      <c r="A274" s="133" t="inlineStr">
        <is>
          <t>Sara Lemus</t>
        </is>
      </c>
      <c r="B274" s="133" t="n">
        <v>2303</v>
      </c>
      <c r="C274" s="133" t="inlineStr">
        <is>
          <t>Prec. Regular</t>
        </is>
      </c>
      <c r="D274" s="138" t="n">
        <v>1</v>
      </c>
      <c r="E274" s="138" t="n">
        <v>1</v>
      </c>
      <c r="F274" s="138" t="n">
        <v>0</v>
      </c>
      <c r="G274" s="138" t="n">
        <v>0</v>
      </c>
      <c r="H274" s="168" t="n">
        <v>40</v>
      </c>
      <c r="I274" s="133" t="inlineStr">
        <is>
          <t>ok</t>
        </is>
      </c>
    </row>
    <row r="275" ht="15" customHeight="1" s="125">
      <c r="A275" s="133" t="inlineStr">
        <is>
          <t>Daniela de Guerrero</t>
        </is>
      </c>
      <c r="B275" s="133" t="n">
        <v>2303</v>
      </c>
      <c r="C275" s="133" t="inlineStr">
        <is>
          <t>Prec. Regular</t>
        </is>
      </c>
      <c r="D275" s="138" t="n">
        <v>1</v>
      </c>
      <c r="E275" s="138" t="n">
        <v>1</v>
      </c>
      <c r="F275" s="138" t="n">
        <v>1</v>
      </c>
      <c r="G275" s="138" t="n">
        <v>0</v>
      </c>
      <c r="H275" s="168" t="n">
        <v>50</v>
      </c>
      <c r="I275" s="133" t="inlineStr">
        <is>
          <t>ok</t>
        </is>
      </c>
    </row>
    <row r="276" ht="15" customHeight="1" s="125">
      <c r="A276" s="133" t="inlineStr">
        <is>
          <t>Sergio Guerrero</t>
        </is>
      </c>
      <c r="B276" s="133" t="n">
        <v>2303</v>
      </c>
      <c r="C276" s="133" t="inlineStr">
        <is>
          <t>Prec. Regular</t>
        </is>
      </c>
      <c r="D276" s="138" t="n">
        <v>1</v>
      </c>
      <c r="E276" s="138" t="n">
        <v>1</v>
      </c>
      <c r="F276" s="138" t="n">
        <v>0</v>
      </c>
      <c r="G276" s="138" t="n">
        <v>0</v>
      </c>
      <c r="H276" s="168" t="n">
        <v>50</v>
      </c>
      <c r="I276" s="133" t="inlineStr">
        <is>
          <t>ok</t>
        </is>
      </c>
    </row>
    <row r="277" ht="15" customHeight="1" s="125">
      <c r="A277" s="133" t="inlineStr">
        <is>
          <t xml:space="preserve">María Hernández </t>
        </is>
      </c>
      <c r="B277" s="133" t="n">
        <v>2303</v>
      </c>
      <c r="C277" s="133" t="inlineStr">
        <is>
          <t>Publicador</t>
        </is>
      </c>
      <c r="D277" s="138" t="n">
        <v>1</v>
      </c>
      <c r="E277" s="138" t="n">
        <v>1</v>
      </c>
      <c r="F277" s="138" t="n">
        <v>0</v>
      </c>
      <c r="G277" s="138" t="n">
        <v>0</v>
      </c>
      <c r="H277" s="168" t="n">
        <v>27</v>
      </c>
      <c r="I277" s="133" t="inlineStr">
        <is>
          <t>ok</t>
        </is>
      </c>
    </row>
    <row r="278" ht="15" customHeight="1" s="125">
      <c r="A278" s="133" t="inlineStr">
        <is>
          <t>Mirtia de Peralta</t>
        </is>
      </c>
      <c r="B278" s="133" t="n">
        <v>2303</v>
      </c>
      <c r="C278" s="133" t="inlineStr">
        <is>
          <t>Publicador</t>
        </is>
      </c>
      <c r="D278" s="138" t="n">
        <v>1</v>
      </c>
      <c r="E278" s="138" t="n">
        <v>1</v>
      </c>
      <c r="F278" s="138" t="n">
        <v>0</v>
      </c>
      <c r="G278" s="138" t="n">
        <v>0</v>
      </c>
      <c r="H278" s="168" t="n">
        <v>15</v>
      </c>
      <c r="I278" s="133" t="inlineStr">
        <is>
          <t>ok</t>
        </is>
      </c>
    </row>
    <row r="279" ht="15" customHeight="1" s="125">
      <c r="A279" s="133" t="inlineStr">
        <is>
          <t>Cecilia Ahumada</t>
        </is>
      </c>
      <c r="B279" s="133" t="n">
        <v>2303</v>
      </c>
      <c r="C279" s="133" t="inlineStr">
        <is>
          <t>Publicador</t>
        </is>
      </c>
      <c r="D279" s="138" t="n">
        <v>1</v>
      </c>
      <c r="E279" s="138" t="n">
        <v>1</v>
      </c>
      <c r="F279" s="138" t="n">
        <v>0</v>
      </c>
      <c r="G279" s="138" t="n">
        <v>0</v>
      </c>
      <c r="H279" s="168" t="n">
        <v>20</v>
      </c>
      <c r="I279" s="133" t="inlineStr">
        <is>
          <t>ok</t>
        </is>
      </c>
    </row>
    <row r="280" ht="15" customHeight="1" s="125">
      <c r="A280" s="133" t="inlineStr">
        <is>
          <t>Felipe Betancourt</t>
        </is>
      </c>
      <c r="B280" s="133" t="n">
        <v>2303</v>
      </c>
      <c r="C280" s="133" t="inlineStr">
        <is>
          <t>Prec. Regular</t>
        </is>
      </c>
      <c r="D280" s="138" t="n">
        <v>1</v>
      </c>
      <c r="E280" s="138" t="n">
        <v>1</v>
      </c>
      <c r="F280" s="138" t="n">
        <v>0</v>
      </c>
      <c r="G280" s="138" t="n">
        <v>0</v>
      </c>
      <c r="H280" s="168" t="n">
        <v>31</v>
      </c>
      <c r="I280" s="133" t="inlineStr">
        <is>
          <t>ok</t>
        </is>
      </c>
    </row>
    <row r="281" ht="15" customHeight="1" s="125">
      <c r="A281" s="133" t="inlineStr">
        <is>
          <t xml:space="preserve">Joaquín Lozano </t>
        </is>
      </c>
      <c r="B281" s="133" t="n">
        <v>2303</v>
      </c>
      <c r="C281" s="133" t="inlineStr">
        <is>
          <t>Publicador</t>
        </is>
      </c>
      <c r="D281" s="138" t="n">
        <v>1</v>
      </c>
      <c r="E281" s="138" t="n">
        <v>1</v>
      </c>
      <c r="F281" s="138" t="n">
        <v>0</v>
      </c>
      <c r="G281" s="138" t="n">
        <v>0</v>
      </c>
      <c r="H281" s="168" t="n">
        <v>6</v>
      </c>
      <c r="I281" s="133" t="inlineStr">
        <is>
          <t>ok</t>
        </is>
      </c>
    </row>
    <row r="282" ht="15" customHeight="1" s="125">
      <c r="A282" s="133" t="inlineStr">
        <is>
          <t>Renato Soto</t>
        </is>
      </c>
      <c r="B282" s="133" t="n">
        <v>2303</v>
      </c>
      <c r="C282" s="133" t="inlineStr">
        <is>
          <t>Publicador</t>
        </is>
      </c>
      <c r="D282" s="138" t="n">
        <v>1</v>
      </c>
      <c r="E282" s="138" t="n">
        <v>1</v>
      </c>
      <c r="F282" s="138" t="n">
        <v>0</v>
      </c>
      <c r="G282" s="138" t="n">
        <v>0</v>
      </c>
      <c r="H282" s="168" t="n">
        <v>12</v>
      </c>
      <c r="I282" s="133" t="inlineStr">
        <is>
          <t>ok</t>
        </is>
      </c>
    </row>
    <row r="283" ht="15" customHeight="1" s="125">
      <c r="A283" s="133" t="inlineStr">
        <is>
          <t>Ivonne de Águila</t>
        </is>
      </c>
      <c r="B283" s="133" t="n">
        <v>2303</v>
      </c>
      <c r="C283" s="133" t="inlineStr">
        <is>
          <t>Publicador</t>
        </is>
      </c>
      <c r="D283" s="138" t="n">
        <v>1</v>
      </c>
      <c r="E283" s="138" t="n">
        <v>0</v>
      </c>
      <c r="F283" s="138" t="n">
        <v>0</v>
      </c>
      <c r="G283" s="138" t="n">
        <v>0</v>
      </c>
      <c r="H283" s="168" t="n">
        <v>0</v>
      </c>
      <c r="I283" s="133" t="inlineStr">
        <is>
          <t>No informa actividad</t>
        </is>
      </c>
    </row>
    <row r="284" ht="15" customHeight="1" s="125">
      <c r="A284" s="133" t="inlineStr">
        <is>
          <t>Daiana de Carrasco</t>
        </is>
      </c>
      <c r="B284" s="133" t="n">
        <v>2303</v>
      </c>
      <c r="C284" s="133" t="inlineStr">
        <is>
          <t>Publicador</t>
        </is>
      </c>
      <c r="D284" s="138" t="n">
        <v>1</v>
      </c>
      <c r="E284" s="138" t="n">
        <v>1</v>
      </c>
      <c r="F284" s="138" t="n">
        <v>1</v>
      </c>
      <c r="G284" s="138" t="n">
        <v>0</v>
      </c>
      <c r="H284" s="168" t="n">
        <v>16</v>
      </c>
      <c r="I284" s="133" t="inlineStr">
        <is>
          <t>ok</t>
        </is>
      </c>
    </row>
    <row r="285" ht="15" customHeight="1" s="125">
      <c r="A285" s="133" t="inlineStr">
        <is>
          <t>Simón Ule</t>
        </is>
      </c>
      <c r="B285" s="133" t="n">
        <v>2303</v>
      </c>
      <c r="C285" s="133" t="inlineStr">
        <is>
          <t>Publicador</t>
        </is>
      </c>
      <c r="D285" s="138" t="n">
        <v>1</v>
      </c>
      <c r="E285" s="138" t="n">
        <v>1</v>
      </c>
      <c r="F285" s="138" t="n">
        <v>0</v>
      </c>
      <c r="G285" s="138" t="n">
        <v>0</v>
      </c>
      <c r="H285" s="168" t="n">
        <v>23</v>
      </c>
      <c r="I285" s="133" t="inlineStr">
        <is>
          <t>ok</t>
        </is>
      </c>
    </row>
    <row r="286" ht="15" customHeight="1" s="125">
      <c r="A286" s="133" t="inlineStr">
        <is>
          <t>Yesenia Monsalve</t>
        </is>
      </c>
      <c r="B286" s="133" t="n">
        <v>2303</v>
      </c>
      <c r="C286" s="133" t="inlineStr">
        <is>
          <t>Publicador</t>
        </is>
      </c>
      <c r="D286" s="138" t="n">
        <v>1</v>
      </c>
      <c r="E286" s="138" t="n">
        <v>1</v>
      </c>
      <c r="F286" s="138" t="n">
        <v>2</v>
      </c>
      <c r="G286" s="138" t="n">
        <v>0</v>
      </c>
      <c r="H286" s="168" t="n">
        <v>41</v>
      </c>
      <c r="I286" s="133" t="inlineStr">
        <is>
          <t>ok</t>
        </is>
      </c>
    </row>
    <row r="287" ht="15" customHeight="1" s="125">
      <c r="A287" s="133" t="inlineStr">
        <is>
          <t>Maximiliano Vargas</t>
        </is>
      </c>
      <c r="B287" s="133" t="n">
        <v>2303</v>
      </c>
      <c r="C287" s="133" t="inlineStr">
        <is>
          <t>Publicador</t>
        </is>
      </c>
      <c r="D287" s="138" t="n">
        <v>1</v>
      </c>
      <c r="E287" s="138" t="n">
        <v>1</v>
      </c>
      <c r="F287" s="138" t="n">
        <v>0</v>
      </c>
      <c r="G287" s="138" t="n">
        <v>0</v>
      </c>
      <c r="H287" s="168" t="n">
        <v>22</v>
      </c>
      <c r="I287" s="133" t="inlineStr">
        <is>
          <t>ok</t>
        </is>
      </c>
    </row>
    <row r="288" ht="15" customHeight="1" s="125">
      <c r="A288" s="133" t="inlineStr">
        <is>
          <t>Pedro Ruiz</t>
        </is>
      </c>
      <c r="B288" s="133" t="n">
        <v>2303</v>
      </c>
      <c r="C288" s="133" t="inlineStr">
        <is>
          <t>Publicador</t>
        </is>
      </c>
      <c r="D288" s="138" t="n">
        <v>1</v>
      </c>
      <c r="E288" s="138" t="n">
        <v>1</v>
      </c>
      <c r="F288" s="138" t="n">
        <v>0</v>
      </c>
      <c r="G288" s="138" t="n">
        <v>0</v>
      </c>
      <c r="H288" s="168" t="n">
        <v>5</v>
      </c>
      <c r="I288" s="133" t="inlineStr">
        <is>
          <t>ok</t>
        </is>
      </c>
    </row>
    <row r="289" ht="15" customHeight="1" s="125">
      <c r="A289" s="133" t="inlineStr">
        <is>
          <t>Cristian Albornoz</t>
        </is>
      </c>
      <c r="B289" s="133" t="n">
        <v>2303</v>
      </c>
      <c r="C289" s="133" t="inlineStr">
        <is>
          <t>Prec. Regular</t>
        </is>
      </c>
      <c r="D289" s="138" t="n">
        <v>2</v>
      </c>
      <c r="E289" s="138" t="n">
        <v>1</v>
      </c>
      <c r="F289" s="138" t="n">
        <v>0</v>
      </c>
      <c r="G289" s="138" t="n">
        <v>0</v>
      </c>
      <c r="H289" s="168" t="n">
        <v>29</v>
      </c>
      <c r="I289" s="133" t="inlineStr">
        <is>
          <t>ok</t>
        </is>
      </c>
    </row>
    <row r="290" ht="15" customHeight="1" s="125">
      <c r="A290" s="133" t="inlineStr">
        <is>
          <t>Claudia de Albornoz</t>
        </is>
      </c>
      <c r="B290" s="133" t="n">
        <v>2303</v>
      </c>
      <c r="C290" s="133" t="inlineStr">
        <is>
          <t>Prec. Regular</t>
        </is>
      </c>
      <c r="D290" s="138" t="n">
        <v>2</v>
      </c>
      <c r="E290" s="138" t="n">
        <v>1</v>
      </c>
      <c r="F290" s="138" t="n">
        <v>0</v>
      </c>
      <c r="G290" s="138" t="n">
        <v>0</v>
      </c>
      <c r="H290" s="168" t="n">
        <v>12</v>
      </c>
      <c r="I290" s="133" t="inlineStr">
        <is>
          <t>ok</t>
        </is>
      </c>
    </row>
    <row r="291" ht="15" customHeight="1" s="125">
      <c r="A291" s="133" t="inlineStr">
        <is>
          <t>David Ule</t>
        </is>
      </c>
      <c r="B291" s="133" t="n">
        <v>2303</v>
      </c>
      <c r="C291" s="133" t="inlineStr">
        <is>
          <t>Prec. Auxiliar</t>
        </is>
      </c>
      <c r="D291" s="138" t="n">
        <v>2</v>
      </c>
      <c r="E291" s="138" t="n">
        <v>1</v>
      </c>
      <c r="F291" s="138" t="n">
        <v>2</v>
      </c>
      <c r="G291" s="138" t="n">
        <v>1</v>
      </c>
      <c r="H291" s="168" t="n">
        <v>30</v>
      </c>
      <c r="I291" s="133" t="inlineStr">
        <is>
          <t>ok</t>
        </is>
      </c>
    </row>
    <row r="292" ht="15" customHeight="1" s="125">
      <c r="A292" s="133" t="inlineStr">
        <is>
          <t>Samuel Ule</t>
        </is>
      </c>
      <c r="B292" s="133" t="n">
        <v>2303</v>
      </c>
      <c r="C292" s="133" t="inlineStr">
        <is>
          <t>Publicador</t>
        </is>
      </c>
      <c r="D292" s="138" t="n">
        <v>2</v>
      </c>
      <c r="E292" s="138" t="n">
        <v>1</v>
      </c>
      <c r="F292" s="138" t="n">
        <v>0</v>
      </c>
      <c r="G292" s="138" t="n">
        <v>0</v>
      </c>
      <c r="H292" s="168" t="n">
        <v>20</v>
      </c>
      <c r="I292" s="133" t="inlineStr">
        <is>
          <t>ok</t>
        </is>
      </c>
    </row>
    <row r="293" ht="15" customHeight="1" s="125">
      <c r="A293" s="133" t="inlineStr">
        <is>
          <t>Monica de Ule</t>
        </is>
      </c>
      <c r="B293" s="133" t="n">
        <v>2303</v>
      </c>
      <c r="C293" s="133" t="inlineStr">
        <is>
          <t>Prec. Auxiliar</t>
        </is>
      </c>
      <c r="D293" s="138" t="n">
        <v>2</v>
      </c>
      <c r="E293" s="138" t="n">
        <v>1</v>
      </c>
      <c r="F293" s="138" t="n">
        <v>3</v>
      </c>
      <c r="G293" s="138" t="n">
        <v>1</v>
      </c>
      <c r="H293" s="168" t="n">
        <v>30</v>
      </c>
      <c r="I293" s="133" t="inlineStr">
        <is>
          <t>ok</t>
        </is>
      </c>
    </row>
    <row r="294" ht="15" customHeight="1" s="125">
      <c r="A294" s="133" t="inlineStr">
        <is>
          <t>Bernadita Carrasco</t>
        </is>
      </c>
      <c r="B294" s="133" t="n">
        <v>2303</v>
      </c>
      <c r="C294" s="133" t="inlineStr">
        <is>
          <t>Prec. Regular</t>
        </is>
      </c>
      <c r="D294" s="138" t="n">
        <v>2</v>
      </c>
      <c r="E294" s="138" t="n">
        <v>1</v>
      </c>
      <c r="F294" s="138" t="n">
        <v>1</v>
      </c>
      <c r="G294" s="138" t="n">
        <v>0</v>
      </c>
      <c r="H294" s="168" t="n">
        <v>67</v>
      </c>
      <c r="I294" s="133" t="inlineStr">
        <is>
          <t>ok</t>
        </is>
      </c>
    </row>
    <row r="295" ht="15" customHeight="1" s="125">
      <c r="A295" s="133" t="inlineStr">
        <is>
          <t>Celina Morales</t>
        </is>
      </c>
      <c r="B295" s="133" t="n">
        <v>2303</v>
      </c>
      <c r="C295" s="133" t="inlineStr">
        <is>
          <t>Prec. Regular</t>
        </is>
      </c>
      <c r="D295" s="138" t="n">
        <v>2</v>
      </c>
      <c r="E295" s="138" t="n">
        <v>1</v>
      </c>
      <c r="F295" s="138" t="n">
        <v>0</v>
      </c>
      <c r="G295" s="138" t="n">
        <v>0</v>
      </c>
      <c r="H295" s="168" t="n">
        <v>57</v>
      </c>
      <c r="I295" s="133" t="inlineStr">
        <is>
          <t>ok</t>
        </is>
      </c>
    </row>
    <row r="296" ht="15" customHeight="1" s="125">
      <c r="A296" s="133" t="inlineStr">
        <is>
          <t>Cristina de Olivares</t>
        </is>
      </c>
      <c r="B296" s="133" t="n">
        <v>2303</v>
      </c>
      <c r="C296" s="133" t="inlineStr">
        <is>
          <t>Publicador</t>
        </is>
      </c>
      <c r="D296" s="138" t="n">
        <v>2</v>
      </c>
      <c r="E296" s="138" t="n">
        <v>1</v>
      </c>
      <c r="F296" s="138" t="n">
        <v>0</v>
      </c>
      <c r="G296" s="138" t="n">
        <v>0</v>
      </c>
      <c r="H296" s="168" t="n">
        <v>8</v>
      </c>
      <c r="I296" s="133" t="inlineStr">
        <is>
          <t>ok</t>
        </is>
      </c>
    </row>
    <row r="297" ht="15" customHeight="1" s="125">
      <c r="A297" s="133" t="inlineStr">
        <is>
          <t>Luis Olivares</t>
        </is>
      </c>
      <c r="B297" s="133" t="n">
        <v>2303</v>
      </c>
      <c r="C297" s="133" t="inlineStr">
        <is>
          <t>Publicador</t>
        </is>
      </c>
      <c r="D297" s="138" t="n">
        <v>2</v>
      </c>
      <c r="E297" s="138" t="n">
        <v>1</v>
      </c>
      <c r="F297" s="138" t="n">
        <v>0</v>
      </c>
      <c r="G297" s="138" t="n">
        <v>0</v>
      </c>
      <c r="H297" s="168" t="n">
        <v>2</v>
      </c>
      <c r="I297" s="133" t="inlineStr">
        <is>
          <t>ok</t>
        </is>
      </c>
    </row>
    <row r="298" ht="15" customHeight="1" s="125">
      <c r="A298" s="133" t="inlineStr">
        <is>
          <t>Isaias Beroiza</t>
        </is>
      </c>
      <c r="B298" s="133" t="n">
        <v>2303</v>
      </c>
      <c r="C298" s="133" t="inlineStr">
        <is>
          <t>Publicador</t>
        </is>
      </c>
      <c r="D298" s="138" t="n">
        <v>2</v>
      </c>
      <c r="E298" s="138" t="n">
        <v>1</v>
      </c>
      <c r="F298" s="138" t="n">
        <v>0</v>
      </c>
      <c r="G298" s="138" t="n">
        <v>0</v>
      </c>
      <c r="H298" s="168" t="n">
        <v>14</v>
      </c>
      <c r="I298" s="133" t="inlineStr">
        <is>
          <t>ok</t>
        </is>
      </c>
    </row>
    <row r="299" ht="15" customHeight="1" s="125">
      <c r="A299" s="133" t="inlineStr">
        <is>
          <t>Maria Jose Beroiza</t>
        </is>
      </c>
      <c r="B299" s="133" t="n">
        <v>2303</v>
      </c>
      <c r="C299" s="133" t="inlineStr">
        <is>
          <t>Prec. Regular</t>
        </is>
      </c>
      <c r="D299" s="138" t="n">
        <v>2</v>
      </c>
      <c r="E299" s="138" t="n">
        <v>1</v>
      </c>
      <c r="F299" s="138" t="n">
        <v>0</v>
      </c>
      <c r="G299" s="138" t="n">
        <v>0</v>
      </c>
      <c r="H299" s="168" t="n">
        <v>53</v>
      </c>
      <c r="I299" s="133" t="inlineStr">
        <is>
          <t>ok</t>
        </is>
      </c>
    </row>
    <row r="300" ht="15" customHeight="1" s="125">
      <c r="A300" s="133" t="inlineStr">
        <is>
          <t>Adiel Vasquez</t>
        </is>
      </c>
      <c r="B300" s="133" t="n">
        <v>2303</v>
      </c>
      <c r="C300" s="133" t="inlineStr">
        <is>
          <t>Publicador</t>
        </is>
      </c>
      <c r="D300" s="138" t="n">
        <v>2</v>
      </c>
      <c r="E300" s="138" t="n">
        <v>0</v>
      </c>
      <c r="F300" s="138" t="n">
        <v>0</v>
      </c>
      <c r="G300" s="138" t="n">
        <v>0</v>
      </c>
      <c r="H300" s="168" t="n">
        <v>0</v>
      </c>
      <c r="I300" s="133" t="inlineStr">
        <is>
          <t>No informa actividad</t>
        </is>
      </c>
    </row>
    <row r="301" ht="15" customHeight="1" s="125">
      <c r="A301" s="133" t="inlineStr">
        <is>
          <t>Leticia de Vasquez</t>
        </is>
      </c>
      <c r="B301" s="133" t="n">
        <v>2303</v>
      </c>
      <c r="C301" s="133" t="inlineStr">
        <is>
          <t>Publicador</t>
        </is>
      </c>
      <c r="D301" s="138" t="n">
        <v>2</v>
      </c>
      <c r="E301" s="138" t="n">
        <v>0</v>
      </c>
      <c r="F301" s="138" t="n">
        <v>0</v>
      </c>
      <c r="G301" s="138" t="n">
        <v>0</v>
      </c>
      <c r="H301" s="168" t="n">
        <v>0</v>
      </c>
      <c r="I301" s="133" t="inlineStr">
        <is>
          <t>No informa actividad</t>
        </is>
      </c>
    </row>
    <row r="302" ht="15" customHeight="1" s="125">
      <c r="A302" s="133" t="inlineStr">
        <is>
          <t>Daniel Mellado</t>
        </is>
      </c>
      <c r="B302" s="133" t="n">
        <v>2303</v>
      </c>
      <c r="C302" s="133" t="inlineStr">
        <is>
          <t>Prec. Regular</t>
        </is>
      </c>
      <c r="D302" s="138" t="n">
        <v>3</v>
      </c>
      <c r="E302" s="138" t="n">
        <v>1</v>
      </c>
      <c r="F302" s="138" t="n">
        <v>2</v>
      </c>
      <c r="G302" s="138" t="n">
        <v>0</v>
      </c>
      <c r="H302" s="168" t="n">
        <v>47</v>
      </c>
      <c r="I302" s="133" t="inlineStr">
        <is>
          <t>ok</t>
        </is>
      </c>
    </row>
    <row r="303" ht="15" customHeight="1" s="125">
      <c r="A303" s="133" t="inlineStr">
        <is>
          <t>Cindy de Mellado</t>
        </is>
      </c>
      <c r="B303" s="133" t="n">
        <v>2303</v>
      </c>
      <c r="C303" s="133" t="inlineStr">
        <is>
          <t>Prec. Regular</t>
        </is>
      </c>
      <c r="D303" s="138" t="n">
        <v>3</v>
      </c>
      <c r="E303" s="138" t="n">
        <v>1</v>
      </c>
      <c r="F303" s="138" t="n">
        <v>3</v>
      </c>
      <c r="G303" s="138" t="n">
        <v>0</v>
      </c>
      <c r="H303" s="168" t="n">
        <v>52</v>
      </c>
      <c r="I303" s="133" t="inlineStr">
        <is>
          <t>ok</t>
        </is>
      </c>
    </row>
    <row r="304" ht="15" customHeight="1" s="125">
      <c r="A304" s="133" t="inlineStr">
        <is>
          <t>Maximiliano Mellado</t>
        </is>
      </c>
      <c r="B304" s="133" t="n">
        <v>2303</v>
      </c>
      <c r="C304" s="133" t="inlineStr">
        <is>
          <t>Publicador</t>
        </is>
      </c>
      <c r="D304" s="138" t="n">
        <v>3</v>
      </c>
      <c r="E304" s="138" t="n">
        <v>1</v>
      </c>
      <c r="F304" s="138" t="n">
        <v>0</v>
      </c>
      <c r="G304" s="138" t="n">
        <v>0</v>
      </c>
      <c r="H304" s="168" t="n">
        <v>36</v>
      </c>
      <c r="I304" s="133" t="inlineStr">
        <is>
          <t>ok</t>
        </is>
      </c>
    </row>
    <row r="305" ht="15" customHeight="1" s="125">
      <c r="A305" s="133" t="inlineStr">
        <is>
          <t>Nicole Pfeifer</t>
        </is>
      </c>
      <c r="B305" s="133" t="n">
        <v>2303</v>
      </c>
      <c r="C305" s="133" t="inlineStr">
        <is>
          <t>Prec. Regular</t>
        </is>
      </c>
      <c r="D305" s="138" t="n">
        <v>3</v>
      </c>
      <c r="E305" s="138" t="n">
        <v>1</v>
      </c>
      <c r="F305" s="138" t="n">
        <v>1</v>
      </c>
      <c r="G305" s="138" t="n">
        <v>0</v>
      </c>
      <c r="H305" s="168" t="n">
        <v>45</v>
      </c>
      <c r="I305" s="133" t="inlineStr">
        <is>
          <t>ok</t>
        </is>
      </c>
    </row>
    <row r="306" ht="15" customHeight="1" s="125">
      <c r="A306" s="133" t="inlineStr">
        <is>
          <t>Cristian Riquelme</t>
        </is>
      </c>
      <c r="B306" s="133" t="n">
        <v>2303</v>
      </c>
      <c r="C306" s="133" t="inlineStr">
        <is>
          <t>Prec. Regular</t>
        </is>
      </c>
      <c r="D306" s="138" t="n">
        <v>3</v>
      </c>
      <c r="E306" s="138" t="n">
        <v>1</v>
      </c>
      <c r="F306" s="138" t="n">
        <v>1</v>
      </c>
      <c r="G306" s="138" t="n">
        <v>0</v>
      </c>
      <c r="H306" s="168" t="n">
        <v>78</v>
      </c>
      <c r="I306" s="133" t="inlineStr">
        <is>
          <t>ok</t>
        </is>
      </c>
    </row>
    <row r="307" ht="15" customHeight="1" s="125">
      <c r="A307" s="133" t="inlineStr">
        <is>
          <t>Rubén Chupin</t>
        </is>
      </c>
      <c r="B307" s="133" t="n">
        <v>2303</v>
      </c>
      <c r="C307" s="133" t="inlineStr">
        <is>
          <t>Prec. Regular</t>
        </is>
      </c>
      <c r="D307" s="138" t="n">
        <v>3</v>
      </c>
      <c r="E307" s="138" t="n">
        <v>1</v>
      </c>
      <c r="F307" s="138" t="n">
        <v>1</v>
      </c>
      <c r="G307" s="138" t="n">
        <v>0</v>
      </c>
      <c r="H307" s="168" t="n">
        <v>52</v>
      </c>
      <c r="I307" s="133" t="inlineStr">
        <is>
          <t>ok</t>
        </is>
      </c>
    </row>
    <row r="308" ht="15" customHeight="1" s="125">
      <c r="A308" s="133" t="inlineStr">
        <is>
          <t>Gladys de Chupin</t>
        </is>
      </c>
      <c r="B308" s="133" t="n">
        <v>2303</v>
      </c>
      <c r="C308" s="133" t="inlineStr">
        <is>
          <t>Prec. Regular</t>
        </is>
      </c>
      <c r="D308" s="138" t="n">
        <v>3</v>
      </c>
      <c r="E308" s="138" t="n">
        <v>1</v>
      </c>
      <c r="F308" s="138" t="n">
        <v>1</v>
      </c>
      <c r="G308" s="138" t="n">
        <v>0</v>
      </c>
      <c r="H308" s="168" t="n">
        <v>25</v>
      </c>
      <c r="I308" s="133" t="inlineStr">
        <is>
          <t>ok</t>
        </is>
      </c>
    </row>
    <row r="309" ht="15" customHeight="1" s="125">
      <c r="A309" s="133" t="inlineStr">
        <is>
          <t>Gabriel Olivares</t>
        </is>
      </c>
      <c r="B309" s="133" t="n">
        <v>2303</v>
      </c>
      <c r="C309" s="133" t="inlineStr">
        <is>
          <t>Publicador</t>
        </is>
      </c>
      <c r="D309" s="138" t="n">
        <v>3</v>
      </c>
      <c r="E309" s="138" t="n">
        <v>1</v>
      </c>
      <c r="F309" s="138" t="n">
        <v>0</v>
      </c>
      <c r="G309" s="138" t="n">
        <v>0</v>
      </c>
      <c r="H309" s="168" t="n">
        <v>20</v>
      </c>
      <c r="I309" s="133" t="inlineStr">
        <is>
          <t>ok</t>
        </is>
      </c>
    </row>
    <row r="310" ht="15" customHeight="1" s="125">
      <c r="A310" s="133" t="inlineStr">
        <is>
          <t>Matias Ule</t>
        </is>
      </c>
      <c r="B310" s="133" t="n">
        <v>2303</v>
      </c>
      <c r="C310" s="133" t="inlineStr">
        <is>
          <t>Publicador</t>
        </is>
      </c>
      <c r="D310" s="138" t="n">
        <v>3</v>
      </c>
      <c r="E310" s="138" t="n">
        <v>0</v>
      </c>
      <c r="F310" s="138" t="n">
        <v>0</v>
      </c>
      <c r="G310" s="138" t="n">
        <v>0</v>
      </c>
      <c r="H310" s="168" t="n">
        <v>0</v>
      </c>
      <c r="I310" s="133" t="inlineStr">
        <is>
          <t>No informa actividad</t>
        </is>
      </c>
    </row>
    <row r="311" ht="15" customHeight="1" s="125">
      <c r="A311" s="133" t="inlineStr">
        <is>
          <t xml:space="preserve">Hernán Jorquera </t>
        </is>
      </c>
      <c r="B311" s="133" t="n">
        <v>2303</v>
      </c>
      <c r="C311" s="133" t="inlineStr">
        <is>
          <t>Publicador</t>
        </is>
      </c>
      <c r="D311" s="138" t="n">
        <v>3</v>
      </c>
      <c r="E311" s="138" t="n">
        <v>1</v>
      </c>
      <c r="F311" s="138" t="n">
        <v>0</v>
      </c>
      <c r="G311" s="138" t="n">
        <v>0</v>
      </c>
      <c r="H311" s="168" t="n">
        <v>12</v>
      </c>
      <c r="I311" s="133" t="inlineStr">
        <is>
          <t>ok</t>
        </is>
      </c>
    </row>
    <row r="312" ht="15" customHeight="1" s="125">
      <c r="A312" s="133" t="inlineStr">
        <is>
          <t>Fresia de Jorquera</t>
        </is>
      </c>
      <c r="B312" s="133" t="n">
        <v>2303</v>
      </c>
      <c r="C312" s="133" t="inlineStr">
        <is>
          <t>Publicador</t>
        </is>
      </c>
      <c r="D312" s="138" t="n">
        <v>3</v>
      </c>
      <c r="E312" s="138" t="n">
        <v>1</v>
      </c>
      <c r="F312" s="138" t="n">
        <v>0</v>
      </c>
      <c r="G312" s="138" t="n">
        <v>0</v>
      </c>
      <c r="H312" s="168" t="n">
        <v>15</v>
      </c>
      <c r="I312" s="133" t="inlineStr">
        <is>
          <t>ok</t>
        </is>
      </c>
    </row>
    <row r="313" ht="15" customHeight="1" s="125">
      <c r="A313" s="133" t="inlineStr">
        <is>
          <t>Lindsey Jorquera</t>
        </is>
      </c>
      <c r="B313" s="133" t="n">
        <v>2303</v>
      </c>
      <c r="C313" s="133" t="inlineStr">
        <is>
          <t>Prec. Regular</t>
        </is>
      </c>
      <c r="D313" s="138" t="n">
        <v>3</v>
      </c>
      <c r="E313" s="138" t="n">
        <v>1</v>
      </c>
      <c r="F313" s="138" t="n">
        <v>1</v>
      </c>
      <c r="G313" s="138" t="n">
        <v>0</v>
      </c>
      <c r="H313" s="168" t="n">
        <v>45</v>
      </c>
      <c r="I313" s="133" t="inlineStr">
        <is>
          <t>ok</t>
        </is>
      </c>
    </row>
    <row r="314" ht="15" customHeight="1" s="125">
      <c r="A314" s="133" t="inlineStr">
        <is>
          <t xml:space="preserve">Priscila Jorquera </t>
        </is>
      </c>
      <c r="B314" s="133" t="n">
        <v>2303</v>
      </c>
      <c r="C314" s="133" t="inlineStr">
        <is>
          <t>Publicador</t>
        </is>
      </c>
      <c r="D314" s="138" t="n">
        <v>3</v>
      </c>
      <c r="E314" s="138" t="n">
        <v>1</v>
      </c>
      <c r="F314" s="138" t="n">
        <v>0</v>
      </c>
      <c r="G314" s="138" t="n">
        <v>0</v>
      </c>
      <c r="H314" s="168" t="n">
        <v>10</v>
      </c>
      <c r="I314" s="133" t="inlineStr">
        <is>
          <t>ok</t>
        </is>
      </c>
    </row>
    <row r="315" ht="15" customHeight="1" s="125">
      <c r="A315" s="133" t="inlineStr">
        <is>
          <t xml:space="preserve">Hernan Jorquera Cura </t>
        </is>
      </c>
      <c r="B315" s="133" t="n">
        <v>2303</v>
      </c>
      <c r="C315" s="133" t="inlineStr">
        <is>
          <t>Publicador</t>
        </is>
      </c>
      <c r="D315" s="138" t="n">
        <v>3</v>
      </c>
      <c r="E315" s="138" t="n">
        <v>1</v>
      </c>
      <c r="F315" s="138" t="n">
        <v>0</v>
      </c>
      <c r="G315" s="138" t="n">
        <v>0</v>
      </c>
      <c r="H315" s="168" t="n">
        <v>4</v>
      </c>
      <c r="I315" s="133" t="inlineStr">
        <is>
          <t>ok</t>
        </is>
      </c>
    </row>
    <row r="316" ht="15" customHeight="1" s="125">
      <c r="A316" s="133" t="inlineStr">
        <is>
          <t>Francisco Lara</t>
        </is>
      </c>
      <c r="B316" s="133" t="n">
        <v>2303</v>
      </c>
      <c r="C316" s="133" t="inlineStr">
        <is>
          <t>Prec. Regular</t>
        </is>
      </c>
      <c r="D316" s="138" t="n">
        <v>1</v>
      </c>
      <c r="E316" s="138" t="n">
        <v>1</v>
      </c>
      <c r="F316" s="138" t="n">
        <v>0</v>
      </c>
      <c r="G316" s="138" t="n">
        <v>0</v>
      </c>
      <c r="H316" s="168" t="n">
        <v>60</v>
      </c>
      <c r="I316" s="133" t="inlineStr">
        <is>
          <t>ok</t>
        </is>
      </c>
    </row>
    <row r="317" ht="15" customHeight="1" s="125">
      <c r="A317" s="133" t="inlineStr">
        <is>
          <t xml:space="preserve">Wilson Cárdenas </t>
        </is>
      </c>
      <c r="B317" s="133" t="n">
        <v>2304</v>
      </c>
      <c r="C317" s="133" t="inlineStr">
        <is>
          <t>Prec. Regular</t>
        </is>
      </c>
      <c r="D317" s="138" t="n">
        <v>1</v>
      </c>
      <c r="E317" s="138" t="n">
        <v>1</v>
      </c>
      <c r="F317" s="138" t="n">
        <v>0</v>
      </c>
      <c r="G317" s="138" t="n">
        <v>0</v>
      </c>
      <c r="H317" s="168" t="n">
        <v>49</v>
      </c>
      <c r="I317" s="133" t="inlineStr">
        <is>
          <t>ok</t>
        </is>
      </c>
    </row>
    <row r="318" ht="15" customHeight="1" s="125">
      <c r="A318" s="133" t="inlineStr">
        <is>
          <t xml:space="preserve">Isabel de Cárdenas </t>
        </is>
      </c>
      <c r="B318" s="133" t="n">
        <v>2304</v>
      </c>
      <c r="C318" s="133" t="inlineStr">
        <is>
          <t>Prec. Regular</t>
        </is>
      </c>
      <c r="D318" s="138" t="n">
        <v>1</v>
      </c>
      <c r="E318" s="138" t="n">
        <v>1</v>
      </c>
      <c r="F318" s="138" t="n">
        <v>3</v>
      </c>
      <c r="G318" s="138" t="n">
        <v>0</v>
      </c>
      <c r="H318" s="168" t="n">
        <v>57</v>
      </c>
      <c r="I318" s="133" t="inlineStr">
        <is>
          <t>ok</t>
        </is>
      </c>
    </row>
    <row r="319" ht="15" customHeight="1" s="125">
      <c r="A319" s="133" t="inlineStr">
        <is>
          <t>Daniela de Guerrero</t>
        </is>
      </c>
      <c r="B319" s="133" t="n">
        <v>2304</v>
      </c>
      <c r="C319" s="133" t="inlineStr">
        <is>
          <t>Prec. Regular</t>
        </is>
      </c>
      <c r="D319" s="138" t="n">
        <v>1</v>
      </c>
      <c r="E319" s="138" t="n">
        <v>1</v>
      </c>
      <c r="F319" s="138" t="n">
        <v>1</v>
      </c>
      <c r="G319" s="138" t="n">
        <v>0</v>
      </c>
      <c r="H319" s="168" t="n">
        <v>46</v>
      </c>
      <c r="I319" s="133" t="inlineStr">
        <is>
          <t>ok</t>
        </is>
      </c>
    </row>
    <row r="320" ht="15" customHeight="1" s="125">
      <c r="A320" s="133" t="inlineStr">
        <is>
          <t>Sergio Guerrero</t>
        </is>
      </c>
      <c r="B320" s="133" t="n">
        <v>2304</v>
      </c>
      <c r="C320" s="133" t="inlineStr">
        <is>
          <t>Prec. Regular</t>
        </is>
      </c>
      <c r="D320" s="138" t="n">
        <v>1</v>
      </c>
      <c r="E320" s="138" t="n">
        <v>1</v>
      </c>
      <c r="F320" s="138" t="n">
        <v>0</v>
      </c>
      <c r="G320" s="138" t="n">
        <v>0</v>
      </c>
      <c r="H320" s="168" t="n">
        <v>57</v>
      </c>
      <c r="I320" s="133" t="inlineStr">
        <is>
          <t>ok</t>
        </is>
      </c>
    </row>
    <row r="321" ht="15" customHeight="1" s="125">
      <c r="A321" s="133" t="inlineStr">
        <is>
          <t>Sara Lemus</t>
        </is>
      </c>
      <c r="B321" s="133" t="n">
        <v>2304</v>
      </c>
      <c r="C321" s="133" t="inlineStr">
        <is>
          <t>Prec. Regular</t>
        </is>
      </c>
      <c r="D321" s="138" t="n">
        <v>1</v>
      </c>
      <c r="E321" s="138" t="n">
        <v>1</v>
      </c>
      <c r="F321" s="138" t="n">
        <v>0</v>
      </c>
      <c r="G321" s="138" t="n">
        <v>0</v>
      </c>
      <c r="H321" s="168" t="n">
        <v>30</v>
      </c>
      <c r="I321" s="133" t="inlineStr">
        <is>
          <t>ok</t>
        </is>
      </c>
    </row>
    <row r="322" ht="15" customHeight="1" s="125">
      <c r="A322" s="133" t="inlineStr">
        <is>
          <t>Felipe Betancourt</t>
        </is>
      </c>
      <c r="B322" s="133" t="n">
        <v>2304</v>
      </c>
      <c r="C322" s="133" t="inlineStr">
        <is>
          <t>Prec. Regular</t>
        </is>
      </c>
      <c r="D322" s="138" t="n">
        <v>1</v>
      </c>
      <c r="E322" s="138" t="n">
        <v>1</v>
      </c>
      <c r="F322" s="138" t="n">
        <v>0</v>
      </c>
      <c r="G322" s="138" t="n">
        <v>0</v>
      </c>
      <c r="H322" s="168" t="n">
        <v>63</v>
      </c>
      <c r="I322" s="133" t="inlineStr">
        <is>
          <t>ok</t>
        </is>
      </c>
    </row>
    <row r="323" ht="15" customHeight="1" s="125">
      <c r="A323" s="133" t="inlineStr">
        <is>
          <t>Renato Soto</t>
        </is>
      </c>
      <c r="B323" s="133" t="n">
        <v>2304</v>
      </c>
      <c r="C323" s="133" t="inlineStr">
        <is>
          <t>Publicador</t>
        </is>
      </c>
      <c r="D323" s="138" t="n">
        <v>1</v>
      </c>
      <c r="E323" s="138" t="n">
        <v>1</v>
      </c>
      <c r="F323" s="138" t="n">
        <v>0</v>
      </c>
      <c r="G323" s="138" t="n">
        <v>0</v>
      </c>
      <c r="H323" s="168" t="n">
        <v>10</v>
      </c>
      <c r="I323" s="133" t="inlineStr">
        <is>
          <t>ok</t>
        </is>
      </c>
    </row>
    <row r="324" ht="15" customHeight="1" s="125">
      <c r="A324" s="133" t="inlineStr">
        <is>
          <t xml:space="preserve">María Hernández </t>
        </is>
      </c>
      <c r="B324" s="133" t="n">
        <v>2304</v>
      </c>
      <c r="C324" s="133" t="inlineStr">
        <is>
          <t>Publicador</t>
        </is>
      </c>
      <c r="D324" s="138" t="n">
        <v>1</v>
      </c>
      <c r="E324" s="138" t="n">
        <v>1</v>
      </c>
      <c r="F324" s="138" t="n">
        <v>0</v>
      </c>
      <c r="G324" s="138" t="n">
        <v>0</v>
      </c>
      <c r="H324" s="168" t="n">
        <v>20</v>
      </c>
      <c r="I324" s="133" t="inlineStr">
        <is>
          <t>ok</t>
        </is>
      </c>
    </row>
    <row r="325" ht="15" customHeight="1" s="125">
      <c r="A325" s="133" t="inlineStr">
        <is>
          <t>Mirtia de Peralta</t>
        </is>
      </c>
      <c r="B325" s="133" t="n">
        <v>2304</v>
      </c>
      <c r="C325" s="133" t="inlineStr">
        <is>
          <t>Publicador</t>
        </is>
      </c>
      <c r="D325" s="138" t="n">
        <v>1</v>
      </c>
      <c r="E325" s="138" t="n">
        <v>1</v>
      </c>
      <c r="F325" s="138" t="n">
        <v>0</v>
      </c>
      <c r="G325" s="138" t="n">
        <v>0</v>
      </c>
      <c r="H325" s="168" t="n">
        <v>3</v>
      </c>
      <c r="I325" s="133" t="inlineStr">
        <is>
          <t>ok</t>
        </is>
      </c>
    </row>
    <row r="326" ht="15" customHeight="1" s="125">
      <c r="A326" s="133" t="inlineStr">
        <is>
          <t>Cecilia Ahumada</t>
        </is>
      </c>
      <c r="B326" s="133" t="n">
        <v>2304</v>
      </c>
      <c r="C326" s="133" t="inlineStr">
        <is>
          <t>Publicador</t>
        </is>
      </c>
      <c r="D326" s="138" t="n">
        <v>1</v>
      </c>
      <c r="E326" s="138" t="n">
        <v>1</v>
      </c>
      <c r="F326" s="138" t="n">
        <v>0</v>
      </c>
      <c r="G326" s="138" t="n">
        <v>0</v>
      </c>
      <c r="H326" s="168" t="n">
        <v>6</v>
      </c>
      <c r="I326" s="133" t="inlineStr">
        <is>
          <t>ok</t>
        </is>
      </c>
    </row>
    <row r="327" ht="15" customHeight="1" s="125">
      <c r="A327" s="133" t="inlineStr">
        <is>
          <t>Ivonne de Águila</t>
        </is>
      </c>
      <c r="B327" s="133" t="n">
        <v>2304</v>
      </c>
      <c r="C327" s="133" t="inlineStr">
        <is>
          <t>Publicador</t>
        </is>
      </c>
      <c r="D327" s="138" t="n">
        <v>1</v>
      </c>
      <c r="E327" s="138" t="n">
        <v>0</v>
      </c>
      <c r="F327" s="138" t="n">
        <v>0</v>
      </c>
      <c r="G327" s="138" t="n">
        <v>0</v>
      </c>
      <c r="H327" s="168" t="n">
        <v>0</v>
      </c>
      <c r="I327" s="133" t="inlineStr">
        <is>
          <t>No informa actividad</t>
        </is>
      </c>
    </row>
    <row r="328" ht="15" customHeight="1" s="125">
      <c r="A328" s="133" t="inlineStr">
        <is>
          <t>Yesenia Monsalve</t>
        </is>
      </c>
      <c r="B328" s="133" t="n">
        <v>2304</v>
      </c>
      <c r="C328" s="133" t="inlineStr">
        <is>
          <t>Publicador</t>
        </is>
      </c>
      <c r="D328" s="138" t="n">
        <v>1</v>
      </c>
      <c r="E328" s="138" t="n">
        <v>1</v>
      </c>
      <c r="F328" s="138" t="n">
        <v>2</v>
      </c>
      <c r="G328" s="138" t="n">
        <v>0</v>
      </c>
      <c r="H328" s="168" t="n">
        <v>22</v>
      </c>
      <c r="I328" s="133" t="inlineStr">
        <is>
          <t>ok</t>
        </is>
      </c>
    </row>
    <row r="329" ht="15" customHeight="1" s="125">
      <c r="A329" s="133" t="inlineStr">
        <is>
          <t>Maximiliano Vargas</t>
        </is>
      </c>
      <c r="B329" s="133" t="n">
        <v>2304</v>
      </c>
      <c r="C329" s="133" t="inlineStr">
        <is>
          <t>Publicador</t>
        </is>
      </c>
      <c r="D329" s="138" t="n">
        <v>1</v>
      </c>
      <c r="E329" s="138" t="n">
        <v>1</v>
      </c>
      <c r="F329" s="138" t="n">
        <v>0</v>
      </c>
      <c r="G329" s="138" t="n">
        <v>0</v>
      </c>
      <c r="H329" s="168" t="n">
        <v>12</v>
      </c>
      <c r="I329" s="133" t="inlineStr">
        <is>
          <t>ok</t>
        </is>
      </c>
    </row>
    <row r="330" ht="15" customHeight="1" s="125">
      <c r="A330" s="133" t="inlineStr">
        <is>
          <t xml:space="preserve">Joaquín Lozano </t>
        </is>
      </c>
      <c r="B330" s="133" t="n">
        <v>2304</v>
      </c>
      <c r="C330" s="133" t="inlineStr">
        <is>
          <t>Publicador</t>
        </is>
      </c>
      <c r="D330" s="138" t="n">
        <v>1</v>
      </c>
      <c r="E330" s="138" t="n">
        <v>1</v>
      </c>
      <c r="F330" s="138" t="n">
        <v>0</v>
      </c>
      <c r="G330" s="138" t="n">
        <v>0</v>
      </c>
      <c r="H330" s="168" t="n">
        <v>9</v>
      </c>
      <c r="I330" s="133" t="inlineStr">
        <is>
          <t>ok</t>
        </is>
      </c>
    </row>
    <row r="331" ht="15" customHeight="1" s="125">
      <c r="A331" s="133" t="inlineStr">
        <is>
          <t>Simón Ule</t>
        </is>
      </c>
      <c r="B331" s="133" t="n">
        <v>2304</v>
      </c>
      <c r="C331" s="133" t="inlineStr">
        <is>
          <t>Publicador</t>
        </is>
      </c>
      <c r="D331" s="138" t="n">
        <v>1</v>
      </c>
      <c r="E331" s="138" t="n">
        <v>1</v>
      </c>
      <c r="F331" s="138" t="n">
        <v>0</v>
      </c>
      <c r="G331" s="138" t="n">
        <v>0</v>
      </c>
      <c r="H331" s="168" t="n">
        <v>12</v>
      </c>
      <c r="I331" s="133" t="inlineStr">
        <is>
          <t>ok</t>
        </is>
      </c>
    </row>
    <row r="332" ht="15" customHeight="1" s="125">
      <c r="A332" s="133" t="inlineStr">
        <is>
          <t>Pedro Ruiz</t>
        </is>
      </c>
      <c r="B332" s="133" t="n">
        <v>2304</v>
      </c>
      <c r="C332" s="133" t="inlineStr">
        <is>
          <t>Publicador</t>
        </is>
      </c>
      <c r="D332" s="138" t="n">
        <v>1</v>
      </c>
      <c r="E332" s="138" t="n">
        <v>1</v>
      </c>
      <c r="F332" s="138" t="n">
        <v>0</v>
      </c>
      <c r="G332" s="138" t="n">
        <v>0</v>
      </c>
      <c r="H332" s="168" t="n">
        <v>1</v>
      </c>
      <c r="I332" s="133" t="inlineStr">
        <is>
          <t>ok</t>
        </is>
      </c>
    </row>
    <row r="333" ht="15" customHeight="1" s="125">
      <c r="A333" s="133" t="inlineStr">
        <is>
          <t>Cristian Albornoz</t>
        </is>
      </c>
      <c r="B333" s="133" t="n">
        <v>2304</v>
      </c>
      <c r="C333" s="133" t="inlineStr">
        <is>
          <t>Prec. Regular</t>
        </is>
      </c>
      <c r="D333" s="138" t="n">
        <v>2</v>
      </c>
      <c r="E333" s="138" t="n">
        <v>1</v>
      </c>
      <c r="F333" s="138" t="n">
        <v>0</v>
      </c>
      <c r="G333" s="138" t="n">
        <v>0</v>
      </c>
      <c r="H333" s="168" t="n">
        <v>28</v>
      </c>
      <c r="I333" s="133" t="inlineStr">
        <is>
          <t>ok</t>
        </is>
      </c>
    </row>
    <row r="334" ht="15" customHeight="1" s="125">
      <c r="A334" s="133" t="inlineStr">
        <is>
          <t>Claudia de Albornoz</t>
        </is>
      </c>
      <c r="B334" s="133" t="n">
        <v>2304</v>
      </c>
      <c r="C334" s="133" t="inlineStr">
        <is>
          <t>Prec. Regular</t>
        </is>
      </c>
      <c r="D334" s="138" t="n">
        <v>2</v>
      </c>
      <c r="E334" s="138" t="n">
        <v>1</v>
      </c>
      <c r="F334" s="138" t="n">
        <v>0</v>
      </c>
      <c r="G334" s="138" t="n">
        <v>0</v>
      </c>
      <c r="H334" s="168" t="n">
        <v>45</v>
      </c>
      <c r="I334" s="133" t="inlineStr">
        <is>
          <t>ok</t>
        </is>
      </c>
    </row>
    <row r="335" ht="15" customHeight="1" s="125">
      <c r="A335" s="133" t="inlineStr">
        <is>
          <t>David Ule</t>
        </is>
      </c>
      <c r="B335" s="133" t="n">
        <v>2304</v>
      </c>
      <c r="C335" s="133" t="inlineStr">
        <is>
          <t>Prec. Auxiliar</t>
        </is>
      </c>
      <c r="D335" s="138" t="n">
        <v>2</v>
      </c>
      <c r="E335" s="138" t="n">
        <v>1</v>
      </c>
      <c r="F335" s="138" t="n">
        <v>1</v>
      </c>
      <c r="G335" s="138" t="n">
        <v>1</v>
      </c>
      <c r="H335" s="168" t="n">
        <v>26</v>
      </c>
      <c r="I335" s="133" t="inlineStr">
        <is>
          <t>ok</t>
        </is>
      </c>
    </row>
    <row r="336" ht="15" customHeight="1" s="125">
      <c r="A336" s="133" t="inlineStr">
        <is>
          <t>Samuel Ule</t>
        </is>
      </c>
      <c r="B336" s="133" t="n">
        <v>2304</v>
      </c>
      <c r="C336" s="133" t="inlineStr">
        <is>
          <t>Publicador</t>
        </is>
      </c>
      <c r="D336" s="138" t="n">
        <v>2</v>
      </c>
      <c r="E336" s="138" t="n">
        <v>1</v>
      </c>
      <c r="F336" s="138" t="n">
        <v>0</v>
      </c>
      <c r="G336" s="138" t="n">
        <v>0</v>
      </c>
      <c r="H336" s="168" t="n">
        <v>18</v>
      </c>
      <c r="I336" s="133" t="inlineStr">
        <is>
          <t>ok</t>
        </is>
      </c>
    </row>
    <row r="337" ht="15" customHeight="1" s="125">
      <c r="A337" s="133" t="inlineStr">
        <is>
          <t>Monica de Ule</t>
        </is>
      </c>
      <c r="B337" s="133" t="n">
        <v>2304</v>
      </c>
      <c r="C337" s="133" t="inlineStr">
        <is>
          <t>Prec. Auxiliar</t>
        </is>
      </c>
      <c r="D337" s="138" t="n">
        <v>2</v>
      </c>
      <c r="E337" s="138" t="n">
        <v>1</v>
      </c>
      <c r="F337" s="138" t="n">
        <v>4</v>
      </c>
      <c r="G337" s="138" t="n">
        <v>1</v>
      </c>
      <c r="H337" s="168" t="n">
        <v>33</v>
      </c>
      <c r="I337" s="133" t="inlineStr">
        <is>
          <t>ok</t>
        </is>
      </c>
    </row>
    <row r="338" ht="15" customHeight="1" s="125">
      <c r="A338" s="133" t="inlineStr">
        <is>
          <t>Bernadita Carrasco</t>
        </is>
      </c>
      <c r="B338" s="133" t="n">
        <v>2304</v>
      </c>
      <c r="C338" s="133" t="inlineStr">
        <is>
          <t>Prec. Regular</t>
        </is>
      </c>
      <c r="D338" s="138" t="n">
        <v>2</v>
      </c>
      <c r="E338" s="138" t="n">
        <v>1</v>
      </c>
      <c r="F338" s="138" t="n">
        <v>1</v>
      </c>
      <c r="G338" s="138" t="n">
        <v>0</v>
      </c>
      <c r="H338" s="168" t="n">
        <v>50</v>
      </c>
      <c r="I338" s="133" t="inlineStr">
        <is>
          <t>ok</t>
        </is>
      </c>
    </row>
    <row r="339" ht="15" customHeight="1" s="125">
      <c r="A339" s="133" t="inlineStr">
        <is>
          <t>Celina Morales</t>
        </is>
      </c>
      <c r="B339" s="133" t="n">
        <v>2304</v>
      </c>
      <c r="C339" s="133" t="inlineStr">
        <is>
          <t>Prec. Regular</t>
        </is>
      </c>
      <c r="D339" s="138" t="n">
        <v>2</v>
      </c>
      <c r="E339" s="138" t="n">
        <v>1</v>
      </c>
      <c r="F339" s="138" t="n">
        <v>0</v>
      </c>
      <c r="G339" s="138" t="n">
        <v>0</v>
      </c>
      <c r="H339" s="168" t="n">
        <v>43</v>
      </c>
      <c r="I339" s="133" t="inlineStr">
        <is>
          <t>ok</t>
        </is>
      </c>
    </row>
    <row r="340" ht="15" customHeight="1" s="125">
      <c r="A340" s="133" t="inlineStr">
        <is>
          <t>Cristina de Olivares</t>
        </is>
      </c>
      <c r="B340" s="133" t="n">
        <v>2304</v>
      </c>
      <c r="C340" s="133" t="inlineStr">
        <is>
          <t>Publicador</t>
        </is>
      </c>
      <c r="D340" s="138" t="n">
        <v>2</v>
      </c>
      <c r="E340" s="138" t="n">
        <v>1</v>
      </c>
      <c r="F340" s="138" t="n">
        <v>0</v>
      </c>
      <c r="G340" s="138" t="n">
        <v>0</v>
      </c>
      <c r="H340" s="168" t="n">
        <v>6</v>
      </c>
      <c r="I340" s="133" t="inlineStr">
        <is>
          <t>ok</t>
        </is>
      </c>
    </row>
    <row r="341" ht="15" customHeight="1" s="125">
      <c r="A341" s="133" t="inlineStr">
        <is>
          <t>Luis Olivares</t>
        </is>
      </c>
      <c r="B341" s="133" t="n">
        <v>2304</v>
      </c>
      <c r="C341" s="133" t="inlineStr">
        <is>
          <t>Publicador</t>
        </is>
      </c>
      <c r="D341" s="138" t="n">
        <v>2</v>
      </c>
      <c r="E341" s="138" t="n">
        <v>1</v>
      </c>
      <c r="F341" s="138" t="n">
        <v>0</v>
      </c>
      <c r="G341" s="138" t="n">
        <v>0</v>
      </c>
      <c r="H341" s="168" t="n">
        <v>2</v>
      </c>
      <c r="I341" s="133" t="inlineStr">
        <is>
          <t>ok</t>
        </is>
      </c>
    </row>
    <row r="342" ht="15" customHeight="1" s="125">
      <c r="A342" s="133" t="inlineStr">
        <is>
          <t>Isaias Beroiza</t>
        </is>
      </c>
      <c r="B342" s="133" t="n">
        <v>2304</v>
      </c>
      <c r="C342" s="133" t="inlineStr">
        <is>
          <t>Publicador</t>
        </is>
      </c>
      <c r="D342" s="138" t="n">
        <v>2</v>
      </c>
      <c r="E342" s="138" t="n">
        <v>1</v>
      </c>
      <c r="F342" s="138" t="n">
        <v>0</v>
      </c>
      <c r="G342" s="138" t="n">
        <v>0</v>
      </c>
      <c r="H342" s="168" t="n">
        <v>13</v>
      </c>
      <c r="I342" s="133" t="inlineStr">
        <is>
          <t>ok</t>
        </is>
      </c>
    </row>
    <row r="343" ht="15" customHeight="1" s="125">
      <c r="A343" s="133" t="inlineStr">
        <is>
          <t>Maria Jose Beroiza</t>
        </is>
      </c>
      <c r="B343" s="133" t="n">
        <v>2304</v>
      </c>
      <c r="C343" s="133" t="inlineStr">
        <is>
          <t>Prec. Regular</t>
        </is>
      </c>
      <c r="D343" s="138" t="n">
        <v>2</v>
      </c>
      <c r="E343" s="138" t="n">
        <v>1</v>
      </c>
      <c r="F343" s="138" t="n">
        <v>0</v>
      </c>
      <c r="G343" s="138" t="n">
        <v>0</v>
      </c>
      <c r="H343" s="168" t="n">
        <v>60</v>
      </c>
      <c r="I343" s="133" t="inlineStr">
        <is>
          <t>ok</t>
        </is>
      </c>
    </row>
    <row r="344" ht="15" customHeight="1" s="125">
      <c r="A344" s="133" t="inlineStr">
        <is>
          <t>Adiel Vasquez</t>
        </is>
      </c>
      <c r="B344" s="133" t="n">
        <v>2304</v>
      </c>
      <c r="C344" s="133" t="inlineStr">
        <is>
          <t>Publicador</t>
        </is>
      </c>
      <c r="D344" s="138" t="n">
        <v>2</v>
      </c>
      <c r="E344" s="138" t="n">
        <v>0</v>
      </c>
      <c r="F344" s="138" t="n">
        <v>0</v>
      </c>
      <c r="G344" s="138" t="n">
        <v>0</v>
      </c>
      <c r="H344" s="168" t="n">
        <v>0</v>
      </c>
      <c r="I344" s="133" t="inlineStr">
        <is>
          <t>No informa actividad</t>
        </is>
      </c>
    </row>
    <row r="345" ht="15" customHeight="1" s="125">
      <c r="A345" s="133" t="inlineStr">
        <is>
          <t>Leticia de Vasquez</t>
        </is>
      </c>
      <c r="B345" s="133" t="n">
        <v>2304</v>
      </c>
      <c r="C345" s="133" t="inlineStr">
        <is>
          <t>Publicador</t>
        </is>
      </c>
      <c r="D345" s="138" t="n">
        <v>2</v>
      </c>
      <c r="E345" s="138" t="n">
        <v>0</v>
      </c>
      <c r="F345" s="138" t="n">
        <v>0</v>
      </c>
      <c r="G345" s="138" t="n">
        <v>0</v>
      </c>
      <c r="H345" s="168" t="n">
        <v>0</v>
      </c>
      <c r="I345" s="133" t="inlineStr">
        <is>
          <t>No informa actividad</t>
        </is>
      </c>
    </row>
    <row r="346" ht="15" customHeight="1" s="125">
      <c r="A346" s="133" t="inlineStr">
        <is>
          <t>Daniel Mellado</t>
        </is>
      </c>
      <c r="B346" s="133" t="n">
        <v>2304</v>
      </c>
      <c r="C346" s="133" t="inlineStr">
        <is>
          <t>Prec. Regular</t>
        </is>
      </c>
      <c r="D346" s="138" t="n">
        <v>3</v>
      </c>
      <c r="E346" s="138" t="n">
        <v>1</v>
      </c>
      <c r="F346" s="138" t="n">
        <v>1</v>
      </c>
      <c r="G346" s="138" t="n">
        <v>0</v>
      </c>
      <c r="H346" s="168" t="n">
        <v>50</v>
      </c>
      <c r="I346" s="133" t="inlineStr">
        <is>
          <t>ok</t>
        </is>
      </c>
    </row>
    <row r="347" ht="15" customHeight="1" s="125">
      <c r="A347" s="133" t="inlineStr">
        <is>
          <t>Cindy de Mellado</t>
        </is>
      </c>
      <c r="B347" s="133" t="n">
        <v>2304</v>
      </c>
      <c r="C347" s="133" t="inlineStr">
        <is>
          <t>Prec. Regular</t>
        </is>
      </c>
      <c r="D347" s="138" t="n">
        <v>3</v>
      </c>
      <c r="E347" s="138" t="n">
        <v>1</v>
      </c>
      <c r="F347" s="138" t="n">
        <v>3</v>
      </c>
      <c r="G347" s="138" t="n">
        <v>0</v>
      </c>
      <c r="H347" s="168" t="n">
        <v>51</v>
      </c>
      <c r="I347" s="133" t="inlineStr">
        <is>
          <t>ok</t>
        </is>
      </c>
    </row>
    <row r="348" ht="15" customHeight="1" s="125">
      <c r="A348" s="133" t="inlineStr">
        <is>
          <t>Maximiliano Mellado</t>
        </is>
      </c>
      <c r="B348" s="133" t="n">
        <v>2304</v>
      </c>
      <c r="C348" s="133" t="inlineStr">
        <is>
          <t>Publicador</t>
        </is>
      </c>
      <c r="D348" s="138" t="n">
        <v>3</v>
      </c>
      <c r="E348" s="138" t="n">
        <v>1</v>
      </c>
      <c r="F348" s="138" t="n">
        <v>0</v>
      </c>
      <c r="G348" s="138" t="n">
        <v>0</v>
      </c>
      <c r="H348" s="168" t="n">
        <v>12</v>
      </c>
      <c r="I348" s="133" t="inlineStr">
        <is>
          <t>ok</t>
        </is>
      </c>
    </row>
    <row r="349" ht="15" customHeight="1" s="125">
      <c r="A349" s="133" t="inlineStr">
        <is>
          <t>Nicole Pfeifer</t>
        </is>
      </c>
      <c r="B349" s="133" t="n">
        <v>2304</v>
      </c>
      <c r="C349" s="133" t="inlineStr">
        <is>
          <t>Prec. Regular</t>
        </is>
      </c>
      <c r="D349" s="138" t="n">
        <v>3</v>
      </c>
      <c r="E349" s="138" t="n">
        <v>1</v>
      </c>
      <c r="F349" s="138" t="n">
        <v>2</v>
      </c>
      <c r="G349" s="138" t="n">
        <v>0</v>
      </c>
      <c r="H349" s="168" t="n">
        <v>40</v>
      </c>
      <c r="I349" s="133" t="inlineStr">
        <is>
          <t>ok</t>
        </is>
      </c>
    </row>
    <row r="350" ht="15" customHeight="1" s="125">
      <c r="A350" s="133" t="inlineStr">
        <is>
          <t>Cristian Riquelme</t>
        </is>
      </c>
      <c r="B350" s="133" t="n">
        <v>2304</v>
      </c>
      <c r="C350" s="133" t="inlineStr">
        <is>
          <t>Prec. Regular</t>
        </is>
      </c>
      <c r="D350" s="138" t="n">
        <v>3</v>
      </c>
      <c r="E350" s="138" t="n">
        <v>1</v>
      </c>
      <c r="F350" s="138" t="n">
        <v>0</v>
      </c>
      <c r="G350" s="138" t="n">
        <v>0</v>
      </c>
      <c r="H350" s="168" t="n">
        <v>71</v>
      </c>
      <c r="I350" s="133" t="inlineStr">
        <is>
          <t>ok</t>
        </is>
      </c>
    </row>
    <row r="351" ht="15" customHeight="1" s="125">
      <c r="A351" s="133" t="inlineStr">
        <is>
          <t xml:space="preserve">Hernán Jorquera </t>
        </is>
      </c>
      <c r="B351" s="133" t="n">
        <v>2304</v>
      </c>
      <c r="C351" s="133" t="inlineStr">
        <is>
          <t>Publicador</t>
        </is>
      </c>
      <c r="D351" s="138" t="n">
        <v>3</v>
      </c>
      <c r="E351" s="138" t="n">
        <v>1</v>
      </c>
      <c r="F351" s="138" t="n">
        <v>0</v>
      </c>
      <c r="G351" s="138" t="n">
        <v>0</v>
      </c>
      <c r="H351" s="168" t="n">
        <v>14</v>
      </c>
      <c r="I351" s="133" t="inlineStr">
        <is>
          <t>ok</t>
        </is>
      </c>
    </row>
    <row r="352" ht="15" customHeight="1" s="125">
      <c r="A352" s="133" t="inlineStr">
        <is>
          <t>Fresia de Jorquera</t>
        </is>
      </c>
      <c r="B352" s="133" t="n">
        <v>2304</v>
      </c>
      <c r="C352" s="133" t="inlineStr">
        <is>
          <t>Publicador</t>
        </is>
      </c>
      <c r="D352" s="138" t="n">
        <v>3</v>
      </c>
      <c r="E352" s="138" t="n">
        <v>1</v>
      </c>
      <c r="F352" s="138" t="n">
        <v>0</v>
      </c>
      <c r="G352" s="138" t="n">
        <v>0</v>
      </c>
      <c r="H352" s="168" t="n">
        <v>30</v>
      </c>
      <c r="I352" s="133" t="inlineStr">
        <is>
          <t>ok</t>
        </is>
      </c>
    </row>
    <row r="353" ht="15" customHeight="1" s="125">
      <c r="A353" s="133" t="inlineStr">
        <is>
          <t>Lindsey Jorquera</t>
        </is>
      </c>
      <c r="B353" s="133" t="n">
        <v>2304</v>
      </c>
      <c r="C353" s="133" t="inlineStr">
        <is>
          <t>Prec. Regular</t>
        </is>
      </c>
      <c r="D353" s="138" t="n">
        <v>3</v>
      </c>
      <c r="E353" s="138" t="n">
        <v>1</v>
      </c>
      <c r="F353" s="138" t="n">
        <v>0</v>
      </c>
      <c r="G353" s="138" t="n">
        <v>0</v>
      </c>
      <c r="H353" s="168" t="n">
        <v>48</v>
      </c>
      <c r="I353" s="133" t="inlineStr">
        <is>
          <t>ok</t>
        </is>
      </c>
    </row>
    <row r="354" ht="15" customHeight="1" s="125">
      <c r="A354" s="133" t="inlineStr">
        <is>
          <t xml:space="preserve">Hernan Jorquera Cura </t>
        </is>
      </c>
      <c r="B354" s="133" t="n">
        <v>2304</v>
      </c>
      <c r="C354" s="133" t="inlineStr">
        <is>
          <t>Publicador</t>
        </is>
      </c>
      <c r="D354" s="138" t="n">
        <v>3</v>
      </c>
      <c r="E354" s="138" t="n">
        <v>1</v>
      </c>
      <c r="F354" s="138" t="n">
        <v>0</v>
      </c>
      <c r="G354" s="138" t="n">
        <v>0</v>
      </c>
      <c r="H354" s="168" t="n">
        <v>2</v>
      </c>
      <c r="I354" s="133" t="inlineStr">
        <is>
          <t>ok</t>
        </is>
      </c>
    </row>
    <row r="355" ht="15" customHeight="1" s="125">
      <c r="A355" s="133" t="inlineStr">
        <is>
          <t xml:space="preserve">Priscila Jorquera </t>
        </is>
      </c>
      <c r="B355" s="133" t="n">
        <v>2304</v>
      </c>
      <c r="C355" s="133" t="inlineStr">
        <is>
          <t>Publicador</t>
        </is>
      </c>
      <c r="D355" s="138" t="n">
        <v>3</v>
      </c>
      <c r="E355" s="138" t="n">
        <v>1</v>
      </c>
      <c r="F355" s="138" t="n">
        <v>0</v>
      </c>
      <c r="G355" s="138" t="n">
        <v>0</v>
      </c>
      <c r="H355" s="168" t="n">
        <v>14</v>
      </c>
      <c r="I355" s="133" t="inlineStr">
        <is>
          <t>ok</t>
        </is>
      </c>
    </row>
    <row r="356" ht="15" customHeight="1" s="125">
      <c r="A356" s="133" t="inlineStr">
        <is>
          <t>Gabriel Olivares</t>
        </is>
      </c>
      <c r="B356" s="133" t="n">
        <v>2304</v>
      </c>
      <c r="C356" s="133" t="inlineStr">
        <is>
          <t>Publicador</t>
        </is>
      </c>
      <c r="D356" s="138" t="n">
        <v>3</v>
      </c>
      <c r="E356" s="138" t="n">
        <v>1</v>
      </c>
      <c r="F356" s="138" t="n">
        <v>0</v>
      </c>
      <c r="G356" s="138" t="n">
        <v>0</v>
      </c>
      <c r="H356" s="168" t="n">
        <v>10</v>
      </c>
      <c r="I356" s="133" t="inlineStr">
        <is>
          <t>ok</t>
        </is>
      </c>
    </row>
    <row r="357" ht="15" customHeight="1" s="125">
      <c r="A357" s="133" t="inlineStr">
        <is>
          <t>Matias Ule</t>
        </is>
      </c>
      <c r="B357" s="133" t="n">
        <v>2304</v>
      </c>
      <c r="C357" s="133" t="inlineStr">
        <is>
          <t>Publicador</t>
        </is>
      </c>
      <c r="D357" s="138" t="n">
        <v>3</v>
      </c>
      <c r="E357" s="138" t="n">
        <v>0</v>
      </c>
      <c r="F357" s="138" t="n">
        <v>0</v>
      </c>
      <c r="G357" s="138" t="n">
        <v>0</v>
      </c>
      <c r="H357" s="168" t="n">
        <v>0</v>
      </c>
      <c r="I357" s="133" t="inlineStr">
        <is>
          <t>No informa actividad</t>
        </is>
      </c>
    </row>
    <row r="358" ht="15" customHeight="1" s="125">
      <c r="A358" s="133" t="inlineStr">
        <is>
          <t>Rubén Chupin</t>
        </is>
      </c>
      <c r="B358" s="133" t="n">
        <v>2304</v>
      </c>
      <c r="C358" s="133" t="inlineStr">
        <is>
          <t>Prec. Regular</t>
        </is>
      </c>
      <c r="D358" s="138" t="n">
        <v>3</v>
      </c>
      <c r="E358" s="138" t="n">
        <v>1</v>
      </c>
      <c r="F358" s="138" t="n">
        <v>1</v>
      </c>
      <c r="G358" s="138" t="n">
        <v>0</v>
      </c>
      <c r="H358" s="168" t="n">
        <v>45</v>
      </c>
      <c r="I358" s="133" t="inlineStr">
        <is>
          <t>ok</t>
        </is>
      </c>
    </row>
    <row r="359" ht="15" customHeight="1" s="125">
      <c r="A359" s="133" t="inlineStr">
        <is>
          <t>Gladys de Chupin</t>
        </is>
      </c>
      <c r="B359" s="133" t="n">
        <v>2304</v>
      </c>
      <c r="C359" s="133" t="inlineStr">
        <is>
          <t>Prec. Regular</t>
        </is>
      </c>
      <c r="D359" s="138" t="n">
        <v>3</v>
      </c>
      <c r="E359" s="138" t="n">
        <v>1</v>
      </c>
      <c r="F359" s="138" t="n">
        <v>1</v>
      </c>
      <c r="G359" s="138" t="n">
        <v>0</v>
      </c>
      <c r="H359" s="168" t="n">
        <v>50</v>
      </c>
      <c r="I359" s="133" t="inlineStr">
        <is>
          <t>ok</t>
        </is>
      </c>
    </row>
    <row r="360" ht="15" customHeight="1" s="125">
      <c r="A360" s="133" t="inlineStr">
        <is>
          <t>Daiana de Carrasco</t>
        </is>
      </c>
      <c r="B360" s="133" t="n">
        <v>2304</v>
      </c>
      <c r="C360" s="133" t="inlineStr">
        <is>
          <t>Publicador</t>
        </is>
      </c>
      <c r="D360" s="138" t="n">
        <v>3</v>
      </c>
      <c r="E360" s="138" t="n">
        <v>1</v>
      </c>
      <c r="F360" s="138" t="n">
        <v>0</v>
      </c>
      <c r="G360" s="138" t="n">
        <v>0</v>
      </c>
      <c r="H360" s="168" t="n">
        <v>8</v>
      </c>
      <c r="I360" s="133" t="inlineStr">
        <is>
          <t>ok</t>
        </is>
      </c>
    </row>
    <row r="361" ht="15" customHeight="1" s="125">
      <c r="A361" s="133" t="inlineStr">
        <is>
          <t>Francisco Lara</t>
        </is>
      </c>
      <c r="B361" s="133" t="n">
        <v>2304</v>
      </c>
      <c r="C361" s="133" t="inlineStr">
        <is>
          <t>Prec. Regular</t>
        </is>
      </c>
      <c r="D361" s="138" t="n">
        <v>1</v>
      </c>
      <c r="E361" s="138" t="n">
        <v>1</v>
      </c>
      <c r="F361" s="138" t="n">
        <v>0</v>
      </c>
      <c r="G361" s="138" t="n">
        <v>0</v>
      </c>
      <c r="H361" s="168" t="n">
        <v>61</v>
      </c>
      <c r="I361" s="133" t="inlineStr">
        <is>
          <t>ok</t>
        </is>
      </c>
    </row>
    <row r="362" ht="15" customHeight="1" s="125">
      <c r="A362" s="133" t="inlineStr">
        <is>
          <t xml:space="preserve">Wilson Cárdenas </t>
        </is>
      </c>
      <c r="B362" s="133" t="n">
        <v>2305</v>
      </c>
      <c r="C362" s="133" t="inlineStr">
        <is>
          <t>Prec. Regular</t>
        </is>
      </c>
      <c r="D362" s="138" t="n">
        <v>1</v>
      </c>
      <c r="E362" s="138" t="n">
        <v>1</v>
      </c>
      <c r="F362" s="138" t="n">
        <v>0</v>
      </c>
      <c r="G362" s="138" t="n">
        <v>0</v>
      </c>
      <c r="H362" s="168" t="n">
        <v>56</v>
      </c>
      <c r="I362" s="133" t="inlineStr">
        <is>
          <t>ok</t>
        </is>
      </c>
    </row>
    <row r="363" ht="15" customHeight="1" s="125">
      <c r="A363" s="133" t="inlineStr">
        <is>
          <t xml:space="preserve">Isabel de Cárdenas </t>
        </is>
      </c>
      <c r="B363" s="133" t="n">
        <v>2305</v>
      </c>
      <c r="C363" s="133" t="inlineStr">
        <is>
          <t>Prec. Regular</t>
        </is>
      </c>
      <c r="D363" s="138" t="n">
        <v>1</v>
      </c>
      <c r="E363" s="138" t="n">
        <v>1</v>
      </c>
      <c r="F363" s="138" t="n">
        <v>4</v>
      </c>
      <c r="G363" s="138" t="n">
        <v>0</v>
      </c>
      <c r="H363" s="168" t="n">
        <v>60</v>
      </c>
      <c r="I363" s="133" t="inlineStr">
        <is>
          <t>ok</t>
        </is>
      </c>
    </row>
    <row r="364" ht="15" customHeight="1" s="125">
      <c r="A364" s="133" t="inlineStr">
        <is>
          <t>Daniela de Guerrero</t>
        </is>
      </c>
      <c r="B364" s="133" t="n">
        <v>2305</v>
      </c>
      <c r="C364" s="133" t="inlineStr">
        <is>
          <t>Prec. Regular</t>
        </is>
      </c>
      <c r="D364" s="138" t="n">
        <v>1</v>
      </c>
      <c r="E364" s="138" t="n">
        <v>1</v>
      </c>
      <c r="F364" s="138" t="n">
        <v>1</v>
      </c>
      <c r="G364" s="138" t="n">
        <v>0</v>
      </c>
      <c r="H364" s="168" t="n">
        <v>30</v>
      </c>
      <c r="I364" s="133" t="inlineStr">
        <is>
          <t>ok</t>
        </is>
      </c>
    </row>
    <row r="365" ht="15" customHeight="1" s="125">
      <c r="A365" s="133" t="inlineStr">
        <is>
          <t>Sergio Guerrero</t>
        </is>
      </c>
      <c r="B365" s="133" t="n">
        <v>2305</v>
      </c>
      <c r="C365" s="133" t="inlineStr">
        <is>
          <t>Prec. Regular</t>
        </is>
      </c>
      <c r="D365" s="138" t="n">
        <v>1</v>
      </c>
      <c r="E365" s="138" t="n">
        <v>1</v>
      </c>
      <c r="F365" s="138" t="n">
        <v>1</v>
      </c>
      <c r="G365" s="138" t="n">
        <v>0</v>
      </c>
      <c r="H365" s="168" t="n">
        <v>39</v>
      </c>
      <c r="I365" s="133" t="inlineStr">
        <is>
          <t>ok</t>
        </is>
      </c>
    </row>
    <row r="366" ht="15" customHeight="1" s="125">
      <c r="A366" s="133" t="inlineStr">
        <is>
          <t>Sara Lemus</t>
        </is>
      </c>
      <c r="B366" s="133" t="n">
        <v>2305</v>
      </c>
      <c r="C366" s="133" t="inlineStr">
        <is>
          <t>Prec. Regular</t>
        </is>
      </c>
      <c r="D366" s="138" t="n">
        <v>1</v>
      </c>
      <c r="E366" s="138" t="n">
        <v>1</v>
      </c>
      <c r="F366" s="138" t="n">
        <v>0</v>
      </c>
      <c r="G366" s="138" t="n">
        <v>0</v>
      </c>
      <c r="H366" s="168" t="n">
        <v>35</v>
      </c>
      <c r="I366" s="133" t="inlineStr">
        <is>
          <t>ok</t>
        </is>
      </c>
    </row>
    <row r="367" ht="15" customHeight="1" s="125">
      <c r="A367" s="133" t="inlineStr">
        <is>
          <t>Francisco Lara</t>
        </is>
      </c>
      <c r="B367" s="133" t="n">
        <v>2305</v>
      </c>
      <c r="C367" s="133" t="inlineStr">
        <is>
          <t>Prec. Regular</t>
        </is>
      </c>
      <c r="D367" s="138" t="n">
        <v>1</v>
      </c>
      <c r="E367" s="138" t="n">
        <v>1</v>
      </c>
      <c r="F367" s="138" t="n">
        <v>0</v>
      </c>
      <c r="G367" s="138" t="n">
        <v>0</v>
      </c>
      <c r="H367" s="168" t="n">
        <v>70</v>
      </c>
      <c r="I367" s="133" t="inlineStr">
        <is>
          <t>ok</t>
        </is>
      </c>
    </row>
    <row r="368" ht="15" customHeight="1" s="125">
      <c r="A368" s="133" t="inlineStr">
        <is>
          <t>Renato Soto</t>
        </is>
      </c>
      <c r="B368" s="133" t="n">
        <v>2305</v>
      </c>
      <c r="C368" s="133" t="inlineStr">
        <is>
          <t>Publicador</t>
        </is>
      </c>
      <c r="D368" s="138" t="n">
        <v>1</v>
      </c>
      <c r="E368" s="138" t="n">
        <v>1</v>
      </c>
      <c r="F368" s="138" t="n">
        <v>0</v>
      </c>
      <c r="G368" s="138" t="n">
        <v>0</v>
      </c>
      <c r="H368" s="168" t="n">
        <v>12</v>
      </c>
      <c r="I368" s="133" t="inlineStr">
        <is>
          <t>ok</t>
        </is>
      </c>
    </row>
    <row r="369" ht="15" customHeight="1" s="125">
      <c r="A369" s="133" t="inlineStr">
        <is>
          <t xml:space="preserve">María Hernández </t>
        </is>
      </c>
      <c r="B369" s="133" t="n">
        <v>2305</v>
      </c>
      <c r="C369" s="133" t="inlineStr">
        <is>
          <t>Publicador</t>
        </is>
      </c>
      <c r="D369" s="138" t="n">
        <v>1</v>
      </c>
      <c r="E369" s="138" t="n">
        <v>1</v>
      </c>
      <c r="F369" s="138" t="n">
        <v>0</v>
      </c>
      <c r="G369" s="138" t="n">
        <v>0</v>
      </c>
      <c r="H369" s="168" t="n">
        <v>13</v>
      </c>
      <c r="I369" s="133" t="inlineStr">
        <is>
          <t>ok</t>
        </is>
      </c>
    </row>
    <row r="370" ht="15" customHeight="1" s="125">
      <c r="A370" s="133" t="inlineStr">
        <is>
          <t>Mirtia de Peralta</t>
        </is>
      </c>
      <c r="B370" s="133" t="n">
        <v>2305</v>
      </c>
      <c r="C370" s="133" t="inlineStr">
        <is>
          <t>Prec. Auxiliar</t>
        </is>
      </c>
      <c r="D370" s="138" t="n">
        <v>1</v>
      </c>
      <c r="E370" s="138" t="n">
        <v>1</v>
      </c>
      <c r="F370" s="138" t="n">
        <v>0</v>
      </c>
      <c r="G370" s="138" t="n">
        <v>1</v>
      </c>
      <c r="H370" s="168" t="n">
        <v>15</v>
      </c>
      <c r="I370" s="133" t="inlineStr">
        <is>
          <t>ok</t>
        </is>
      </c>
    </row>
    <row r="371" ht="15" customHeight="1" s="125">
      <c r="A371" s="133" t="inlineStr">
        <is>
          <t>Cecilia Ahumada</t>
        </is>
      </c>
      <c r="B371" s="133" t="n">
        <v>2305</v>
      </c>
      <c r="C371" s="133" t="inlineStr">
        <is>
          <t>Publicador</t>
        </is>
      </c>
      <c r="D371" s="138" t="n">
        <v>1</v>
      </c>
      <c r="E371" s="138" t="n">
        <v>1</v>
      </c>
      <c r="F371" s="138" t="n">
        <v>0</v>
      </c>
      <c r="G371" s="138" t="n">
        <v>0</v>
      </c>
      <c r="H371" s="168" t="n">
        <v>10</v>
      </c>
      <c r="I371" s="133" t="inlineStr">
        <is>
          <t>ok</t>
        </is>
      </c>
    </row>
    <row r="372" ht="15" customHeight="1" s="125">
      <c r="A372" s="133" t="inlineStr">
        <is>
          <t>Ivonne de Águila</t>
        </is>
      </c>
      <c r="B372" s="133" t="n">
        <v>2305</v>
      </c>
      <c r="C372" s="133" t="inlineStr">
        <is>
          <t>Publicador</t>
        </is>
      </c>
      <c r="D372" s="138" t="n">
        <v>1</v>
      </c>
      <c r="E372" s="138" t="n">
        <v>0</v>
      </c>
      <c r="F372" s="138" t="n">
        <v>0</v>
      </c>
      <c r="G372" s="138" t="n">
        <v>0</v>
      </c>
      <c r="H372" s="168" t="n">
        <v>0</v>
      </c>
      <c r="I372" s="133" t="inlineStr">
        <is>
          <t>No informa actividad</t>
        </is>
      </c>
    </row>
    <row r="373" ht="15" customHeight="1" s="125">
      <c r="A373" s="133" t="inlineStr">
        <is>
          <t>Yesenia Monsalve</t>
        </is>
      </c>
      <c r="B373" s="133" t="n">
        <v>2305</v>
      </c>
      <c r="C373" s="133" t="inlineStr">
        <is>
          <t>Publicador</t>
        </is>
      </c>
      <c r="D373" s="138" t="n">
        <v>1</v>
      </c>
      <c r="E373" s="138" t="n">
        <v>1</v>
      </c>
      <c r="F373" s="138" t="n">
        <v>1</v>
      </c>
      <c r="G373" s="138" t="n">
        <v>0</v>
      </c>
      <c r="H373" s="168" t="n">
        <v>27</v>
      </c>
      <c r="I373" s="133" t="inlineStr">
        <is>
          <t>ok</t>
        </is>
      </c>
    </row>
    <row r="374" ht="15" customHeight="1" s="125">
      <c r="A374" s="133" t="inlineStr">
        <is>
          <t>Maximiliano Vargas</t>
        </is>
      </c>
      <c r="B374" s="133" t="n">
        <v>2305</v>
      </c>
      <c r="C374" s="133" t="inlineStr">
        <is>
          <t>Publicador</t>
        </is>
      </c>
      <c r="D374" s="138" t="n">
        <v>1</v>
      </c>
      <c r="E374" s="138" t="n">
        <v>1</v>
      </c>
      <c r="F374" s="138" t="n">
        <v>0</v>
      </c>
      <c r="G374" s="138" t="n">
        <v>0</v>
      </c>
      <c r="H374" s="168" t="n">
        <v>13</v>
      </c>
      <c r="I374" s="133" t="inlineStr">
        <is>
          <t>ok</t>
        </is>
      </c>
    </row>
    <row r="375" ht="15" customHeight="1" s="125">
      <c r="A375" s="133" t="inlineStr">
        <is>
          <t xml:space="preserve">Joaquín Lozano </t>
        </is>
      </c>
      <c r="B375" s="133" t="n">
        <v>2305</v>
      </c>
      <c r="C375" s="133" t="inlineStr">
        <is>
          <t>Publicador</t>
        </is>
      </c>
      <c r="D375" s="138" t="n">
        <v>1</v>
      </c>
      <c r="E375" s="138" t="n">
        <v>1</v>
      </c>
      <c r="F375" s="138" t="n">
        <v>0</v>
      </c>
      <c r="G375" s="138" t="n">
        <v>0</v>
      </c>
      <c r="H375" s="168" t="n">
        <v>2</v>
      </c>
      <c r="I375" s="133" t="inlineStr">
        <is>
          <t>ok</t>
        </is>
      </c>
    </row>
    <row r="376" ht="15" customHeight="1" s="125">
      <c r="A376" s="133" t="inlineStr">
        <is>
          <t>Simón Ule</t>
        </is>
      </c>
      <c r="B376" s="133" t="n">
        <v>2305</v>
      </c>
      <c r="C376" s="133" t="inlineStr">
        <is>
          <t>Publicador</t>
        </is>
      </c>
      <c r="D376" s="138" t="n">
        <v>1</v>
      </c>
      <c r="E376" s="138" t="n">
        <v>1</v>
      </c>
      <c r="F376" s="138" t="n">
        <v>0</v>
      </c>
      <c r="G376" s="138" t="n">
        <v>0</v>
      </c>
      <c r="H376" s="168" t="n">
        <v>16</v>
      </c>
      <c r="I376" s="133" t="inlineStr">
        <is>
          <t>ok</t>
        </is>
      </c>
    </row>
    <row r="377" ht="15" customHeight="1" s="125">
      <c r="A377" s="133" t="inlineStr">
        <is>
          <t>Pedro Ruiz</t>
        </is>
      </c>
      <c r="B377" s="133" t="n">
        <v>2305</v>
      </c>
      <c r="C377" s="133" t="inlineStr">
        <is>
          <t>Publicador</t>
        </is>
      </c>
      <c r="D377" s="138" t="n">
        <v>1</v>
      </c>
      <c r="E377" s="138" t="n">
        <v>1</v>
      </c>
      <c r="F377" s="138" t="n">
        <v>0</v>
      </c>
      <c r="G377" s="138" t="n">
        <v>0</v>
      </c>
      <c r="H377" s="168" t="n">
        <v>1</v>
      </c>
      <c r="I377" s="133" t="inlineStr">
        <is>
          <t>30 min para el mes siguiente</t>
        </is>
      </c>
    </row>
    <row r="378" ht="15" customHeight="1" s="125">
      <c r="A378" s="133" t="inlineStr">
        <is>
          <t>Cristian Albornoz</t>
        </is>
      </c>
      <c r="B378" s="133" t="n">
        <v>2305</v>
      </c>
      <c r="C378" s="133" t="inlineStr">
        <is>
          <t>Prec. Regular</t>
        </is>
      </c>
      <c r="D378" s="138" t="n">
        <v>2</v>
      </c>
      <c r="E378" s="138" t="n">
        <v>1</v>
      </c>
      <c r="F378" s="138" t="n">
        <v>0</v>
      </c>
      <c r="G378" s="138" t="n">
        <v>0</v>
      </c>
      <c r="H378" s="168" t="n">
        <v>42</v>
      </c>
      <c r="I378" s="133" t="inlineStr">
        <is>
          <t>ok</t>
        </is>
      </c>
    </row>
    <row r="379" ht="15" customHeight="1" s="125">
      <c r="A379" s="133" t="inlineStr">
        <is>
          <t>Claudia de Albornoz</t>
        </is>
      </c>
      <c r="B379" s="133" t="n">
        <v>2305</v>
      </c>
      <c r="C379" s="133" t="inlineStr">
        <is>
          <t>Prec. Regular</t>
        </is>
      </c>
      <c r="D379" s="138" t="n">
        <v>2</v>
      </c>
      <c r="E379" s="138" t="n">
        <v>1</v>
      </c>
      <c r="F379" s="138" t="n">
        <v>0</v>
      </c>
      <c r="G379" s="138" t="n">
        <v>0</v>
      </c>
      <c r="H379" s="168" t="n">
        <v>28</v>
      </c>
      <c r="I379" s="133" t="inlineStr">
        <is>
          <t>ok</t>
        </is>
      </c>
    </row>
    <row r="380" ht="15" customHeight="1" s="125">
      <c r="A380" s="133" t="inlineStr">
        <is>
          <t>David Ule</t>
        </is>
      </c>
      <c r="B380" s="133" t="n">
        <v>2305</v>
      </c>
      <c r="C380" s="133" t="inlineStr">
        <is>
          <t>Prec. Auxiliar</t>
        </is>
      </c>
      <c r="D380" s="138" t="n">
        <v>2</v>
      </c>
      <c r="E380" s="138" t="n">
        <v>1</v>
      </c>
      <c r="F380" s="138" t="n">
        <v>1</v>
      </c>
      <c r="G380" s="138" t="n">
        <v>1</v>
      </c>
      <c r="H380" s="168" t="n">
        <v>22</v>
      </c>
      <c r="I380" s="133" t="inlineStr">
        <is>
          <t>ok</t>
        </is>
      </c>
    </row>
    <row r="381" ht="15" customHeight="1" s="125">
      <c r="A381" s="133" t="inlineStr">
        <is>
          <t>Samuel Ule</t>
        </is>
      </c>
      <c r="B381" s="133" t="n">
        <v>2305</v>
      </c>
      <c r="C381" s="133" t="inlineStr">
        <is>
          <t>Publicador</t>
        </is>
      </c>
      <c r="D381" s="138" t="n">
        <v>2</v>
      </c>
      <c r="E381" s="138" t="n">
        <v>1</v>
      </c>
      <c r="F381" s="138" t="n">
        <v>0</v>
      </c>
      <c r="G381" s="138" t="n">
        <v>0</v>
      </c>
      <c r="H381" s="168" t="n">
        <v>15</v>
      </c>
      <c r="I381" s="133" t="inlineStr">
        <is>
          <t>ok</t>
        </is>
      </c>
    </row>
    <row r="382" ht="15" customHeight="1" s="125">
      <c r="A382" s="133" t="inlineStr">
        <is>
          <t>Monica de Ule</t>
        </is>
      </c>
      <c r="B382" s="133" t="n">
        <v>2305</v>
      </c>
      <c r="C382" s="133" t="inlineStr">
        <is>
          <t>Prec. Auxiliar</t>
        </is>
      </c>
      <c r="D382" s="138" t="n">
        <v>2</v>
      </c>
      <c r="E382" s="138" t="n">
        <v>1</v>
      </c>
      <c r="F382" s="138" t="n">
        <v>2</v>
      </c>
      <c r="G382" s="138" t="n">
        <v>1</v>
      </c>
      <c r="H382" s="168" t="n">
        <v>23</v>
      </c>
      <c r="I382" s="133" t="inlineStr">
        <is>
          <t>ok</t>
        </is>
      </c>
    </row>
    <row r="383" ht="15" customHeight="1" s="125">
      <c r="A383" s="133" t="inlineStr">
        <is>
          <t>Bernadita Carrasco</t>
        </is>
      </c>
      <c r="B383" s="133" t="n">
        <v>2305</v>
      </c>
      <c r="C383" s="133" t="inlineStr">
        <is>
          <t>Prec. Regular</t>
        </is>
      </c>
      <c r="D383" s="138" t="n">
        <v>2</v>
      </c>
      <c r="E383" s="138" t="n">
        <v>1</v>
      </c>
      <c r="F383" s="138" t="n">
        <v>0</v>
      </c>
      <c r="G383" s="138" t="n">
        <v>0</v>
      </c>
      <c r="H383" s="168" t="n">
        <v>58</v>
      </c>
      <c r="I383" s="133" t="inlineStr">
        <is>
          <t>ok</t>
        </is>
      </c>
    </row>
    <row r="384" ht="15" customHeight="1" s="125">
      <c r="A384" s="133" t="inlineStr">
        <is>
          <t>Celina Morales</t>
        </is>
      </c>
      <c r="B384" s="133" t="n">
        <v>2305</v>
      </c>
      <c r="C384" s="133" t="inlineStr">
        <is>
          <t>Prec. Regular</t>
        </is>
      </c>
      <c r="D384" s="138" t="n">
        <v>2</v>
      </c>
      <c r="E384" s="138" t="n">
        <v>1</v>
      </c>
      <c r="F384" s="138" t="n">
        <v>0</v>
      </c>
      <c r="G384" s="138" t="n">
        <v>0</v>
      </c>
      <c r="H384" s="168" t="n">
        <v>56</v>
      </c>
      <c r="I384" s="133" t="inlineStr">
        <is>
          <t>ok</t>
        </is>
      </c>
    </row>
    <row r="385" ht="15" customHeight="1" s="125">
      <c r="A385" s="133" t="inlineStr">
        <is>
          <t>Cristina de Olivares</t>
        </is>
      </c>
      <c r="B385" s="133" t="n">
        <v>2305</v>
      </c>
      <c r="C385" s="133" t="inlineStr">
        <is>
          <t>Publicador</t>
        </is>
      </c>
      <c r="D385" s="138" t="n">
        <v>2</v>
      </c>
      <c r="E385" s="138" t="n">
        <v>1</v>
      </c>
      <c r="F385" s="138" t="n">
        <v>0</v>
      </c>
      <c r="G385" s="138" t="n">
        <v>0</v>
      </c>
      <c r="H385" s="168" t="n">
        <v>12</v>
      </c>
      <c r="I385" s="133" t="inlineStr">
        <is>
          <t>ok</t>
        </is>
      </c>
    </row>
    <row r="386" ht="15" customHeight="1" s="125">
      <c r="A386" s="133" t="inlineStr">
        <is>
          <t>Luis Olivares</t>
        </is>
      </c>
      <c r="B386" s="133" t="n">
        <v>2305</v>
      </c>
      <c r="C386" s="133" t="inlineStr">
        <is>
          <t>Publicador</t>
        </is>
      </c>
      <c r="D386" s="138" t="n">
        <v>2</v>
      </c>
      <c r="E386" s="138" t="n">
        <v>1</v>
      </c>
      <c r="F386" s="138" t="n">
        <v>0</v>
      </c>
      <c r="G386" s="138" t="n">
        <v>0</v>
      </c>
      <c r="H386" s="168" t="n">
        <v>4</v>
      </c>
      <c r="I386" s="133" t="inlineStr">
        <is>
          <t>ok</t>
        </is>
      </c>
    </row>
    <row r="387" ht="15" customHeight="1" s="125">
      <c r="A387" s="133" t="inlineStr">
        <is>
          <t>Isaias Beroiza</t>
        </is>
      </c>
      <c r="B387" s="133" t="n">
        <v>2305</v>
      </c>
      <c r="C387" s="133" t="inlineStr">
        <is>
          <t>Publicador</t>
        </is>
      </c>
      <c r="D387" s="138" t="n">
        <v>2</v>
      </c>
      <c r="E387" s="138" t="n">
        <v>1</v>
      </c>
      <c r="F387" s="138" t="n">
        <v>0</v>
      </c>
      <c r="G387" s="138" t="n">
        <v>0</v>
      </c>
      <c r="H387" s="168" t="n">
        <v>18</v>
      </c>
      <c r="I387" s="133" t="inlineStr">
        <is>
          <t>ok</t>
        </is>
      </c>
    </row>
    <row r="388" ht="15" customHeight="1" s="125">
      <c r="A388" s="133" t="inlineStr">
        <is>
          <t>Maria Jose Beroiza</t>
        </is>
      </c>
      <c r="B388" s="133" t="n">
        <v>2305</v>
      </c>
      <c r="C388" s="133" t="inlineStr">
        <is>
          <t>Prec. Regular</t>
        </is>
      </c>
      <c r="D388" s="138" t="n">
        <v>2</v>
      </c>
      <c r="E388" s="138" t="n">
        <v>1</v>
      </c>
      <c r="F388" s="138" t="n">
        <v>0</v>
      </c>
      <c r="G388" s="138" t="n">
        <v>0</v>
      </c>
      <c r="H388" s="168" t="n">
        <v>48</v>
      </c>
      <c r="I388" s="133" t="inlineStr">
        <is>
          <t>ok</t>
        </is>
      </c>
    </row>
    <row r="389" ht="15" customHeight="1" s="125">
      <c r="A389" s="133" t="inlineStr">
        <is>
          <t>Adiel Vasquez</t>
        </is>
      </c>
      <c r="B389" s="133" t="n">
        <v>2305</v>
      </c>
      <c r="C389" s="133" t="inlineStr">
        <is>
          <t>Publicador</t>
        </is>
      </c>
      <c r="D389" s="138" t="n">
        <v>2</v>
      </c>
      <c r="E389" s="138" t="n">
        <v>0</v>
      </c>
      <c r="F389" s="138" t="n">
        <v>0</v>
      </c>
      <c r="G389" s="138" t="n">
        <v>0</v>
      </c>
      <c r="H389" s="168" t="n">
        <v>0</v>
      </c>
      <c r="I389" s="133" t="inlineStr">
        <is>
          <t>No informa actividad</t>
        </is>
      </c>
    </row>
    <row r="390" ht="15" customHeight="1" s="125">
      <c r="A390" s="133" t="inlineStr">
        <is>
          <t>Leticia de Vasquez</t>
        </is>
      </c>
      <c r="B390" s="133" t="n">
        <v>2305</v>
      </c>
      <c r="C390" s="133" t="inlineStr">
        <is>
          <t>Publicador</t>
        </is>
      </c>
      <c r="D390" s="138" t="n">
        <v>2</v>
      </c>
      <c r="E390" s="138" t="n">
        <v>0</v>
      </c>
      <c r="F390" s="138" t="n">
        <v>0</v>
      </c>
      <c r="G390" s="138" t="n">
        <v>0</v>
      </c>
      <c r="H390" s="168" t="n">
        <v>0</v>
      </c>
      <c r="I390" s="133" t="inlineStr">
        <is>
          <t>No informa actividad</t>
        </is>
      </c>
    </row>
    <row r="391" ht="15" customHeight="1" s="125">
      <c r="A391" s="133" t="inlineStr">
        <is>
          <t>Daniel Mellado</t>
        </is>
      </c>
      <c r="B391" s="133" t="n">
        <v>2305</v>
      </c>
      <c r="C391" s="133" t="inlineStr">
        <is>
          <t>Prec. Regular</t>
        </is>
      </c>
      <c r="D391" s="138" t="n">
        <v>3</v>
      </c>
      <c r="E391" s="138" t="n">
        <v>1</v>
      </c>
      <c r="F391" s="138" t="n">
        <v>1</v>
      </c>
      <c r="G391" s="138" t="n">
        <v>0</v>
      </c>
      <c r="H391" s="168" t="n">
        <v>30</v>
      </c>
      <c r="I391" s="133" t="inlineStr">
        <is>
          <t>Cuidado de hijos enfermos</t>
        </is>
      </c>
    </row>
    <row r="392" ht="15" customHeight="1" s="125">
      <c r="A392" s="133" t="inlineStr">
        <is>
          <t>Cindy de Mellado</t>
        </is>
      </c>
      <c r="B392" s="133" t="n">
        <v>2305</v>
      </c>
      <c r="C392" s="133" t="inlineStr">
        <is>
          <t>Prec. Regular</t>
        </is>
      </c>
      <c r="D392" s="138" t="n">
        <v>3</v>
      </c>
      <c r="E392" s="138" t="n">
        <v>1</v>
      </c>
      <c r="F392" s="138" t="n">
        <v>3</v>
      </c>
      <c r="G392" s="138" t="n">
        <v>0</v>
      </c>
      <c r="H392" s="168" t="n">
        <v>28</v>
      </c>
      <c r="I392" s="133" t="inlineStr">
        <is>
          <t>Cuidado de hijos enfermos</t>
        </is>
      </c>
    </row>
    <row r="393" ht="15" customHeight="1" s="125">
      <c r="A393" s="133" t="inlineStr">
        <is>
          <t>Maximiliano Mellado</t>
        </is>
      </c>
      <c r="B393" s="133" t="n">
        <v>2305</v>
      </c>
      <c r="C393" s="133" t="inlineStr">
        <is>
          <t>Publicador</t>
        </is>
      </c>
      <c r="D393" s="138" t="n">
        <v>3</v>
      </c>
      <c r="E393" s="138" t="n">
        <v>1</v>
      </c>
      <c r="F393" s="138" t="n">
        <v>0</v>
      </c>
      <c r="G393" s="138" t="n">
        <v>0</v>
      </c>
      <c r="H393" s="168" t="n">
        <v>12</v>
      </c>
      <c r="I393" s="133" t="inlineStr">
        <is>
          <t>ok</t>
        </is>
      </c>
    </row>
    <row r="394" ht="15" customHeight="1" s="125">
      <c r="A394" s="133" t="inlineStr">
        <is>
          <t>Nicole Pfeifer</t>
        </is>
      </c>
      <c r="B394" s="133" t="n">
        <v>2305</v>
      </c>
      <c r="C394" s="133" t="inlineStr">
        <is>
          <t>Prec. Regular</t>
        </is>
      </c>
      <c r="D394" s="138" t="n">
        <v>3</v>
      </c>
      <c r="E394" s="138" t="n">
        <v>1</v>
      </c>
      <c r="F394" s="138" t="n">
        <v>2</v>
      </c>
      <c r="G394" s="138" t="n">
        <v>0</v>
      </c>
      <c r="H394" s="168" t="n">
        <v>53</v>
      </c>
      <c r="I394" s="133" t="inlineStr">
        <is>
          <t>ok</t>
        </is>
      </c>
    </row>
    <row r="395" ht="15" customHeight="1" s="125">
      <c r="A395" s="133" t="inlineStr">
        <is>
          <t>Cristian Riquelme</t>
        </is>
      </c>
      <c r="B395" s="133" t="n">
        <v>2305</v>
      </c>
      <c r="C395" s="133" t="inlineStr">
        <is>
          <t>Prec. Regular</t>
        </is>
      </c>
      <c r="D395" s="138" t="n">
        <v>3</v>
      </c>
      <c r="E395" s="138" t="n">
        <v>1</v>
      </c>
      <c r="F395" s="138" t="n">
        <v>0</v>
      </c>
      <c r="G395" s="138" t="n">
        <v>0</v>
      </c>
      <c r="H395" s="168" t="n">
        <v>61</v>
      </c>
      <c r="I395" s="133" t="inlineStr">
        <is>
          <t>ok</t>
        </is>
      </c>
    </row>
    <row r="396" ht="15" customHeight="1" s="125">
      <c r="A396" s="133" t="inlineStr">
        <is>
          <t xml:space="preserve">Hernán Jorquera </t>
        </is>
      </c>
      <c r="B396" s="133" t="n">
        <v>2305</v>
      </c>
      <c r="C396" s="133" t="inlineStr">
        <is>
          <t>Publicador</t>
        </is>
      </c>
      <c r="D396" s="138" t="n">
        <v>3</v>
      </c>
      <c r="E396" s="138" t="n">
        <v>1</v>
      </c>
      <c r="F396" s="138" t="n">
        <v>0</v>
      </c>
      <c r="G396" s="138" t="n">
        <v>0</v>
      </c>
      <c r="H396" s="168" t="n">
        <v>16</v>
      </c>
      <c r="I396" s="133" t="inlineStr">
        <is>
          <t>ok</t>
        </is>
      </c>
    </row>
    <row r="397" ht="15" customHeight="1" s="125">
      <c r="A397" s="133" t="inlineStr">
        <is>
          <t>Fresia de Jorquera</t>
        </is>
      </c>
      <c r="B397" s="133" t="n">
        <v>2305</v>
      </c>
      <c r="C397" s="133" t="inlineStr">
        <is>
          <t>Publicador</t>
        </is>
      </c>
      <c r="D397" s="138" t="n">
        <v>3</v>
      </c>
      <c r="E397" s="138" t="n">
        <v>1</v>
      </c>
      <c r="F397" s="138" t="n">
        <v>0</v>
      </c>
      <c r="G397" s="138" t="n">
        <v>0</v>
      </c>
      <c r="H397" s="168" t="n">
        <v>20</v>
      </c>
      <c r="I397" s="133" t="inlineStr">
        <is>
          <t>ok</t>
        </is>
      </c>
    </row>
    <row r="398" ht="15" customHeight="1" s="125">
      <c r="A398" s="133" t="inlineStr">
        <is>
          <t>Lindsey Jorquera</t>
        </is>
      </c>
      <c r="B398" s="133" t="n">
        <v>2305</v>
      </c>
      <c r="C398" s="133" t="inlineStr">
        <is>
          <t>Prec. Regular</t>
        </is>
      </c>
      <c r="D398" s="138" t="n">
        <v>3</v>
      </c>
      <c r="E398" s="138" t="n">
        <v>1</v>
      </c>
      <c r="F398" s="138" t="n">
        <v>0</v>
      </c>
      <c r="G398" s="138" t="n">
        <v>0</v>
      </c>
      <c r="H398" s="168" t="n">
        <v>48</v>
      </c>
      <c r="I398" s="133" t="inlineStr">
        <is>
          <t>ok</t>
        </is>
      </c>
    </row>
    <row r="399" ht="15" customHeight="1" s="125">
      <c r="A399" s="133" t="inlineStr">
        <is>
          <t xml:space="preserve">Hernan Jorquera Cura </t>
        </is>
      </c>
      <c r="B399" s="133" t="n">
        <v>2305</v>
      </c>
      <c r="C399" s="133" t="inlineStr">
        <is>
          <t>Publicador</t>
        </is>
      </c>
      <c r="D399" s="138" t="n">
        <v>3</v>
      </c>
      <c r="E399" s="138" t="n">
        <v>1</v>
      </c>
      <c r="F399" s="138" t="n">
        <v>0</v>
      </c>
      <c r="G399" s="138" t="n">
        <v>0</v>
      </c>
      <c r="H399" s="168" t="n">
        <v>4</v>
      </c>
      <c r="I399" s="133" t="inlineStr">
        <is>
          <t>ok</t>
        </is>
      </c>
    </row>
    <row r="400" ht="15" customHeight="1" s="125">
      <c r="A400" s="133" t="inlineStr">
        <is>
          <t xml:space="preserve">Priscila Jorquera </t>
        </is>
      </c>
      <c r="B400" s="133" t="n">
        <v>2305</v>
      </c>
      <c r="C400" s="133" t="inlineStr">
        <is>
          <t>Publicador</t>
        </is>
      </c>
      <c r="D400" s="138" t="n">
        <v>3</v>
      </c>
      <c r="E400" s="138" t="n">
        <v>1</v>
      </c>
      <c r="F400" s="138" t="n">
        <v>0</v>
      </c>
      <c r="G400" s="138" t="n">
        <v>0</v>
      </c>
      <c r="H400" s="168" t="n">
        <v>9</v>
      </c>
      <c r="I400" s="133" t="inlineStr">
        <is>
          <t>ok</t>
        </is>
      </c>
    </row>
    <row r="401" ht="15" customHeight="1" s="125">
      <c r="A401" s="133" t="inlineStr">
        <is>
          <t>Gabriel Olivares</t>
        </is>
      </c>
      <c r="B401" s="133" t="n">
        <v>2305</v>
      </c>
      <c r="C401" s="133" t="inlineStr">
        <is>
          <t>Publicador</t>
        </is>
      </c>
      <c r="D401" s="138" t="n">
        <v>3</v>
      </c>
      <c r="E401" s="138" t="n">
        <v>1</v>
      </c>
      <c r="F401" s="138" t="n">
        <v>0</v>
      </c>
      <c r="G401" s="138" t="n">
        <v>0</v>
      </c>
      <c r="H401" s="168" t="n">
        <v>11</v>
      </c>
      <c r="I401" s="133" t="inlineStr">
        <is>
          <t>ok</t>
        </is>
      </c>
    </row>
    <row r="402" ht="15" customHeight="1" s="125">
      <c r="A402" s="133" t="inlineStr">
        <is>
          <t>Matias Ule</t>
        </is>
      </c>
      <c r="B402" s="133" t="n">
        <v>2305</v>
      </c>
      <c r="C402" s="133" t="inlineStr">
        <is>
          <t>Publicador</t>
        </is>
      </c>
      <c r="D402" s="138" t="n">
        <v>3</v>
      </c>
      <c r="E402" s="138" t="n">
        <v>1</v>
      </c>
      <c r="F402" s="138" t="n">
        <v>0</v>
      </c>
      <c r="G402" s="138" t="n">
        <v>0</v>
      </c>
      <c r="H402" s="168" t="n">
        <v>2</v>
      </c>
      <c r="I402" s="133" t="inlineStr">
        <is>
          <t>ok</t>
        </is>
      </c>
    </row>
    <row r="403" ht="15" customHeight="1" s="125">
      <c r="A403" s="133" t="inlineStr">
        <is>
          <t>Rubén Chupin</t>
        </is>
      </c>
      <c r="B403" s="133" t="n">
        <v>2305</v>
      </c>
      <c r="C403" s="133" t="inlineStr">
        <is>
          <t>Prec. Regular</t>
        </is>
      </c>
      <c r="D403" s="138" t="n">
        <v>3</v>
      </c>
      <c r="E403" s="138" t="n">
        <v>1</v>
      </c>
      <c r="F403" s="138" t="n">
        <v>1</v>
      </c>
      <c r="G403" s="138" t="n">
        <v>0</v>
      </c>
      <c r="H403" s="168" t="n">
        <v>55</v>
      </c>
      <c r="I403" s="133" t="inlineStr">
        <is>
          <t>ok</t>
        </is>
      </c>
    </row>
    <row r="404" ht="15" customHeight="1" s="125">
      <c r="A404" s="133" t="inlineStr">
        <is>
          <t>Gladys de Chupin</t>
        </is>
      </c>
      <c r="B404" s="133" t="n">
        <v>2305</v>
      </c>
      <c r="C404" s="133" t="inlineStr">
        <is>
          <t>Prec. Regular</t>
        </is>
      </c>
      <c r="D404" s="138" t="n">
        <v>3</v>
      </c>
      <c r="E404" s="138" t="n">
        <v>1</v>
      </c>
      <c r="F404" s="138" t="n">
        <v>1</v>
      </c>
      <c r="G404" s="138" t="n">
        <v>0</v>
      </c>
      <c r="H404" s="168" t="n">
        <v>45</v>
      </c>
      <c r="I404" s="133" t="inlineStr">
        <is>
          <t>ok</t>
        </is>
      </c>
    </row>
    <row r="405" ht="15" customHeight="1" s="125">
      <c r="A405" s="133" t="inlineStr">
        <is>
          <t>Daiana de Carrasco</t>
        </is>
      </c>
      <c r="B405" s="133" t="n">
        <v>2305</v>
      </c>
      <c r="C405" s="133" t="inlineStr">
        <is>
          <t>Publicador</t>
        </is>
      </c>
      <c r="D405" s="138" t="n">
        <v>3</v>
      </c>
      <c r="E405" s="138" t="n">
        <v>1</v>
      </c>
      <c r="F405" s="138" t="n">
        <v>0</v>
      </c>
      <c r="G405" s="138" t="n">
        <v>0</v>
      </c>
      <c r="H405" s="168" t="n">
        <v>8</v>
      </c>
      <c r="I405" s="133" t="inlineStr">
        <is>
          <t>ok</t>
        </is>
      </c>
    </row>
    <row r="406" ht="15" customHeight="1" s="125">
      <c r="A406" s="133" t="inlineStr">
        <is>
          <t>Daniel Mellado</t>
        </is>
      </c>
      <c r="B406" s="133" t="n">
        <v>2306</v>
      </c>
      <c r="C406" s="133" t="inlineStr">
        <is>
          <t>Prec. Regular</t>
        </is>
      </c>
      <c r="D406" s="138" t="n">
        <v>3</v>
      </c>
      <c r="E406" s="138" t="n">
        <v>1</v>
      </c>
      <c r="F406" s="138" t="n">
        <v>1</v>
      </c>
      <c r="G406" s="138" t="n">
        <v>0</v>
      </c>
      <c r="H406" s="168" t="n">
        <v>52</v>
      </c>
      <c r="I406" s="133" t="inlineStr">
        <is>
          <t>ok</t>
        </is>
      </c>
    </row>
    <row r="407" ht="15" customHeight="1" s="125">
      <c r="A407" s="133" t="inlineStr">
        <is>
          <t>Cindy de Mellado</t>
        </is>
      </c>
      <c r="B407" s="133" t="n">
        <v>2306</v>
      </c>
      <c r="C407" s="133" t="inlineStr">
        <is>
          <t>Prec. Regular</t>
        </is>
      </c>
      <c r="D407" s="138" t="n">
        <v>3</v>
      </c>
      <c r="E407" s="138" t="n">
        <v>1</v>
      </c>
      <c r="F407" s="138" t="n">
        <v>4</v>
      </c>
      <c r="G407" s="138" t="n">
        <v>0</v>
      </c>
      <c r="H407" s="168" t="n">
        <v>52</v>
      </c>
      <c r="I407" s="133" t="inlineStr">
        <is>
          <t>ok</t>
        </is>
      </c>
    </row>
    <row r="408" ht="15" customHeight="1" s="125">
      <c r="A408" s="133" t="inlineStr">
        <is>
          <t>Maximiliano Mellado</t>
        </is>
      </c>
      <c r="B408" s="133" t="n">
        <v>2306</v>
      </c>
      <c r="C408" s="133" t="inlineStr">
        <is>
          <t>Publicador</t>
        </is>
      </c>
      <c r="D408" s="138" t="n">
        <v>3</v>
      </c>
      <c r="E408" s="138" t="n">
        <v>1</v>
      </c>
      <c r="F408" s="138" t="n">
        <v>0</v>
      </c>
      <c r="G408" s="138" t="n">
        <v>0</v>
      </c>
      <c r="H408" s="168" t="n">
        <v>25</v>
      </c>
      <c r="I408" s="133" t="inlineStr">
        <is>
          <t>ok</t>
        </is>
      </c>
    </row>
    <row r="409" ht="15" customHeight="1" s="125">
      <c r="A409" s="133" t="inlineStr">
        <is>
          <t>Nicole Pfeifer</t>
        </is>
      </c>
      <c r="B409" s="133" t="n">
        <v>2306</v>
      </c>
      <c r="C409" s="133" t="inlineStr">
        <is>
          <t>Prec. Regular</t>
        </is>
      </c>
      <c r="D409" s="138" t="n">
        <v>3</v>
      </c>
      <c r="E409" s="138" t="n">
        <v>1</v>
      </c>
      <c r="F409" s="138" t="n">
        <v>1</v>
      </c>
      <c r="G409" s="138" t="n">
        <v>0</v>
      </c>
      <c r="H409" s="168" t="n">
        <v>65</v>
      </c>
      <c r="I409" s="133" t="inlineStr">
        <is>
          <t>ok</t>
        </is>
      </c>
    </row>
    <row r="410" ht="15" customHeight="1" s="125">
      <c r="A410" s="133" t="inlineStr">
        <is>
          <t>Cristian Riquelme</t>
        </is>
      </c>
      <c r="B410" s="133" t="n">
        <v>2306</v>
      </c>
      <c r="C410" s="133" t="inlineStr">
        <is>
          <t>Prec. Regular</t>
        </is>
      </c>
      <c r="D410" s="138" t="n">
        <v>3</v>
      </c>
      <c r="E410" s="138" t="n">
        <v>1</v>
      </c>
      <c r="F410" s="138" t="n">
        <v>2</v>
      </c>
      <c r="G410" s="138" t="n">
        <v>0</v>
      </c>
      <c r="H410" s="168" t="n">
        <v>65</v>
      </c>
      <c r="I410" s="133" t="inlineStr">
        <is>
          <t>ok</t>
        </is>
      </c>
    </row>
    <row r="411" ht="15" customHeight="1" s="125">
      <c r="A411" s="133" t="inlineStr">
        <is>
          <t xml:space="preserve">Hernán Jorquera </t>
        </is>
      </c>
      <c r="B411" s="133" t="n">
        <v>2306</v>
      </c>
      <c r="C411" s="133" t="inlineStr">
        <is>
          <t>Publicador</t>
        </is>
      </c>
      <c r="D411" s="138" t="n">
        <v>3</v>
      </c>
      <c r="E411" s="138" t="n">
        <v>1</v>
      </c>
      <c r="F411" s="138" t="n">
        <v>0</v>
      </c>
      <c r="G411" s="138" t="n">
        <v>0</v>
      </c>
      <c r="H411" s="168" t="n">
        <v>22</v>
      </c>
      <c r="I411" s="133" t="inlineStr">
        <is>
          <t>ok</t>
        </is>
      </c>
    </row>
    <row r="412" ht="15" customHeight="1" s="125">
      <c r="A412" s="133" t="inlineStr">
        <is>
          <t>Fresia de Jorquera</t>
        </is>
      </c>
      <c r="B412" s="133" t="n">
        <v>2306</v>
      </c>
      <c r="C412" s="133" t="inlineStr">
        <is>
          <t>Publicador</t>
        </is>
      </c>
      <c r="D412" s="138" t="n">
        <v>3</v>
      </c>
      <c r="E412" s="138" t="n">
        <v>1</v>
      </c>
      <c r="F412" s="138" t="n">
        <v>0</v>
      </c>
      <c r="G412" s="138" t="n">
        <v>0</v>
      </c>
      <c r="H412" s="168" t="n">
        <v>15</v>
      </c>
      <c r="I412" s="133" t="inlineStr">
        <is>
          <t>ok</t>
        </is>
      </c>
    </row>
    <row r="413" ht="15" customHeight="1" s="125">
      <c r="A413" s="133" t="inlineStr">
        <is>
          <t>Lindsey Jorquera</t>
        </is>
      </c>
      <c r="B413" s="133" t="n">
        <v>2306</v>
      </c>
      <c r="C413" s="133" t="inlineStr">
        <is>
          <t>Prec. Regular</t>
        </is>
      </c>
      <c r="D413" s="138" t="n">
        <v>3</v>
      </c>
      <c r="E413" s="138" t="n">
        <v>1</v>
      </c>
      <c r="F413" s="138" t="n">
        <v>0</v>
      </c>
      <c r="G413" s="138" t="n">
        <v>0</v>
      </c>
      <c r="H413" s="168" t="n">
        <v>50</v>
      </c>
      <c r="I413" s="133" t="inlineStr">
        <is>
          <t>ok</t>
        </is>
      </c>
    </row>
    <row r="414" ht="15" customHeight="1" s="125">
      <c r="A414" s="133" t="inlineStr">
        <is>
          <t xml:space="preserve">Hernan Jorquera Cura </t>
        </is>
      </c>
      <c r="B414" s="133" t="n">
        <v>2306</v>
      </c>
      <c r="C414" s="133" t="inlineStr">
        <is>
          <t>Publicador</t>
        </is>
      </c>
      <c r="D414" s="138" t="n">
        <v>3</v>
      </c>
      <c r="E414" s="138" t="n">
        <v>1</v>
      </c>
      <c r="F414" s="138" t="n">
        <v>0</v>
      </c>
      <c r="G414" s="138" t="n">
        <v>0</v>
      </c>
      <c r="H414" s="168" t="n">
        <v>2</v>
      </c>
      <c r="I414" s="133" t="inlineStr">
        <is>
          <t>ok</t>
        </is>
      </c>
    </row>
    <row r="415" ht="15" customHeight="1" s="125">
      <c r="A415" s="133" t="inlineStr">
        <is>
          <t xml:space="preserve">Priscila Jorquera </t>
        </is>
      </c>
      <c r="B415" s="133" t="n">
        <v>2306</v>
      </c>
      <c r="C415" s="133" t="inlineStr">
        <is>
          <t>Publicador</t>
        </is>
      </c>
      <c r="D415" s="138" t="n">
        <v>3</v>
      </c>
      <c r="E415" s="138" t="n">
        <v>0</v>
      </c>
      <c r="F415" s="138" t="n">
        <v>0</v>
      </c>
      <c r="G415" s="138" t="n">
        <v>0</v>
      </c>
      <c r="H415" s="168" t="n">
        <v>0</v>
      </c>
      <c r="I415" s="133" t="inlineStr">
        <is>
          <t>No informa actividad</t>
        </is>
      </c>
    </row>
    <row r="416" ht="15" customHeight="1" s="125">
      <c r="A416" s="133" t="inlineStr">
        <is>
          <t>Gabriel Olivares</t>
        </is>
      </c>
      <c r="B416" s="133" t="n">
        <v>2306</v>
      </c>
      <c r="C416" s="133" t="inlineStr">
        <is>
          <t>Publicador</t>
        </is>
      </c>
      <c r="D416" s="138" t="n">
        <v>3</v>
      </c>
      <c r="E416" s="138" t="n">
        <v>1</v>
      </c>
      <c r="F416" s="138" t="n">
        <v>0</v>
      </c>
      <c r="G416" s="138" t="n">
        <v>0</v>
      </c>
      <c r="H416" s="168" t="n">
        <v>12</v>
      </c>
      <c r="I416" s="133" t="inlineStr">
        <is>
          <t>ok</t>
        </is>
      </c>
    </row>
    <row r="417" ht="15" customHeight="1" s="125">
      <c r="A417" s="133" t="inlineStr">
        <is>
          <t xml:space="preserve">Joaquín Lozano </t>
        </is>
      </c>
      <c r="B417" s="133" t="n">
        <v>2306</v>
      </c>
      <c r="C417" s="133" t="inlineStr">
        <is>
          <t>Publicador</t>
        </is>
      </c>
      <c r="D417" s="138" t="n">
        <v>3</v>
      </c>
      <c r="E417" s="138" t="n">
        <v>1</v>
      </c>
      <c r="F417" s="138" t="n">
        <v>0</v>
      </c>
      <c r="G417" s="138" t="n">
        <v>0</v>
      </c>
      <c r="H417" s="168" t="n">
        <v>4</v>
      </c>
      <c r="I417" s="133" t="inlineStr">
        <is>
          <t>ok</t>
        </is>
      </c>
    </row>
    <row r="418" ht="15" customHeight="1" s="125">
      <c r="A418" s="133" t="inlineStr">
        <is>
          <t>Rubén Chupin</t>
        </is>
      </c>
      <c r="B418" s="133" t="n">
        <v>2306</v>
      </c>
      <c r="C418" s="133" t="inlineStr">
        <is>
          <t>Prec. Regular</t>
        </is>
      </c>
      <c r="D418" s="138" t="n">
        <v>3</v>
      </c>
      <c r="E418" s="138" t="n">
        <v>1</v>
      </c>
      <c r="F418" s="138" t="n">
        <v>1</v>
      </c>
      <c r="G418" s="138" t="n">
        <v>0</v>
      </c>
      <c r="H418" s="168" t="n">
        <v>52</v>
      </c>
      <c r="I418" s="133" t="inlineStr">
        <is>
          <t>ok</t>
        </is>
      </c>
    </row>
    <row r="419" ht="15" customHeight="1" s="125">
      <c r="A419" s="133" t="inlineStr">
        <is>
          <t>Gladys de Chupin</t>
        </is>
      </c>
      <c r="B419" s="133" t="n">
        <v>2306</v>
      </c>
      <c r="C419" s="133" t="inlineStr">
        <is>
          <t>Prec. Regular</t>
        </is>
      </c>
      <c r="D419" s="138" t="n">
        <v>3</v>
      </c>
      <c r="E419" s="138" t="n">
        <v>1</v>
      </c>
      <c r="F419" s="138" t="n">
        <v>1</v>
      </c>
      <c r="G419" s="138" t="n">
        <v>0</v>
      </c>
      <c r="H419" s="168" t="n">
        <v>73</v>
      </c>
      <c r="I419" s="133" t="inlineStr">
        <is>
          <t>ok</t>
        </is>
      </c>
    </row>
    <row r="420" ht="15" customHeight="1" s="125">
      <c r="A420" s="133" t="inlineStr">
        <is>
          <t>Cristian Albornoz</t>
        </is>
      </c>
      <c r="B420" s="133" t="n">
        <v>2306</v>
      </c>
      <c r="C420" s="133" t="inlineStr">
        <is>
          <t>Prec. Regular</t>
        </is>
      </c>
      <c r="D420" s="138" t="n">
        <v>2</v>
      </c>
      <c r="E420" s="138" t="n">
        <v>1</v>
      </c>
      <c r="F420" s="138" t="n">
        <v>1</v>
      </c>
      <c r="G420" s="138" t="n">
        <v>0</v>
      </c>
      <c r="H420" s="168" t="n">
        <v>65</v>
      </c>
      <c r="I420" s="133" t="inlineStr">
        <is>
          <t>ok</t>
        </is>
      </c>
    </row>
    <row r="421" ht="15" customHeight="1" s="125">
      <c r="A421" s="133" t="inlineStr">
        <is>
          <t>Claudia de Albornoz</t>
        </is>
      </c>
      <c r="B421" s="133" t="n">
        <v>2306</v>
      </c>
      <c r="C421" s="133" t="inlineStr">
        <is>
          <t>Prec. Regular</t>
        </is>
      </c>
      <c r="D421" s="138" t="n">
        <v>2</v>
      </c>
      <c r="E421" s="138" t="n">
        <v>1</v>
      </c>
      <c r="F421" s="138" t="n">
        <v>0</v>
      </c>
      <c r="G421" s="138" t="n">
        <v>0</v>
      </c>
      <c r="H421" s="168" t="n">
        <v>27</v>
      </c>
      <c r="I421" s="133" t="inlineStr">
        <is>
          <t>enferma y control médico, NO SIGUE COMO PRECURSORA</t>
        </is>
      </c>
    </row>
    <row r="422" ht="15" customHeight="1" s="125">
      <c r="A422" s="133" t="inlineStr">
        <is>
          <t>David Ule</t>
        </is>
      </c>
      <c r="B422" s="133" t="n">
        <v>2306</v>
      </c>
      <c r="C422" s="133" t="inlineStr">
        <is>
          <t>Publicador</t>
        </is>
      </c>
      <c r="D422" s="138" t="n">
        <v>2</v>
      </c>
      <c r="E422" s="138" t="n">
        <v>1</v>
      </c>
      <c r="F422" s="138" t="n">
        <v>2</v>
      </c>
      <c r="G422" s="138" t="n">
        <v>0</v>
      </c>
      <c r="H422" s="168" t="n">
        <v>23</v>
      </c>
      <c r="I422" s="133" t="inlineStr">
        <is>
          <t>ok</t>
        </is>
      </c>
    </row>
    <row r="423" ht="15" customHeight="1" s="125">
      <c r="A423" s="133" t="inlineStr">
        <is>
          <t>Samuel Ule</t>
        </is>
      </c>
      <c r="B423" s="133" t="n">
        <v>2306</v>
      </c>
      <c r="C423" s="133" t="inlineStr">
        <is>
          <t>Publicador</t>
        </is>
      </c>
      <c r="D423" s="138" t="n">
        <v>2</v>
      </c>
      <c r="E423" s="138" t="n">
        <v>1</v>
      </c>
      <c r="F423" s="138" t="n">
        <v>0</v>
      </c>
      <c r="G423" s="138" t="n">
        <v>0</v>
      </c>
      <c r="H423" s="168" t="n">
        <v>13</v>
      </c>
      <c r="I423" s="133" t="inlineStr">
        <is>
          <t>ok</t>
        </is>
      </c>
    </row>
    <row r="424" ht="15" customHeight="1" s="125">
      <c r="A424" s="133" t="inlineStr">
        <is>
          <t>Monica de Ule</t>
        </is>
      </c>
      <c r="B424" s="133" t="n">
        <v>2306</v>
      </c>
      <c r="C424" s="133" t="inlineStr">
        <is>
          <t>Publicador</t>
        </is>
      </c>
      <c r="D424" s="138" t="n">
        <v>2</v>
      </c>
      <c r="E424" s="138" t="n">
        <v>1</v>
      </c>
      <c r="F424" s="138" t="n">
        <v>4</v>
      </c>
      <c r="G424" s="138" t="n">
        <v>0</v>
      </c>
      <c r="H424" s="168" t="n">
        <v>36</v>
      </c>
      <c r="I424" s="133" t="inlineStr">
        <is>
          <t>ok</t>
        </is>
      </c>
    </row>
    <row r="425" ht="15" customHeight="1" s="125">
      <c r="A425" s="133" t="inlineStr">
        <is>
          <t>Bernadita Carrasco</t>
        </is>
      </c>
      <c r="B425" s="133" t="n">
        <v>2306</v>
      </c>
      <c r="C425" s="133" t="inlineStr">
        <is>
          <t>Prec. Regular</t>
        </is>
      </c>
      <c r="D425" s="138" t="n">
        <v>2</v>
      </c>
      <c r="E425" s="138" t="n">
        <v>1</v>
      </c>
      <c r="F425" s="138" t="n">
        <v>0</v>
      </c>
      <c r="G425" s="138" t="n">
        <v>0</v>
      </c>
      <c r="H425" s="168" t="n">
        <v>71</v>
      </c>
      <c r="I425" s="133" t="inlineStr">
        <is>
          <t>ok</t>
        </is>
      </c>
    </row>
    <row r="426" ht="15" customHeight="1" s="125">
      <c r="A426" s="133" t="inlineStr">
        <is>
          <t>Celina Morales</t>
        </is>
      </c>
      <c r="B426" s="133" t="n">
        <v>2306</v>
      </c>
      <c r="C426" s="133" t="inlineStr">
        <is>
          <t>Prec. Regular</t>
        </is>
      </c>
      <c r="D426" s="138" t="n">
        <v>2</v>
      </c>
      <c r="E426" s="138" t="n">
        <v>1</v>
      </c>
      <c r="F426" s="138" t="n">
        <v>0</v>
      </c>
      <c r="G426" s="138" t="n">
        <v>0</v>
      </c>
      <c r="H426" s="168" t="n">
        <v>48</v>
      </c>
      <c r="I426" s="133" t="inlineStr">
        <is>
          <t>ok</t>
        </is>
      </c>
    </row>
    <row r="427" ht="15" customHeight="1" s="125">
      <c r="A427" s="133" t="inlineStr">
        <is>
          <t>Cristina de Olivares</t>
        </is>
      </c>
      <c r="B427" s="133" t="n">
        <v>2306</v>
      </c>
      <c r="C427" s="133" t="inlineStr">
        <is>
          <t>Publicador</t>
        </is>
      </c>
      <c r="D427" s="138" t="n">
        <v>2</v>
      </c>
      <c r="E427" s="138" t="n">
        <v>1</v>
      </c>
      <c r="F427" s="138" t="n">
        <v>0</v>
      </c>
      <c r="G427" s="138" t="n">
        <v>0</v>
      </c>
      <c r="H427" s="168" t="n">
        <v>9</v>
      </c>
      <c r="I427" s="133" t="inlineStr">
        <is>
          <t>ok</t>
        </is>
      </c>
    </row>
    <row r="428" ht="15" customHeight="1" s="125">
      <c r="A428" s="133" t="inlineStr">
        <is>
          <t>Luis Olivares</t>
        </is>
      </c>
      <c r="B428" s="133" t="n">
        <v>2306</v>
      </c>
      <c r="C428" s="133" t="inlineStr">
        <is>
          <t>Publicador</t>
        </is>
      </c>
      <c r="D428" s="138" t="n">
        <v>2</v>
      </c>
      <c r="E428" s="138" t="n">
        <v>1</v>
      </c>
      <c r="F428" s="138" t="n">
        <v>0</v>
      </c>
      <c r="G428" s="138" t="n">
        <v>0</v>
      </c>
      <c r="H428" s="168" t="n">
        <v>2</v>
      </c>
      <c r="I428" s="133" t="inlineStr">
        <is>
          <t>ok</t>
        </is>
      </c>
    </row>
    <row r="429" ht="15" customHeight="1" s="125">
      <c r="A429" s="133" t="inlineStr">
        <is>
          <t>Isaias Beroiza</t>
        </is>
      </c>
      <c r="B429" s="133" t="n">
        <v>2306</v>
      </c>
      <c r="C429" s="133" t="inlineStr">
        <is>
          <t>Publicador</t>
        </is>
      </c>
      <c r="D429" s="138" t="n">
        <v>2</v>
      </c>
      <c r="E429" s="138" t="n">
        <v>1</v>
      </c>
      <c r="F429" s="138" t="n">
        <v>0</v>
      </c>
      <c r="G429" s="138" t="n">
        <v>0</v>
      </c>
      <c r="H429" s="168" t="n">
        <v>14</v>
      </c>
      <c r="I429" s="133" t="inlineStr">
        <is>
          <t>ok</t>
        </is>
      </c>
    </row>
    <row r="430" ht="15" customHeight="1" s="125">
      <c r="A430" s="133" t="inlineStr">
        <is>
          <t>Maria Jose Beroiza</t>
        </is>
      </c>
      <c r="B430" s="133" t="n">
        <v>2306</v>
      </c>
      <c r="C430" s="133" t="inlineStr">
        <is>
          <t>Prec. Regular</t>
        </is>
      </c>
      <c r="D430" s="138" t="n">
        <v>2</v>
      </c>
      <c r="E430" s="138" t="n">
        <v>1</v>
      </c>
      <c r="F430" s="138" t="n">
        <v>0</v>
      </c>
      <c r="G430" s="138" t="n">
        <v>0</v>
      </c>
      <c r="H430" s="168" t="n">
        <v>34</v>
      </c>
      <c r="I430" s="133" t="inlineStr">
        <is>
          <t>enferma</t>
        </is>
      </c>
    </row>
    <row r="431" ht="15" customHeight="1" s="125">
      <c r="A431" s="133" t="inlineStr">
        <is>
          <t>Mirtia de Peralta</t>
        </is>
      </c>
      <c r="B431" s="133" t="n">
        <v>2306</v>
      </c>
      <c r="C431" s="133" t="inlineStr">
        <is>
          <t>Publicador</t>
        </is>
      </c>
      <c r="D431" s="138" t="n">
        <v>2</v>
      </c>
      <c r="E431" s="138" t="n">
        <v>1</v>
      </c>
      <c r="F431" s="138" t="n">
        <v>0</v>
      </c>
      <c r="G431" s="138" t="n">
        <v>0</v>
      </c>
      <c r="H431" s="168" t="n">
        <v>14</v>
      </c>
      <c r="I431" s="133" t="inlineStr">
        <is>
          <t>Nueva en el Grupo</t>
        </is>
      </c>
    </row>
    <row r="432" ht="15" customHeight="1" s="125">
      <c r="A432" s="133" t="inlineStr">
        <is>
          <t>Sergio Guerrero</t>
        </is>
      </c>
      <c r="B432" s="133" t="n">
        <v>2306</v>
      </c>
      <c r="C432" s="133" t="inlineStr">
        <is>
          <t>Prec. Regular</t>
        </is>
      </c>
      <c r="D432" s="138" t="n">
        <v>1</v>
      </c>
      <c r="E432" s="138" t="n">
        <v>1</v>
      </c>
      <c r="F432" s="138" t="n">
        <v>0</v>
      </c>
      <c r="G432" s="138" t="n">
        <v>0</v>
      </c>
      <c r="H432" s="168" t="n">
        <v>51</v>
      </c>
      <c r="I432" s="133" t="inlineStr">
        <is>
          <t>ok</t>
        </is>
      </c>
    </row>
    <row r="433" ht="15" customHeight="1" s="125">
      <c r="A433" s="133" t="inlineStr">
        <is>
          <t>Daniela de Guerrero</t>
        </is>
      </c>
      <c r="B433" s="133" t="n">
        <v>2306</v>
      </c>
      <c r="C433" s="133" t="inlineStr">
        <is>
          <t>Prec. Regular</t>
        </is>
      </c>
      <c r="D433" s="138" t="n">
        <v>1</v>
      </c>
      <c r="E433" s="138" t="n">
        <v>1</v>
      </c>
      <c r="F433" s="138" t="n">
        <v>1</v>
      </c>
      <c r="G433" s="138" t="n">
        <v>0</v>
      </c>
      <c r="H433" s="168" t="n">
        <v>59</v>
      </c>
      <c r="I433" s="133" t="inlineStr">
        <is>
          <t>ok</t>
        </is>
      </c>
    </row>
    <row r="434" ht="15" customHeight="1" s="125">
      <c r="A434" s="133" t="inlineStr">
        <is>
          <t>Cecilia Ahumada</t>
        </is>
      </c>
      <c r="B434" s="133" t="n">
        <v>2306</v>
      </c>
      <c r="C434" s="133" t="inlineStr">
        <is>
          <t>Publicador</t>
        </is>
      </c>
      <c r="D434" s="138" t="n">
        <v>1</v>
      </c>
      <c r="E434" s="138" t="n">
        <v>1</v>
      </c>
      <c r="F434" s="138" t="n">
        <v>0</v>
      </c>
      <c r="G434" s="138" t="n">
        <v>0</v>
      </c>
      <c r="H434" s="168" t="n">
        <v>12</v>
      </c>
      <c r="I434" s="133" t="inlineStr">
        <is>
          <t>ok</t>
        </is>
      </c>
    </row>
    <row r="435" ht="15" customHeight="1" s="125">
      <c r="A435" s="133" t="inlineStr">
        <is>
          <t>Simón Ule</t>
        </is>
      </c>
      <c r="B435" s="133" t="n">
        <v>2306</v>
      </c>
      <c r="C435" s="133" t="inlineStr">
        <is>
          <t>Publicador</t>
        </is>
      </c>
      <c r="D435" s="138" t="n">
        <v>1</v>
      </c>
      <c r="E435" s="138" t="n">
        <v>1</v>
      </c>
      <c r="F435" s="138" t="n">
        <v>0</v>
      </c>
      <c r="G435" s="138" t="n">
        <v>0</v>
      </c>
      <c r="H435" s="168" t="n">
        <v>20</v>
      </c>
      <c r="I435" s="133" t="inlineStr">
        <is>
          <t>ok</t>
        </is>
      </c>
    </row>
    <row r="436" ht="15" customHeight="1" s="125">
      <c r="A436" s="133" t="inlineStr">
        <is>
          <t xml:space="preserve">Wilson Cárdenas </t>
        </is>
      </c>
      <c r="B436" s="133" t="n">
        <v>2306</v>
      </c>
      <c r="C436" s="133" t="inlineStr">
        <is>
          <t>Prec. Regular</t>
        </is>
      </c>
      <c r="D436" s="138" t="n">
        <v>1</v>
      </c>
      <c r="E436" s="138" t="n">
        <v>1</v>
      </c>
      <c r="F436" s="138" t="n">
        <v>1</v>
      </c>
      <c r="G436" s="138" t="n">
        <v>0</v>
      </c>
      <c r="H436" s="168" t="n">
        <v>33</v>
      </c>
      <c r="I436" s="133" t="inlineStr">
        <is>
          <t>17 horas formador de mantenim.</t>
        </is>
      </c>
    </row>
    <row r="437" ht="15" customHeight="1" s="125">
      <c r="A437" s="133" t="inlineStr">
        <is>
          <t xml:space="preserve">Isabel de Cárdenas </t>
        </is>
      </c>
      <c r="B437" s="133" t="n">
        <v>2306</v>
      </c>
      <c r="C437" s="133" t="inlineStr">
        <is>
          <t>Prec. Regular</t>
        </is>
      </c>
      <c r="D437" s="138" t="n">
        <v>1</v>
      </c>
      <c r="E437" s="138" t="n">
        <v>1</v>
      </c>
      <c r="F437" s="138" t="n">
        <v>5</v>
      </c>
      <c r="G437" s="138" t="n">
        <v>0</v>
      </c>
      <c r="H437" s="168" t="n">
        <v>39</v>
      </c>
      <c r="I437" s="133" t="inlineStr">
        <is>
          <t>ok</t>
        </is>
      </c>
    </row>
    <row r="438" ht="15" customHeight="1" s="125">
      <c r="A438" s="133" t="inlineStr">
        <is>
          <t xml:space="preserve">María Hernández </t>
        </is>
      </c>
      <c r="B438" s="133" t="n">
        <v>2306</v>
      </c>
      <c r="C438" s="133" t="inlineStr">
        <is>
          <t>Publicador</t>
        </is>
      </c>
      <c r="D438" s="138" t="n">
        <v>1</v>
      </c>
      <c r="E438" s="138" t="n">
        <v>1</v>
      </c>
      <c r="F438" s="138" t="n">
        <v>0</v>
      </c>
      <c r="G438" s="138" t="n">
        <v>0</v>
      </c>
      <c r="H438" s="168" t="n">
        <v>6</v>
      </c>
      <c r="I438" s="133" t="inlineStr">
        <is>
          <t>ok</t>
        </is>
      </c>
    </row>
    <row r="439" ht="15" customHeight="1" s="125">
      <c r="A439" s="133" t="inlineStr">
        <is>
          <t>Renato Soto</t>
        </is>
      </c>
      <c r="B439" s="133" t="n">
        <v>2306</v>
      </c>
      <c r="C439" s="133" t="inlineStr">
        <is>
          <t>Publicador</t>
        </is>
      </c>
      <c r="D439" s="138" t="n">
        <v>1</v>
      </c>
      <c r="E439" s="138" t="n">
        <v>1</v>
      </c>
      <c r="F439" s="138" t="n">
        <v>0</v>
      </c>
      <c r="G439" s="138" t="n">
        <v>0</v>
      </c>
      <c r="H439" s="168" t="n">
        <v>6</v>
      </c>
      <c r="I439" s="133" t="inlineStr">
        <is>
          <t>ok</t>
        </is>
      </c>
    </row>
    <row r="440" ht="15" customHeight="1" s="125">
      <c r="A440" s="133" t="inlineStr">
        <is>
          <t>Daiana de Carrasco</t>
        </is>
      </c>
      <c r="B440" s="133" t="n">
        <v>2306</v>
      </c>
      <c r="C440" s="133" t="inlineStr">
        <is>
          <t>Publicador</t>
        </is>
      </c>
      <c r="D440" s="138" t="n">
        <v>1</v>
      </c>
      <c r="E440" s="138" t="n">
        <v>1</v>
      </c>
      <c r="F440" s="138" t="n">
        <v>0</v>
      </c>
      <c r="G440" s="138" t="n">
        <v>0</v>
      </c>
      <c r="H440" s="168" t="n">
        <v>23</v>
      </c>
      <c r="I440" s="133" t="inlineStr">
        <is>
          <t>ok</t>
        </is>
      </c>
    </row>
    <row r="441" ht="15" customHeight="1" s="125">
      <c r="A441" s="133" t="inlineStr">
        <is>
          <t>Pedro Ruiz</t>
        </is>
      </c>
      <c r="B441" s="133" t="n">
        <v>2306</v>
      </c>
      <c r="C441" s="133" t="inlineStr">
        <is>
          <t>Publicador</t>
        </is>
      </c>
      <c r="D441" s="138" t="n">
        <v>1</v>
      </c>
      <c r="E441" s="138" t="n">
        <v>0</v>
      </c>
      <c r="F441" s="138" t="n">
        <v>0</v>
      </c>
      <c r="G441" s="138" t="n">
        <v>0</v>
      </c>
      <c r="H441" s="168" t="n">
        <v>0</v>
      </c>
      <c r="I441" s="133" t="inlineStr">
        <is>
          <t>No informa actividad</t>
        </is>
      </c>
    </row>
    <row r="442" ht="15" customHeight="1" s="125">
      <c r="A442" s="133" t="inlineStr">
        <is>
          <t>Sara Lemus</t>
        </is>
      </c>
      <c r="B442" s="133" t="n">
        <v>2306</v>
      </c>
      <c r="C442" s="133" t="inlineStr">
        <is>
          <t>Prec. Regular</t>
        </is>
      </c>
      <c r="D442" s="138" t="n">
        <v>1</v>
      </c>
      <c r="E442" s="138" t="n">
        <v>1</v>
      </c>
      <c r="F442" s="138" t="n">
        <v>0</v>
      </c>
      <c r="G442" s="138" t="n">
        <v>0</v>
      </c>
      <c r="H442" s="168" t="n">
        <v>55</v>
      </c>
      <c r="I442" s="133" t="inlineStr">
        <is>
          <t>ok</t>
        </is>
      </c>
    </row>
    <row r="443" ht="15" customHeight="1" s="125">
      <c r="A443" s="133" t="inlineStr">
        <is>
          <t>Francisco Lara</t>
        </is>
      </c>
      <c r="B443" s="133" t="n">
        <v>2306</v>
      </c>
      <c r="C443" s="133" t="inlineStr">
        <is>
          <t>Prec. Regular</t>
        </is>
      </c>
      <c r="D443" s="138" t="n">
        <v>1</v>
      </c>
      <c r="E443" s="138" t="n">
        <v>1</v>
      </c>
      <c r="F443" s="138" t="n">
        <v>0</v>
      </c>
      <c r="G443" s="138" t="n">
        <v>0</v>
      </c>
      <c r="H443" s="168" t="n">
        <v>59</v>
      </c>
      <c r="I443" s="133" t="inlineStr">
        <is>
          <t>ok</t>
        </is>
      </c>
    </row>
    <row r="444" ht="15" customHeight="1" s="125">
      <c r="A444" s="133" t="inlineStr">
        <is>
          <t>Ivonne de Águila</t>
        </is>
      </c>
      <c r="B444" s="133" t="n">
        <v>2306</v>
      </c>
      <c r="C444" s="133" t="inlineStr">
        <is>
          <t>Publicador</t>
        </is>
      </c>
      <c r="D444" s="138" t="n">
        <v>1</v>
      </c>
      <c r="E444" s="138" t="n">
        <v>0</v>
      </c>
      <c r="F444" s="138" t="n">
        <v>0</v>
      </c>
      <c r="G444" s="138" t="n">
        <v>0</v>
      </c>
      <c r="H444" s="168" t="n">
        <v>0</v>
      </c>
      <c r="I444" s="133" t="inlineStr">
        <is>
          <t>No informa actividad</t>
        </is>
      </c>
    </row>
    <row r="445" ht="15" customHeight="1" s="125">
      <c r="A445" s="133" t="inlineStr">
        <is>
          <t>Adiel Vasquez</t>
        </is>
      </c>
      <c r="B445" s="133" t="n">
        <v>2306</v>
      </c>
      <c r="C445" s="133" t="inlineStr">
        <is>
          <t>Publicador</t>
        </is>
      </c>
      <c r="D445" s="138" t="n">
        <v>2</v>
      </c>
      <c r="E445" s="138" t="n">
        <v>0</v>
      </c>
      <c r="F445" s="138" t="n">
        <v>0</v>
      </c>
      <c r="G445" s="138" t="n">
        <v>0</v>
      </c>
      <c r="H445" s="168" t="n">
        <v>0</v>
      </c>
      <c r="I445" s="133" t="inlineStr">
        <is>
          <t>No informa actividad</t>
        </is>
      </c>
    </row>
    <row r="446" ht="15" customHeight="1" s="125">
      <c r="A446" s="133" t="inlineStr">
        <is>
          <t>Leticia de Vasquez</t>
        </is>
      </c>
      <c r="B446" s="133" t="n">
        <v>2306</v>
      </c>
      <c r="C446" s="133" t="inlineStr">
        <is>
          <t>Publicador</t>
        </is>
      </c>
      <c r="E446" s="138" t="n">
        <v>0</v>
      </c>
      <c r="F446" s="138" t="n">
        <v>0</v>
      </c>
      <c r="G446" s="138" t="n">
        <v>0</v>
      </c>
      <c r="H446" s="168" t="n">
        <v>0</v>
      </c>
      <c r="I446" s="133" t="inlineStr">
        <is>
          <t>No informa actividad</t>
        </is>
      </c>
    </row>
    <row r="447" ht="15" customHeight="1" s="125">
      <c r="A447" s="133" t="inlineStr">
        <is>
          <t>Sergio Guerrero</t>
        </is>
      </c>
      <c r="B447" s="133" t="n">
        <v>2307</v>
      </c>
      <c r="C447" s="133" t="inlineStr">
        <is>
          <t>Prec. Regular</t>
        </is>
      </c>
      <c r="D447" s="138" t="n">
        <v>1</v>
      </c>
      <c r="E447" s="138" t="n">
        <v>1</v>
      </c>
      <c r="F447" s="138" t="n">
        <v>1</v>
      </c>
      <c r="G447" s="138" t="n">
        <v>0</v>
      </c>
      <c r="H447" s="168" t="n">
        <v>36</v>
      </c>
      <c r="I447" s="133" t="inlineStr">
        <is>
          <t>ok</t>
        </is>
      </c>
    </row>
    <row r="448" ht="15" customHeight="1" s="125">
      <c r="A448" s="133" t="inlineStr">
        <is>
          <t>Daniela de Guerrero</t>
        </is>
      </c>
      <c r="B448" s="133" t="n">
        <v>2307</v>
      </c>
      <c r="C448" s="133" t="inlineStr">
        <is>
          <t>Prec. Regular</t>
        </is>
      </c>
      <c r="D448" s="138" t="n">
        <v>1</v>
      </c>
      <c r="E448" s="138" t="n">
        <v>1</v>
      </c>
      <c r="F448" s="138" t="n">
        <v>3</v>
      </c>
      <c r="G448" s="138" t="n">
        <v>0</v>
      </c>
      <c r="H448" s="168" t="n">
        <v>51</v>
      </c>
      <c r="I448" s="133" t="inlineStr">
        <is>
          <t>ok</t>
        </is>
      </c>
    </row>
    <row r="449" ht="15" customHeight="1" s="125">
      <c r="A449" s="133" t="inlineStr">
        <is>
          <t>Cecilia Ahumada</t>
        </is>
      </c>
      <c r="B449" s="133" t="n">
        <v>2307</v>
      </c>
      <c r="C449" s="133" t="inlineStr">
        <is>
          <t>Publicador</t>
        </is>
      </c>
      <c r="D449" s="138" t="n">
        <v>1</v>
      </c>
      <c r="E449" s="138" t="n">
        <v>1</v>
      </c>
      <c r="F449" s="138" t="n">
        <v>0</v>
      </c>
      <c r="G449" s="138" t="n">
        <v>0</v>
      </c>
      <c r="H449" s="168" t="n">
        <v>12</v>
      </c>
      <c r="I449" s="133" t="inlineStr">
        <is>
          <t>ok</t>
        </is>
      </c>
    </row>
    <row r="450" ht="15" customHeight="1" s="125">
      <c r="A450" s="133" t="inlineStr">
        <is>
          <t>Simón Ule</t>
        </is>
      </c>
      <c r="B450" s="133" t="n">
        <v>2307</v>
      </c>
      <c r="C450" s="133" t="inlineStr">
        <is>
          <t>Publicador</t>
        </is>
      </c>
      <c r="D450" s="138" t="n">
        <v>1</v>
      </c>
      <c r="E450" s="138" t="n">
        <v>1</v>
      </c>
      <c r="F450" s="138" t="n">
        <v>1</v>
      </c>
      <c r="G450" s="138" t="n">
        <v>0</v>
      </c>
      <c r="H450" s="168" t="n">
        <v>38</v>
      </c>
      <c r="I450" s="133" t="inlineStr">
        <is>
          <t>ok</t>
        </is>
      </c>
    </row>
    <row r="451" ht="15" customHeight="1" s="125">
      <c r="A451" s="133" t="inlineStr">
        <is>
          <t xml:space="preserve">Wilson Cárdenas </t>
        </is>
      </c>
      <c r="B451" s="133" t="n">
        <v>2307</v>
      </c>
      <c r="C451" s="133" t="inlineStr">
        <is>
          <t>Prec. Regular</t>
        </is>
      </c>
      <c r="D451" s="138" t="n">
        <v>1</v>
      </c>
      <c r="E451" s="138" t="n">
        <v>1</v>
      </c>
      <c r="F451" s="138" t="n">
        <v>0</v>
      </c>
      <c r="G451" s="138" t="n">
        <v>0</v>
      </c>
      <c r="H451" s="168" t="n">
        <v>34</v>
      </c>
      <c r="I451" s="133" t="inlineStr">
        <is>
          <t>ok</t>
        </is>
      </c>
    </row>
    <row r="452" ht="15" customHeight="1" s="125">
      <c r="A452" s="133" t="inlineStr">
        <is>
          <t xml:space="preserve">Isabel de Cárdenas </t>
        </is>
      </c>
      <c r="B452" s="133" t="n">
        <v>2307</v>
      </c>
      <c r="C452" s="133" t="inlineStr">
        <is>
          <t>Prec. Regular</t>
        </is>
      </c>
      <c r="D452" s="138" t="n">
        <v>1</v>
      </c>
      <c r="E452" s="138" t="n">
        <v>1</v>
      </c>
      <c r="F452" s="138" t="n">
        <v>4</v>
      </c>
      <c r="G452" s="138" t="n">
        <v>0</v>
      </c>
      <c r="H452" s="168" t="n">
        <v>53</v>
      </c>
      <c r="I452" s="133" t="inlineStr">
        <is>
          <t>ok</t>
        </is>
      </c>
    </row>
    <row r="453" ht="15" customHeight="1" s="125">
      <c r="A453" s="133" t="inlineStr">
        <is>
          <t xml:space="preserve">María Hernández </t>
        </is>
      </c>
      <c r="B453" s="133" t="n">
        <v>2307</v>
      </c>
      <c r="C453" s="133" t="inlineStr">
        <is>
          <t>Publicador</t>
        </is>
      </c>
      <c r="D453" s="138" t="n">
        <v>1</v>
      </c>
      <c r="E453" s="138" t="n">
        <v>1</v>
      </c>
      <c r="F453" s="138" t="n">
        <v>0</v>
      </c>
      <c r="G453" s="138" t="n">
        <v>0</v>
      </c>
      <c r="H453" s="168" t="n">
        <v>7</v>
      </c>
      <c r="I453" s="133" t="inlineStr">
        <is>
          <t>ok</t>
        </is>
      </c>
    </row>
    <row r="454" ht="15" customHeight="1" s="125">
      <c r="A454" s="133" t="inlineStr">
        <is>
          <t>Renato Soto</t>
        </is>
      </c>
      <c r="B454" s="133" t="n">
        <v>2307</v>
      </c>
      <c r="C454" s="133" t="inlineStr">
        <is>
          <t>Publicador</t>
        </is>
      </c>
      <c r="D454" s="138" t="n">
        <v>1</v>
      </c>
      <c r="E454" s="138" t="n">
        <v>1</v>
      </c>
      <c r="F454" s="138" t="n">
        <v>0</v>
      </c>
      <c r="G454" s="138" t="n">
        <v>0</v>
      </c>
      <c r="H454" s="168" t="n">
        <v>11</v>
      </c>
      <c r="I454" s="133" t="inlineStr">
        <is>
          <t>ok</t>
        </is>
      </c>
    </row>
    <row r="455" ht="15" customHeight="1" s="125">
      <c r="A455" s="133" t="inlineStr">
        <is>
          <t>Daiana de Carrasco</t>
        </is>
      </c>
      <c r="B455" s="133" t="n">
        <v>2307</v>
      </c>
      <c r="C455" s="133" t="inlineStr">
        <is>
          <t>Publicador</t>
        </is>
      </c>
      <c r="D455" s="138" t="n">
        <v>1</v>
      </c>
      <c r="E455" s="138" t="n">
        <v>1</v>
      </c>
      <c r="F455" s="138" t="n">
        <v>1</v>
      </c>
      <c r="G455" s="138" t="n">
        <v>0</v>
      </c>
      <c r="H455" s="168" t="n">
        <v>22</v>
      </c>
      <c r="I455" s="133" t="inlineStr">
        <is>
          <t>ok</t>
        </is>
      </c>
    </row>
    <row r="456" ht="15" customHeight="1" s="125">
      <c r="A456" s="133" t="inlineStr">
        <is>
          <t>Pedro Ruiz</t>
        </is>
      </c>
      <c r="B456" s="133" t="n">
        <v>2307</v>
      </c>
      <c r="C456" s="133" t="inlineStr">
        <is>
          <t>Publicador</t>
        </is>
      </c>
      <c r="D456" s="138" t="n">
        <v>1</v>
      </c>
      <c r="E456" s="138" t="n">
        <v>0</v>
      </c>
      <c r="F456" s="138" t="n">
        <v>0</v>
      </c>
      <c r="G456" s="138" t="n">
        <v>0</v>
      </c>
      <c r="H456" s="168" t="n">
        <v>0</v>
      </c>
      <c r="I456" s="133" t="inlineStr">
        <is>
          <t>No informa actividad</t>
        </is>
      </c>
    </row>
    <row r="457" ht="15" customHeight="1" s="125">
      <c r="A457" s="133" t="inlineStr">
        <is>
          <t>Sara Lemus</t>
        </is>
      </c>
      <c r="B457" s="133" t="n">
        <v>2307</v>
      </c>
      <c r="C457" s="133" t="inlineStr">
        <is>
          <t>Prec. Regular</t>
        </is>
      </c>
      <c r="D457" s="138" t="n">
        <v>1</v>
      </c>
      <c r="E457" s="138" t="n">
        <v>1</v>
      </c>
      <c r="F457" s="138" t="n">
        <v>0</v>
      </c>
      <c r="G457" s="138" t="n">
        <v>0</v>
      </c>
      <c r="H457" s="168" t="n">
        <v>50</v>
      </c>
      <c r="I457" s="133" t="inlineStr">
        <is>
          <t>ok</t>
        </is>
      </c>
    </row>
    <row r="458" ht="15" customHeight="1" s="125">
      <c r="A458" s="133" t="inlineStr">
        <is>
          <t>Francisco Lara</t>
        </is>
      </c>
      <c r="B458" s="133" t="n">
        <v>2307</v>
      </c>
      <c r="C458" s="133" t="inlineStr">
        <is>
          <t>Prec. Regular</t>
        </is>
      </c>
      <c r="D458" s="138" t="n">
        <v>1</v>
      </c>
      <c r="E458" s="138" t="n">
        <v>1</v>
      </c>
      <c r="F458" s="138" t="n">
        <v>0</v>
      </c>
      <c r="G458" s="138" t="n">
        <v>0</v>
      </c>
      <c r="H458" s="168" t="n">
        <v>54</v>
      </c>
      <c r="I458" s="133" t="inlineStr">
        <is>
          <t>ok</t>
        </is>
      </c>
    </row>
    <row r="459" ht="15" customHeight="1" s="125">
      <c r="A459" s="133" t="inlineStr">
        <is>
          <t>Cristian Albornoz</t>
        </is>
      </c>
      <c r="B459" s="133" t="n">
        <v>2307</v>
      </c>
      <c r="C459" s="133" t="inlineStr">
        <is>
          <t>Prec. Regular</t>
        </is>
      </c>
      <c r="D459" s="138" t="n">
        <v>2</v>
      </c>
      <c r="E459" s="138" t="n">
        <v>1</v>
      </c>
      <c r="F459" s="138" t="n">
        <v>0</v>
      </c>
      <c r="G459" s="138" t="n">
        <v>0</v>
      </c>
      <c r="H459" s="168" t="n">
        <v>30</v>
      </c>
      <c r="I459" s="133" t="inlineStr">
        <is>
          <t xml:space="preserve"> por enfermedad </t>
        </is>
      </c>
    </row>
    <row r="460" ht="15" customHeight="1" s="125">
      <c r="A460" s="133" t="inlineStr">
        <is>
          <t>Claudia de Albornoz</t>
        </is>
      </c>
      <c r="B460" s="133" t="n">
        <v>2307</v>
      </c>
      <c r="C460" s="133" t="inlineStr">
        <is>
          <t>Publicador</t>
        </is>
      </c>
      <c r="D460" s="138" t="n">
        <v>2</v>
      </c>
      <c r="E460" s="138" t="n">
        <v>1</v>
      </c>
      <c r="F460" s="138" t="n">
        <v>0</v>
      </c>
      <c r="G460" s="138" t="n">
        <v>0</v>
      </c>
      <c r="H460" s="168" t="n">
        <v>31</v>
      </c>
      <c r="I460" s="133" t="inlineStr">
        <is>
          <t>ok</t>
        </is>
      </c>
    </row>
    <row r="461" ht="15" customHeight="1" s="125">
      <c r="A461" s="133" t="inlineStr">
        <is>
          <t>David Ule</t>
        </is>
      </c>
      <c r="B461" s="133" t="n">
        <v>2307</v>
      </c>
      <c r="C461" s="133" t="inlineStr">
        <is>
          <t>Publicador</t>
        </is>
      </c>
      <c r="D461" s="138" t="n">
        <v>2</v>
      </c>
      <c r="E461" s="138" t="n">
        <v>1</v>
      </c>
      <c r="F461" s="138" t="n">
        <v>3</v>
      </c>
      <c r="G461" s="138" t="n">
        <v>0</v>
      </c>
      <c r="H461" s="168" t="n">
        <v>32</v>
      </c>
      <c r="I461" s="133" t="inlineStr">
        <is>
          <t>ok</t>
        </is>
      </c>
    </row>
    <row r="462" ht="15" customHeight="1" s="125">
      <c r="A462" s="133" t="inlineStr">
        <is>
          <t>Samuel Ule</t>
        </is>
      </c>
      <c r="B462" s="133" t="n">
        <v>2307</v>
      </c>
      <c r="C462" s="133" t="inlineStr">
        <is>
          <t>Publicador</t>
        </is>
      </c>
      <c r="D462" s="138" t="n">
        <v>2</v>
      </c>
      <c r="E462" s="138" t="n">
        <v>1</v>
      </c>
      <c r="F462" s="138" t="n">
        <v>2</v>
      </c>
      <c r="G462" s="138" t="n">
        <v>0</v>
      </c>
      <c r="H462" s="168" t="n">
        <v>20</v>
      </c>
      <c r="I462" s="133" t="inlineStr">
        <is>
          <t>ok</t>
        </is>
      </c>
    </row>
    <row r="463" ht="15" customHeight="1" s="125">
      <c r="A463" s="133" t="inlineStr">
        <is>
          <t>Monica de Ule</t>
        </is>
      </c>
      <c r="B463" s="133" t="n">
        <v>2307</v>
      </c>
      <c r="C463" s="133" t="inlineStr">
        <is>
          <t>Publicador</t>
        </is>
      </c>
      <c r="D463" s="138" t="n">
        <v>2</v>
      </c>
      <c r="E463" s="138" t="n">
        <v>1</v>
      </c>
      <c r="F463" s="138" t="n">
        <v>4</v>
      </c>
      <c r="G463" s="138" t="n">
        <v>0</v>
      </c>
      <c r="H463" s="168" t="n">
        <v>31</v>
      </c>
      <c r="I463" s="133" t="inlineStr">
        <is>
          <t>ok</t>
        </is>
      </c>
    </row>
    <row r="464" ht="15" customHeight="1" s="125">
      <c r="A464" s="133" t="inlineStr">
        <is>
          <t>Bernadita Carrasco</t>
        </is>
      </c>
      <c r="B464" s="133" t="n">
        <v>2307</v>
      </c>
      <c r="C464" s="133" t="inlineStr">
        <is>
          <t>Prec. Regular</t>
        </is>
      </c>
      <c r="D464" s="138" t="n">
        <v>2</v>
      </c>
      <c r="E464" s="138" t="n">
        <v>1</v>
      </c>
      <c r="F464" s="138" t="n">
        <v>0</v>
      </c>
      <c r="G464" s="138" t="n">
        <v>0</v>
      </c>
      <c r="H464" s="168" t="n">
        <v>45</v>
      </c>
      <c r="I464" s="133" t="inlineStr">
        <is>
          <t>ok</t>
        </is>
      </c>
    </row>
    <row r="465" ht="15" customHeight="1" s="125">
      <c r="A465" s="133" t="inlineStr">
        <is>
          <t>Celina Morales</t>
        </is>
      </c>
      <c r="B465" s="133" t="n">
        <v>2307</v>
      </c>
      <c r="C465" s="133" t="inlineStr">
        <is>
          <t>Prec. Regular</t>
        </is>
      </c>
      <c r="D465" s="138" t="n">
        <v>2</v>
      </c>
      <c r="E465" s="138" t="n">
        <v>1</v>
      </c>
      <c r="F465" s="138" t="n">
        <v>0</v>
      </c>
      <c r="G465" s="138" t="n">
        <v>0</v>
      </c>
      <c r="H465" s="168" t="n">
        <v>48</v>
      </c>
      <c r="I465" s="133" t="inlineStr">
        <is>
          <t>ok</t>
        </is>
      </c>
    </row>
    <row r="466" ht="15" customHeight="1" s="125">
      <c r="A466" s="133" t="inlineStr">
        <is>
          <t>Cristina de Olivares</t>
        </is>
      </c>
      <c r="B466" s="133" t="n">
        <v>2307</v>
      </c>
      <c r="C466" s="133" t="inlineStr">
        <is>
          <t>Publicador</t>
        </is>
      </c>
      <c r="D466" s="138" t="n">
        <v>2</v>
      </c>
      <c r="E466" s="138" t="n">
        <v>1</v>
      </c>
      <c r="F466" s="138" t="n">
        <v>0</v>
      </c>
      <c r="G466" s="138" t="n">
        <v>0</v>
      </c>
      <c r="H466" s="168" t="n">
        <v>13</v>
      </c>
      <c r="I466" s="133" t="inlineStr">
        <is>
          <t>30 min tranferir a mes siguiente</t>
        </is>
      </c>
    </row>
    <row r="467" ht="15" customHeight="1" s="125">
      <c r="A467" s="133" t="inlineStr">
        <is>
          <t>Luis Olivares</t>
        </is>
      </c>
      <c r="B467" s="133" t="n">
        <v>2307</v>
      </c>
      <c r="C467" s="133" t="inlineStr">
        <is>
          <t>Publicador</t>
        </is>
      </c>
      <c r="D467" s="138" t="n">
        <v>2</v>
      </c>
      <c r="E467" s="138" t="n">
        <v>1</v>
      </c>
      <c r="F467" s="138" t="n">
        <v>0</v>
      </c>
      <c r="G467" s="138" t="n">
        <v>0</v>
      </c>
      <c r="H467" s="168" t="n">
        <v>4</v>
      </c>
      <c r="I467" s="133" t="inlineStr">
        <is>
          <t>ok</t>
        </is>
      </c>
    </row>
    <row r="468" ht="15" customHeight="1" s="125">
      <c r="A468" s="133" t="inlineStr">
        <is>
          <t>Isaias Beroiza</t>
        </is>
      </c>
      <c r="B468" s="133" t="n">
        <v>2307</v>
      </c>
      <c r="C468" s="133" t="inlineStr">
        <is>
          <t>Publicador</t>
        </is>
      </c>
      <c r="D468" s="138" t="n">
        <v>2</v>
      </c>
      <c r="E468" s="138" t="n">
        <v>1</v>
      </c>
      <c r="F468" s="138" t="n">
        <v>0</v>
      </c>
      <c r="G468" s="138" t="n">
        <v>0</v>
      </c>
      <c r="H468" s="168" t="n">
        <v>10</v>
      </c>
      <c r="I468" s="133" t="inlineStr">
        <is>
          <t>ok</t>
        </is>
      </c>
    </row>
    <row r="469" ht="15" customHeight="1" s="125">
      <c r="A469" s="133" t="inlineStr">
        <is>
          <t>Maria Jose Beroiza</t>
        </is>
      </c>
      <c r="B469" s="133" t="n">
        <v>2307</v>
      </c>
      <c r="C469" s="133" t="inlineStr">
        <is>
          <t>Prec. Regular</t>
        </is>
      </c>
      <c r="D469" s="138" t="n">
        <v>2</v>
      </c>
      <c r="E469" s="138" t="n">
        <v>1</v>
      </c>
      <c r="F469" s="138" t="n">
        <v>0</v>
      </c>
      <c r="G469" s="138" t="n">
        <v>0</v>
      </c>
      <c r="H469" s="168" t="n">
        <v>17</v>
      </c>
      <c r="I469" s="133" t="inlineStr">
        <is>
          <t>ok</t>
        </is>
      </c>
    </row>
    <row r="470" ht="15" customHeight="1" s="125">
      <c r="A470" s="133" t="inlineStr">
        <is>
          <t>Mirtia de Peralta</t>
        </is>
      </c>
      <c r="B470" s="133" t="n">
        <v>2307</v>
      </c>
      <c r="C470" s="133" t="inlineStr">
        <is>
          <t>Publicador</t>
        </is>
      </c>
      <c r="D470" s="138" t="n">
        <v>2</v>
      </c>
      <c r="E470" s="138" t="n">
        <v>1</v>
      </c>
      <c r="F470" s="138" t="n">
        <v>0</v>
      </c>
      <c r="G470" s="138" t="n">
        <v>0</v>
      </c>
      <c r="H470" s="168" t="n">
        <v>25</v>
      </c>
      <c r="I470" s="133" t="inlineStr">
        <is>
          <t>ok</t>
        </is>
      </c>
    </row>
    <row r="471" ht="15" customHeight="1" s="125">
      <c r="A471" s="133" t="inlineStr">
        <is>
          <t>Daniel Mellado</t>
        </is>
      </c>
      <c r="B471" s="133" t="n">
        <v>2307</v>
      </c>
      <c r="C471" s="133" t="inlineStr">
        <is>
          <t>Prec. Regular</t>
        </is>
      </c>
      <c r="D471" s="138" t="n">
        <v>3</v>
      </c>
      <c r="E471" s="138" t="n">
        <v>1</v>
      </c>
      <c r="F471" s="138" t="n">
        <v>1</v>
      </c>
      <c r="G471" s="138" t="n">
        <v>0</v>
      </c>
      <c r="H471" s="168" t="n">
        <v>47</v>
      </c>
      <c r="I471" s="133" t="inlineStr">
        <is>
          <t>ok</t>
        </is>
      </c>
    </row>
    <row r="472" ht="15" customHeight="1" s="125">
      <c r="A472" s="133" t="inlineStr">
        <is>
          <t>Cindy de Mellado</t>
        </is>
      </c>
      <c r="B472" s="133" t="n">
        <v>2307</v>
      </c>
      <c r="C472" s="133" t="inlineStr">
        <is>
          <t>Prec. Regular</t>
        </is>
      </c>
      <c r="D472" s="138" t="n">
        <v>3</v>
      </c>
      <c r="E472" s="138" t="n">
        <v>1</v>
      </c>
      <c r="F472" s="138" t="n">
        <v>2</v>
      </c>
      <c r="G472" s="138" t="n">
        <v>0</v>
      </c>
      <c r="H472" s="168" t="n">
        <v>63</v>
      </c>
      <c r="I472" s="133" t="inlineStr">
        <is>
          <t>ok</t>
        </is>
      </c>
    </row>
    <row r="473" ht="15" customHeight="1" s="125">
      <c r="A473" s="133" t="inlineStr">
        <is>
          <t>Maximiliano Mellado</t>
        </is>
      </c>
      <c r="B473" s="133" t="n">
        <v>2307</v>
      </c>
      <c r="C473" s="133" t="inlineStr">
        <is>
          <t>Publicador</t>
        </is>
      </c>
      <c r="D473" s="138" t="n">
        <v>3</v>
      </c>
      <c r="E473" s="138" t="n">
        <v>1</v>
      </c>
      <c r="F473" s="138" t="n">
        <v>0</v>
      </c>
      <c r="G473" s="138" t="n">
        <v>0</v>
      </c>
      <c r="H473" s="168" t="n">
        <v>22</v>
      </c>
      <c r="I473" s="133" t="inlineStr">
        <is>
          <t>ok</t>
        </is>
      </c>
    </row>
    <row r="474" ht="15" customHeight="1" s="125">
      <c r="A474" s="133" t="inlineStr">
        <is>
          <t>Nicole Pfeifer</t>
        </is>
      </c>
      <c r="B474" s="133" t="n">
        <v>2307</v>
      </c>
      <c r="C474" s="133" t="inlineStr">
        <is>
          <t>Prec. Regular</t>
        </is>
      </c>
      <c r="D474" s="138" t="n">
        <v>3</v>
      </c>
      <c r="E474" s="138" t="n">
        <v>1</v>
      </c>
      <c r="F474" s="138" t="n">
        <v>1</v>
      </c>
      <c r="G474" s="138" t="n">
        <v>0</v>
      </c>
      <c r="H474" s="168" t="n">
        <v>53</v>
      </c>
      <c r="I474" s="133" t="inlineStr">
        <is>
          <t>ok</t>
        </is>
      </c>
    </row>
    <row r="475" ht="15" customHeight="1" s="125">
      <c r="A475" s="133" t="inlineStr">
        <is>
          <t>Cristian Riquelme</t>
        </is>
      </c>
      <c r="B475" s="133" t="n">
        <v>2307</v>
      </c>
      <c r="C475" s="133" t="inlineStr">
        <is>
          <t>Prec. Regular</t>
        </is>
      </c>
      <c r="D475" s="138" t="n">
        <v>3</v>
      </c>
      <c r="E475" s="138" t="n">
        <v>1</v>
      </c>
      <c r="F475" s="138" t="n">
        <v>2</v>
      </c>
      <c r="G475" s="138" t="n">
        <v>0</v>
      </c>
      <c r="H475" s="168" t="n">
        <v>65</v>
      </c>
      <c r="I475" s="133" t="inlineStr">
        <is>
          <t>ok</t>
        </is>
      </c>
    </row>
    <row r="476" ht="15" customHeight="1" s="125">
      <c r="A476" s="133" t="inlineStr">
        <is>
          <t xml:space="preserve">Hernán Jorquera </t>
        </is>
      </c>
      <c r="B476" s="133" t="n">
        <v>2307</v>
      </c>
      <c r="C476" s="133" t="inlineStr">
        <is>
          <t>Publicador</t>
        </is>
      </c>
      <c r="D476" s="138" t="n">
        <v>3</v>
      </c>
      <c r="E476" s="138" t="n">
        <v>1</v>
      </c>
      <c r="F476" s="138" t="n">
        <v>0</v>
      </c>
      <c r="G476" s="138" t="n">
        <v>0</v>
      </c>
      <c r="H476" s="168" t="n">
        <v>22</v>
      </c>
      <c r="I476" s="133" t="inlineStr">
        <is>
          <t>ok</t>
        </is>
      </c>
    </row>
    <row r="477" ht="15" customHeight="1" s="125">
      <c r="A477" s="133" t="inlineStr">
        <is>
          <t>Fresia de Jorquera</t>
        </is>
      </c>
      <c r="B477" s="133" t="n">
        <v>2307</v>
      </c>
      <c r="C477" s="133" t="inlineStr">
        <is>
          <t>Publicador</t>
        </is>
      </c>
      <c r="D477" s="138" t="n">
        <v>3</v>
      </c>
      <c r="E477" s="138" t="n">
        <v>1</v>
      </c>
      <c r="F477" s="138" t="n">
        <v>0</v>
      </c>
      <c r="G477" s="138" t="n">
        <v>0</v>
      </c>
      <c r="H477" s="168" t="n">
        <v>18</v>
      </c>
      <c r="I477" s="133" t="inlineStr">
        <is>
          <t>ok</t>
        </is>
      </c>
    </row>
    <row r="478" ht="15" customHeight="1" s="125">
      <c r="A478" s="133" t="inlineStr">
        <is>
          <t xml:space="preserve">Hernan Jorquera Cura </t>
        </is>
      </c>
      <c r="B478" s="133" t="n">
        <v>2307</v>
      </c>
      <c r="C478" s="133" t="inlineStr">
        <is>
          <t>Publicador</t>
        </is>
      </c>
      <c r="D478" s="138" t="n">
        <v>3</v>
      </c>
      <c r="E478" s="138" t="n">
        <v>1</v>
      </c>
      <c r="F478" s="138" t="n">
        <v>0</v>
      </c>
      <c r="G478" s="138" t="n">
        <v>0</v>
      </c>
      <c r="H478" s="168" t="n">
        <v>6</v>
      </c>
      <c r="I478" s="133" t="inlineStr">
        <is>
          <t>ok</t>
        </is>
      </c>
    </row>
    <row r="479" ht="15" customHeight="1" s="125">
      <c r="A479" s="133" t="inlineStr">
        <is>
          <t xml:space="preserve">Priscila Jorquera </t>
        </is>
      </c>
      <c r="B479" s="133" t="n">
        <v>2307</v>
      </c>
      <c r="C479" s="133" t="inlineStr">
        <is>
          <t>Publicador</t>
        </is>
      </c>
      <c r="D479" s="138" t="n">
        <v>3</v>
      </c>
      <c r="E479" s="138" t="n">
        <v>1</v>
      </c>
      <c r="F479" s="138" t="n">
        <v>0</v>
      </c>
      <c r="G479" s="138" t="n">
        <v>0</v>
      </c>
      <c r="H479" s="168" t="n">
        <v>6</v>
      </c>
      <c r="I479" s="133" t="inlineStr">
        <is>
          <t>ok</t>
        </is>
      </c>
    </row>
    <row r="480" ht="15" customHeight="1" s="125">
      <c r="A480" s="133" t="inlineStr">
        <is>
          <t>Gabriel Olivares</t>
        </is>
      </c>
      <c r="B480" s="133" t="n">
        <v>2307</v>
      </c>
      <c r="C480" s="133" t="inlineStr">
        <is>
          <t>Publicador</t>
        </is>
      </c>
      <c r="D480" s="138" t="n">
        <v>3</v>
      </c>
      <c r="E480" s="138" t="n">
        <v>1</v>
      </c>
      <c r="F480" s="138" t="n">
        <v>0</v>
      </c>
      <c r="G480" s="138" t="n">
        <v>0</v>
      </c>
      <c r="H480" s="168" t="n">
        <v>14</v>
      </c>
      <c r="I480" s="133" t="inlineStr">
        <is>
          <t>ok</t>
        </is>
      </c>
    </row>
    <row r="481" ht="15" customHeight="1" s="125">
      <c r="A481" s="133" t="inlineStr">
        <is>
          <t xml:space="preserve">Joaquín Lozano </t>
        </is>
      </c>
      <c r="B481" s="133" t="n">
        <v>2307</v>
      </c>
      <c r="C481" s="133" t="inlineStr">
        <is>
          <t>Publicador</t>
        </is>
      </c>
      <c r="D481" s="138" t="n">
        <v>3</v>
      </c>
      <c r="E481" s="138" t="n">
        <v>1</v>
      </c>
      <c r="F481" s="138" t="n">
        <v>0</v>
      </c>
      <c r="G481" s="138" t="n">
        <v>0</v>
      </c>
      <c r="H481" s="168" t="n">
        <v>8</v>
      </c>
      <c r="I481" s="133" t="inlineStr">
        <is>
          <t>ok</t>
        </is>
      </c>
    </row>
    <row r="482" ht="15" customHeight="1" s="125">
      <c r="A482" s="133" t="inlineStr">
        <is>
          <t>Rubén Chupin</t>
        </is>
      </c>
      <c r="B482" s="133" t="n">
        <v>2307</v>
      </c>
      <c r="C482" s="133" t="inlineStr">
        <is>
          <t>Prec. Regular</t>
        </is>
      </c>
      <c r="D482" s="138" t="n">
        <v>3</v>
      </c>
      <c r="E482" s="138" t="n">
        <v>1</v>
      </c>
      <c r="F482" s="138" t="n">
        <v>1</v>
      </c>
      <c r="G482" s="138" t="n">
        <v>0</v>
      </c>
      <c r="H482" s="168" t="n">
        <v>48</v>
      </c>
      <c r="I482" s="133" t="inlineStr">
        <is>
          <t>ok</t>
        </is>
      </c>
    </row>
    <row r="483" ht="15" customHeight="1" s="125">
      <c r="A483" s="133" t="inlineStr">
        <is>
          <t>Gladys de Chupin</t>
        </is>
      </c>
      <c r="B483" s="133" t="n">
        <v>2307</v>
      </c>
      <c r="C483" s="133" t="inlineStr">
        <is>
          <t>Prec. Regular</t>
        </is>
      </c>
      <c r="D483" s="138" t="n">
        <v>3</v>
      </c>
      <c r="E483" s="138" t="n">
        <v>1</v>
      </c>
      <c r="F483" s="138" t="n">
        <v>2</v>
      </c>
      <c r="G483" s="138" t="n">
        <v>0</v>
      </c>
      <c r="H483" s="168" t="n">
        <v>55</v>
      </c>
      <c r="I483" s="133" t="inlineStr">
        <is>
          <t>ok</t>
        </is>
      </c>
    </row>
    <row r="484" ht="15" customHeight="1" s="125">
      <c r="A484" s="133" t="inlineStr">
        <is>
          <t>Ivonne de Águila</t>
        </is>
      </c>
      <c r="B484" s="133" t="n">
        <v>2307</v>
      </c>
      <c r="C484" s="133" t="inlineStr">
        <is>
          <t>Publicador</t>
        </is>
      </c>
      <c r="D484" s="138" t="n">
        <v>1</v>
      </c>
      <c r="E484" s="138" t="n">
        <v>0</v>
      </c>
      <c r="F484" s="138" t="n">
        <v>0</v>
      </c>
      <c r="G484" s="138" t="n">
        <v>0</v>
      </c>
      <c r="H484" s="168" t="n">
        <v>0</v>
      </c>
      <c r="I484" s="133" t="inlineStr">
        <is>
          <t>No informa actividad</t>
        </is>
      </c>
    </row>
    <row r="485" ht="15" customHeight="1" s="125">
      <c r="A485" s="133" t="inlineStr">
        <is>
          <t>Adiel Vasquez</t>
        </is>
      </c>
      <c r="B485" s="133" t="n">
        <v>2307</v>
      </c>
      <c r="C485" s="133" t="inlineStr">
        <is>
          <t>Publicador</t>
        </is>
      </c>
      <c r="D485" s="138" t="n">
        <v>2</v>
      </c>
      <c r="E485" s="138" t="n">
        <v>0</v>
      </c>
      <c r="F485" s="138" t="n">
        <v>0</v>
      </c>
      <c r="G485" s="138" t="n">
        <v>0</v>
      </c>
      <c r="H485" s="168" t="n">
        <v>0</v>
      </c>
      <c r="I485" s="133" t="inlineStr">
        <is>
          <t>No informa actividad</t>
        </is>
      </c>
    </row>
    <row r="486" ht="15" customHeight="1" s="125">
      <c r="A486" s="133" t="inlineStr">
        <is>
          <t>Leticia de Vasquez</t>
        </is>
      </c>
      <c r="B486" s="133" t="n">
        <v>2307</v>
      </c>
      <c r="C486" s="133" t="inlineStr">
        <is>
          <t>Publicador</t>
        </is>
      </c>
      <c r="E486" s="138" t="n">
        <v>0</v>
      </c>
      <c r="F486" s="138" t="n">
        <v>0</v>
      </c>
      <c r="G486" s="138" t="n">
        <v>0</v>
      </c>
      <c r="H486" s="168" t="n">
        <v>0</v>
      </c>
      <c r="I486" s="133" t="inlineStr">
        <is>
          <t>No informa actividad</t>
        </is>
      </c>
    </row>
    <row r="487" ht="15" customHeight="1" s="125">
      <c r="A487" s="133" t="inlineStr">
        <is>
          <t>Bernadita Carrasco</t>
        </is>
      </c>
      <c r="B487" s="133" t="n">
        <v>2308</v>
      </c>
      <c r="C487" s="133" t="inlineStr">
        <is>
          <t>Prec. Regular</t>
        </is>
      </c>
      <c r="D487" s="138" t="n">
        <v>2</v>
      </c>
      <c r="E487" s="138" t="n">
        <v>1</v>
      </c>
      <c r="F487" s="138" t="n">
        <v>0</v>
      </c>
      <c r="G487" s="138" t="n">
        <v>0</v>
      </c>
      <c r="H487" s="168" t="n">
        <v>29</v>
      </c>
      <c r="I487" s="133" t="inlineStr">
        <is>
          <t>ok</t>
        </is>
      </c>
    </row>
    <row r="488" ht="15" customHeight="1" s="125">
      <c r="A488" s="133" t="inlineStr">
        <is>
          <t>Cecilia Ahumada</t>
        </is>
      </c>
      <c r="B488" s="133" t="n">
        <v>2308</v>
      </c>
      <c r="C488" s="133" t="inlineStr">
        <is>
          <t>Publicador</t>
        </is>
      </c>
      <c r="D488" s="138" t="n">
        <v>1</v>
      </c>
      <c r="E488" s="138" t="n">
        <v>1</v>
      </c>
      <c r="F488" s="138" t="n">
        <v>0</v>
      </c>
      <c r="G488" s="138" t="n">
        <v>0</v>
      </c>
      <c r="H488" s="168" t="n">
        <v>25</v>
      </c>
      <c r="I488" s="133" t="inlineStr">
        <is>
          <t>ok</t>
        </is>
      </c>
    </row>
    <row r="489" ht="15" customHeight="1" s="125">
      <c r="A489" s="133" t="inlineStr">
        <is>
          <t>Celina Morales</t>
        </is>
      </c>
      <c r="B489" s="133" t="n">
        <v>2308</v>
      </c>
      <c r="C489" s="133" t="inlineStr">
        <is>
          <t>Prec. Regular</t>
        </is>
      </c>
      <c r="D489" s="138" t="n">
        <v>2</v>
      </c>
      <c r="E489" s="138" t="n">
        <v>1</v>
      </c>
      <c r="F489" s="138" t="n">
        <v>0</v>
      </c>
      <c r="G489" s="138" t="n">
        <v>0</v>
      </c>
      <c r="H489" s="168" t="n">
        <v>45</v>
      </c>
      <c r="I489" s="133" t="inlineStr">
        <is>
          <t>Viajó a santiago</t>
        </is>
      </c>
    </row>
    <row r="490" ht="15" customHeight="1" s="125">
      <c r="A490" s="133" t="inlineStr">
        <is>
          <t>Cindy de Mellado</t>
        </is>
      </c>
      <c r="B490" s="133" t="n">
        <v>2308</v>
      </c>
      <c r="C490" s="133" t="inlineStr">
        <is>
          <t>Prec. Regular</t>
        </is>
      </c>
      <c r="D490" s="138" t="n">
        <v>3</v>
      </c>
      <c r="E490" s="138" t="n">
        <v>1</v>
      </c>
      <c r="F490" s="138" t="n">
        <v>1</v>
      </c>
      <c r="G490" s="138" t="n">
        <v>0</v>
      </c>
      <c r="H490" s="168" t="n">
        <v>43</v>
      </c>
      <c r="I490" s="133" t="inlineStr">
        <is>
          <t>ok</t>
        </is>
      </c>
    </row>
    <row r="491" ht="15" customHeight="1" s="125">
      <c r="A491" s="133" t="inlineStr">
        <is>
          <t>Claudia de Albornoz</t>
        </is>
      </c>
      <c r="B491" s="133" t="n">
        <v>2308</v>
      </c>
      <c r="C491" s="133" t="inlineStr">
        <is>
          <t>Publicador</t>
        </is>
      </c>
      <c r="D491" s="138" t="n">
        <v>2</v>
      </c>
      <c r="E491" s="138" t="n">
        <v>1</v>
      </c>
      <c r="F491" s="138" t="n">
        <v>0</v>
      </c>
      <c r="G491" s="138" t="n">
        <v>0</v>
      </c>
      <c r="H491" s="168" t="n">
        <v>10</v>
      </c>
      <c r="I491" s="133" t="inlineStr">
        <is>
          <t>ok</t>
        </is>
      </c>
    </row>
    <row r="492" ht="15" customHeight="1" s="125">
      <c r="A492" s="133" t="inlineStr">
        <is>
          <t>Cristian Albornoz</t>
        </is>
      </c>
      <c r="B492" s="133" t="n">
        <v>2308</v>
      </c>
      <c r="C492" s="133" t="inlineStr">
        <is>
          <t>Prec. Regular</t>
        </is>
      </c>
      <c r="D492" s="138" t="n">
        <v>2</v>
      </c>
      <c r="E492" s="138" t="n">
        <v>1</v>
      </c>
      <c r="F492" s="138" t="n">
        <v>0</v>
      </c>
      <c r="G492" s="138" t="n">
        <v>0</v>
      </c>
      <c r="H492" s="168" t="n">
        <v>26</v>
      </c>
      <c r="I492" s="133" t="inlineStr">
        <is>
          <t>Deja el prec. Regular</t>
        </is>
      </c>
    </row>
    <row r="493" ht="15" customHeight="1" s="125">
      <c r="A493" s="133" t="inlineStr">
        <is>
          <t>Cristian Riquelme</t>
        </is>
      </c>
      <c r="B493" s="133" t="n">
        <v>2308</v>
      </c>
      <c r="C493" s="133" t="inlineStr">
        <is>
          <t>Prec. Regular</t>
        </is>
      </c>
      <c r="D493" s="138" t="n">
        <v>3</v>
      </c>
      <c r="E493" s="138" t="n">
        <v>1</v>
      </c>
      <c r="F493" s="138" t="n">
        <v>2</v>
      </c>
      <c r="G493" s="138" t="n">
        <v>0</v>
      </c>
      <c r="H493" s="168" t="n">
        <v>36</v>
      </c>
      <c r="I493" s="133" t="inlineStr">
        <is>
          <t>ok</t>
        </is>
      </c>
    </row>
    <row r="494" ht="15" customHeight="1" s="125">
      <c r="A494" s="133" t="inlineStr">
        <is>
          <t>Cristina de Olivares</t>
        </is>
      </c>
      <c r="B494" s="133" t="n">
        <v>2308</v>
      </c>
      <c r="C494" s="133" t="inlineStr">
        <is>
          <t>Publicador</t>
        </is>
      </c>
      <c r="D494" s="138" t="n">
        <v>2</v>
      </c>
      <c r="E494" s="138" t="n">
        <v>1</v>
      </c>
      <c r="F494" s="138" t="n">
        <v>0</v>
      </c>
      <c r="G494" s="138" t="n">
        <v>0</v>
      </c>
      <c r="H494" s="168" t="n">
        <v>15</v>
      </c>
      <c r="I494" s="133" t="inlineStr">
        <is>
          <t>ok</t>
        </is>
      </c>
    </row>
    <row r="495" ht="15" customHeight="1" s="125">
      <c r="A495" s="133" t="inlineStr">
        <is>
          <t>Daniel Mellado</t>
        </is>
      </c>
      <c r="B495" s="133" t="n">
        <v>2308</v>
      </c>
      <c r="C495" s="133" t="inlineStr">
        <is>
          <t>Prec. Regular</t>
        </is>
      </c>
      <c r="D495" s="138" t="n">
        <v>3</v>
      </c>
      <c r="E495" s="138" t="n">
        <v>1</v>
      </c>
      <c r="F495" s="138" t="n">
        <v>3</v>
      </c>
      <c r="G495" s="138" t="n">
        <v>0</v>
      </c>
      <c r="H495" s="168" t="n">
        <v>52</v>
      </c>
      <c r="I495" s="133" t="inlineStr">
        <is>
          <t>ok</t>
        </is>
      </c>
    </row>
    <row r="496" ht="15" customHeight="1" s="125">
      <c r="A496" s="133" t="inlineStr">
        <is>
          <t>Daniela de Guerrero</t>
        </is>
      </c>
      <c r="B496" s="133" t="n">
        <v>2308</v>
      </c>
      <c r="C496" s="133" t="inlineStr">
        <is>
          <t>Prec. Regular</t>
        </is>
      </c>
      <c r="D496" s="138" t="n">
        <v>1</v>
      </c>
      <c r="E496" s="138" t="n">
        <v>1</v>
      </c>
      <c r="F496" s="138" t="n">
        <v>2</v>
      </c>
      <c r="G496" s="138" t="n">
        <v>0</v>
      </c>
      <c r="H496" s="168" t="n">
        <v>58</v>
      </c>
      <c r="I496" s="133" t="inlineStr">
        <is>
          <t>ok</t>
        </is>
      </c>
    </row>
    <row r="497" ht="15" customHeight="1" s="125">
      <c r="A497" s="133" t="inlineStr">
        <is>
          <t>David Ule</t>
        </is>
      </c>
      <c r="B497" s="133" t="n">
        <v>2308</v>
      </c>
      <c r="C497" s="133" t="inlineStr">
        <is>
          <t>Publicador</t>
        </is>
      </c>
      <c r="D497" s="138" t="n">
        <v>2</v>
      </c>
      <c r="E497" s="138" t="n">
        <v>1</v>
      </c>
      <c r="F497" s="138" t="n">
        <v>2</v>
      </c>
      <c r="G497" s="138" t="n">
        <v>0</v>
      </c>
      <c r="H497" s="168" t="n">
        <v>25</v>
      </c>
      <c r="I497" s="133" t="inlineStr">
        <is>
          <t>ok</t>
        </is>
      </c>
    </row>
    <row r="498" ht="15" customHeight="1" s="125">
      <c r="A498" s="133" t="inlineStr">
        <is>
          <t>Francisco Lara</t>
        </is>
      </c>
      <c r="B498" s="133" t="n">
        <v>2308</v>
      </c>
      <c r="C498" s="133" t="inlineStr">
        <is>
          <t>Prec. Regular</t>
        </is>
      </c>
      <c r="D498" s="138" t="n">
        <v>1</v>
      </c>
      <c r="E498" s="138" t="n">
        <v>1</v>
      </c>
      <c r="F498" s="138" t="n">
        <v>0</v>
      </c>
      <c r="G498" s="138" t="n">
        <v>0</v>
      </c>
      <c r="H498" s="168" t="n">
        <v>43</v>
      </c>
      <c r="I498" s="133" t="inlineStr">
        <is>
          <t>PROBLEMAS DE SALUD</t>
        </is>
      </c>
    </row>
    <row r="499" ht="15" customHeight="1" s="125">
      <c r="A499" s="133" t="inlineStr">
        <is>
          <t>Fresia de Jorquera</t>
        </is>
      </c>
      <c r="B499" s="133" t="n">
        <v>2308</v>
      </c>
      <c r="C499" s="133" t="inlineStr">
        <is>
          <t>Publicador</t>
        </is>
      </c>
      <c r="D499" s="138" t="n">
        <v>3</v>
      </c>
      <c r="E499" s="138" t="n">
        <v>1</v>
      </c>
      <c r="F499" s="138" t="n">
        <v>0</v>
      </c>
      <c r="G499" s="138" t="n">
        <v>0</v>
      </c>
      <c r="H499" s="168" t="n">
        <v>10</v>
      </c>
      <c r="I499" s="133" t="inlineStr">
        <is>
          <t>ok</t>
        </is>
      </c>
    </row>
    <row r="500" ht="15" customHeight="1" s="125">
      <c r="A500" s="133" t="inlineStr">
        <is>
          <t>Gabriel Olivares</t>
        </is>
      </c>
      <c r="B500" s="133" t="n">
        <v>2308</v>
      </c>
      <c r="C500" s="133" t="inlineStr">
        <is>
          <t>Publicador</t>
        </is>
      </c>
      <c r="D500" s="138" t="n">
        <v>3</v>
      </c>
      <c r="E500" s="138" t="n">
        <v>1</v>
      </c>
      <c r="F500" s="138" t="n">
        <v>0</v>
      </c>
      <c r="G500" s="138" t="n">
        <v>0</v>
      </c>
      <c r="H500" s="168" t="n">
        <v>11</v>
      </c>
      <c r="I500" s="133" t="inlineStr">
        <is>
          <t>ok</t>
        </is>
      </c>
    </row>
    <row r="501" ht="15" customHeight="1" s="125">
      <c r="A501" s="133" t="inlineStr">
        <is>
          <t>Gladys de Chupin</t>
        </is>
      </c>
      <c r="B501" s="133" t="n">
        <v>2308</v>
      </c>
      <c r="C501" s="133" t="inlineStr">
        <is>
          <t>Prec. Regular</t>
        </is>
      </c>
      <c r="D501" s="138" t="n">
        <v>3</v>
      </c>
      <c r="E501" s="138" t="n">
        <v>1</v>
      </c>
      <c r="F501" s="138" t="n">
        <v>2</v>
      </c>
      <c r="G501" s="138" t="n">
        <v>0</v>
      </c>
      <c r="H501" s="168" t="n">
        <v>33</v>
      </c>
      <c r="I501" s="133" t="inlineStr">
        <is>
          <t>ok</t>
        </is>
      </c>
    </row>
    <row r="502" ht="15" customHeight="1" s="125">
      <c r="A502" s="133" t="inlineStr">
        <is>
          <t xml:space="preserve">Hernán Jorquera </t>
        </is>
      </c>
      <c r="B502" s="133" t="n">
        <v>2308</v>
      </c>
      <c r="C502" s="133" t="inlineStr">
        <is>
          <t>Publicador</t>
        </is>
      </c>
      <c r="D502" s="138" t="n">
        <v>3</v>
      </c>
      <c r="E502" s="138" t="n">
        <v>1</v>
      </c>
      <c r="F502" s="138" t="n">
        <v>0</v>
      </c>
      <c r="G502" s="138" t="n">
        <v>0</v>
      </c>
      <c r="H502" s="168" t="n">
        <v>22</v>
      </c>
      <c r="I502" s="133" t="inlineStr">
        <is>
          <t>ok</t>
        </is>
      </c>
    </row>
    <row r="503" ht="15" customHeight="1" s="125">
      <c r="A503" s="133" t="inlineStr">
        <is>
          <t xml:space="preserve">Hernan Jorquera Cura </t>
        </is>
      </c>
      <c r="B503" s="133" t="n">
        <v>2308</v>
      </c>
      <c r="C503" s="133" t="inlineStr">
        <is>
          <t>Publicador</t>
        </is>
      </c>
      <c r="D503" s="138" t="n">
        <v>3</v>
      </c>
      <c r="E503" s="138" t="n">
        <v>1</v>
      </c>
      <c r="F503" s="138" t="n">
        <v>0</v>
      </c>
      <c r="G503" s="138" t="n">
        <v>0</v>
      </c>
      <c r="H503" s="168" t="n">
        <v>6</v>
      </c>
      <c r="I503" s="133" t="inlineStr">
        <is>
          <t>ok</t>
        </is>
      </c>
    </row>
    <row r="504" ht="15" customHeight="1" s="125">
      <c r="A504" s="133" t="inlineStr">
        <is>
          <t>Isaias Beroiza</t>
        </is>
      </c>
      <c r="B504" s="133" t="n">
        <v>2308</v>
      </c>
      <c r="C504" s="133" t="inlineStr">
        <is>
          <t>Publicador</t>
        </is>
      </c>
      <c r="D504" s="138" t="n">
        <v>2</v>
      </c>
      <c r="E504" s="138" t="n">
        <v>1</v>
      </c>
      <c r="F504" s="138" t="n">
        <v>0</v>
      </c>
      <c r="G504" s="138" t="n">
        <v>0</v>
      </c>
      <c r="H504" s="168" t="n">
        <v>11</v>
      </c>
      <c r="I504" s="133" t="inlineStr">
        <is>
          <t>ok</t>
        </is>
      </c>
    </row>
    <row r="505" ht="15" customHeight="1" s="125">
      <c r="A505" s="133" t="inlineStr">
        <is>
          <t xml:space="preserve">Joaquín Lozano </t>
        </is>
      </c>
      <c r="B505" s="133" t="n">
        <v>2308</v>
      </c>
      <c r="C505" s="133" t="inlineStr">
        <is>
          <t>Publicador</t>
        </is>
      </c>
      <c r="D505" s="138" t="n">
        <v>3</v>
      </c>
      <c r="E505" s="138" t="n">
        <v>1</v>
      </c>
      <c r="F505" s="138" t="n">
        <v>0</v>
      </c>
      <c r="G505" s="138" t="n">
        <v>0</v>
      </c>
      <c r="H505" s="168" t="n">
        <v>2</v>
      </c>
      <c r="I505" s="133" t="inlineStr">
        <is>
          <t>ok</t>
        </is>
      </c>
    </row>
    <row r="506" ht="15" customHeight="1" s="125">
      <c r="A506" s="133" t="inlineStr">
        <is>
          <t>Luis Olivares</t>
        </is>
      </c>
      <c r="B506" s="133" t="n">
        <v>2308</v>
      </c>
      <c r="C506" s="133" t="inlineStr">
        <is>
          <t>Publicador</t>
        </is>
      </c>
      <c r="D506" s="138" t="n">
        <v>2</v>
      </c>
      <c r="E506" s="138" t="n">
        <v>1</v>
      </c>
      <c r="F506" s="138" t="n">
        <v>0</v>
      </c>
      <c r="G506" s="138" t="n">
        <v>0</v>
      </c>
      <c r="H506" s="168" t="n">
        <v>4</v>
      </c>
      <c r="I506" s="133" t="inlineStr">
        <is>
          <t>ok</t>
        </is>
      </c>
    </row>
    <row r="507" ht="15" customHeight="1" s="125">
      <c r="A507" s="133" t="inlineStr">
        <is>
          <t xml:space="preserve">María Hernández </t>
        </is>
      </c>
      <c r="B507" s="133" t="n">
        <v>2308</v>
      </c>
      <c r="C507" s="133" t="inlineStr">
        <is>
          <t>Publicador</t>
        </is>
      </c>
      <c r="D507" s="138" t="n">
        <v>1</v>
      </c>
      <c r="E507" s="138" t="n">
        <v>1</v>
      </c>
      <c r="F507" s="138" t="n">
        <v>0</v>
      </c>
      <c r="G507" s="138" t="n">
        <v>0</v>
      </c>
      <c r="H507" s="168" t="n">
        <v>6</v>
      </c>
      <c r="I507" s="133" t="inlineStr">
        <is>
          <t>ok</t>
        </is>
      </c>
    </row>
    <row r="508" ht="15" customHeight="1" s="125">
      <c r="A508" s="133" t="inlineStr">
        <is>
          <t>Maria Jose Beroiza</t>
        </is>
      </c>
      <c r="B508" s="133" t="n">
        <v>2308</v>
      </c>
      <c r="C508" s="133" t="inlineStr">
        <is>
          <t>Prec. Regular</t>
        </is>
      </c>
      <c r="D508" s="138" t="n">
        <v>2</v>
      </c>
      <c r="E508" s="138" t="n">
        <v>1</v>
      </c>
      <c r="F508" s="138" t="n">
        <v>1</v>
      </c>
      <c r="G508" s="138" t="n">
        <v>0</v>
      </c>
      <c r="H508" s="168" t="n">
        <v>26</v>
      </c>
      <c r="I508" s="133" t="inlineStr">
        <is>
          <t>Deja el prec. Regular</t>
        </is>
      </c>
    </row>
    <row r="509" ht="15" customHeight="1" s="125">
      <c r="A509" s="133" t="inlineStr">
        <is>
          <t>Maximiliano Mellado</t>
        </is>
      </c>
      <c r="B509" s="133" t="n">
        <v>2308</v>
      </c>
      <c r="C509" s="133" t="inlineStr">
        <is>
          <t>Publicador</t>
        </is>
      </c>
      <c r="D509" s="138" t="n">
        <v>3</v>
      </c>
      <c r="E509" s="138" t="n">
        <v>1</v>
      </c>
      <c r="F509" s="138" t="n">
        <v>0</v>
      </c>
      <c r="G509" s="138" t="n">
        <v>0</v>
      </c>
      <c r="H509" s="168" t="n">
        <v>9</v>
      </c>
      <c r="I509" s="133" t="inlineStr">
        <is>
          <t>ok</t>
        </is>
      </c>
    </row>
    <row r="510" ht="15" customHeight="1" s="125">
      <c r="A510" s="133" t="inlineStr">
        <is>
          <t>Mirtia de Peralta</t>
        </is>
      </c>
      <c r="B510" s="133" t="n">
        <v>2308</v>
      </c>
      <c r="C510" s="133" t="inlineStr">
        <is>
          <t>Publicador</t>
        </is>
      </c>
      <c r="D510" s="138" t="n">
        <v>2</v>
      </c>
      <c r="E510" s="138" t="n">
        <v>1</v>
      </c>
      <c r="F510" s="138" t="n">
        <v>0</v>
      </c>
      <c r="G510" s="138" t="n">
        <v>0</v>
      </c>
      <c r="H510" s="168" t="n">
        <v>15</v>
      </c>
      <c r="I510" s="133" t="inlineStr">
        <is>
          <t>ok</t>
        </is>
      </c>
    </row>
    <row r="511" ht="15" customHeight="1" s="125">
      <c r="A511" s="133" t="inlineStr">
        <is>
          <t>Monica de Ule</t>
        </is>
      </c>
      <c r="B511" s="133" t="n">
        <v>2308</v>
      </c>
      <c r="C511" s="133" t="inlineStr">
        <is>
          <t>Publicador</t>
        </is>
      </c>
      <c r="D511" s="138" t="n">
        <v>2</v>
      </c>
      <c r="E511" s="138" t="n">
        <v>1</v>
      </c>
      <c r="F511" s="138" t="n">
        <v>3</v>
      </c>
      <c r="G511" s="138" t="n">
        <v>0</v>
      </c>
      <c r="H511" s="168" t="n">
        <v>21</v>
      </c>
      <c r="I511" s="133" t="inlineStr">
        <is>
          <t>ok</t>
        </is>
      </c>
    </row>
    <row r="512" ht="15" customHeight="1" s="125">
      <c r="A512" s="133" t="inlineStr">
        <is>
          <t>Nicole Pfeifer</t>
        </is>
      </c>
      <c r="B512" s="133" t="n">
        <v>2308</v>
      </c>
      <c r="C512" s="133" t="inlineStr">
        <is>
          <t>Prec. Regular</t>
        </is>
      </c>
      <c r="D512" s="138" t="n">
        <v>3</v>
      </c>
      <c r="E512" s="138" t="n">
        <v>1</v>
      </c>
      <c r="F512" s="138" t="n">
        <v>1</v>
      </c>
      <c r="G512" s="138" t="n">
        <v>0</v>
      </c>
      <c r="H512" s="168" t="n">
        <v>29</v>
      </c>
      <c r="I512" s="133" t="inlineStr">
        <is>
          <t>ok</t>
        </is>
      </c>
    </row>
    <row r="513" ht="15" customHeight="1" s="125">
      <c r="A513" s="133" t="inlineStr">
        <is>
          <t>Pedro Ruiz</t>
        </is>
      </c>
      <c r="B513" s="133" t="n">
        <v>2308</v>
      </c>
      <c r="C513" s="133" t="inlineStr">
        <is>
          <t>Publicador</t>
        </is>
      </c>
      <c r="D513" s="138" t="n">
        <v>1</v>
      </c>
      <c r="E513" s="138" t="n">
        <v>0</v>
      </c>
      <c r="F513" s="138" t="n">
        <v>0</v>
      </c>
      <c r="G513" s="138" t="n">
        <v>0</v>
      </c>
      <c r="H513" s="168" t="n">
        <v>0</v>
      </c>
      <c r="I513" s="133" t="inlineStr">
        <is>
          <t>No informa actividad</t>
        </is>
      </c>
    </row>
    <row r="514" ht="15" customHeight="1" s="125">
      <c r="A514" s="133" t="inlineStr">
        <is>
          <t xml:space="preserve">Priscila Jorquera </t>
        </is>
      </c>
      <c r="B514" s="133" t="n">
        <v>2308</v>
      </c>
      <c r="C514" s="133" t="inlineStr">
        <is>
          <t>Publicador</t>
        </is>
      </c>
      <c r="D514" s="138" t="n">
        <v>3</v>
      </c>
      <c r="E514" s="138" t="n">
        <v>1</v>
      </c>
      <c r="F514" s="138" t="n">
        <v>0</v>
      </c>
      <c r="G514" s="138" t="n">
        <v>0</v>
      </c>
      <c r="H514" s="168" t="n">
        <v>10</v>
      </c>
      <c r="I514" s="133" t="inlineStr">
        <is>
          <t>ok</t>
        </is>
      </c>
    </row>
    <row r="515" ht="15" customHeight="1" s="125">
      <c r="A515" s="133" t="inlineStr">
        <is>
          <t>Renato Soto</t>
        </is>
      </c>
      <c r="B515" s="133" t="n">
        <v>2308</v>
      </c>
      <c r="C515" s="133" t="inlineStr">
        <is>
          <t>Publicador</t>
        </is>
      </c>
      <c r="D515" s="138" t="n">
        <v>1</v>
      </c>
      <c r="E515" s="138" t="n">
        <v>1</v>
      </c>
      <c r="F515" s="138" t="n">
        <v>0</v>
      </c>
      <c r="G515" s="138" t="n">
        <v>0</v>
      </c>
      <c r="H515" s="168" t="n">
        <v>15</v>
      </c>
      <c r="I515" s="133" t="inlineStr">
        <is>
          <t>ok</t>
        </is>
      </c>
    </row>
    <row r="516" ht="15" customHeight="1" s="125">
      <c r="A516" s="133" t="inlineStr">
        <is>
          <t>Rubén Chupin</t>
        </is>
      </c>
      <c r="B516" s="133" t="n">
        <v>2308</v>
      </c>
      <c r="C516" s="133" t="inlineStr">
        <is>
          <t>Prec. Regular</t>
        </is>
      </c>
      <c r="D516" s="138" t="n">
        <v>3</v>
      </c>
      <c r="E516" s="138" t="n">
        <v>1</v>
      </c>
      <c r="F516" s="138" t="n">
        <v>2</v>
      </c>
      <c r="G516" s="138" t="n">
        <v>0</v>
      </c>
      <c r="H516" s="168" t="n">
        <v>55</v>
      </c>
      <c r="I516" s="133" t="inlineStr">
        <is>
          <t>ok</t>
        </is>
      </c>
    </row>
    <row r="517" ht="15" customHeight="1" s="125">
      <c r="A517" s="133" t="inlineStr">
        <is>
          <t>Samuel Ule</t>
        </is>
      </c>
      <c r="B517" s="133" t="n">
        <v>2308</v>
      </c>
      <c r="C517" s="133" t="inlineStr">
        <is>
          <t>Publicador</t>
        </is>
      </c>
      <c r="D517" s="138" t="n">
        <v>2</v>
      </c>
      <c r="E517" s="138" t="n">
        <v>1</v>
      </c>
      <c r="F517" s="138" t="n">
        <v>0</v>
      </c>
      <c r="G517" s="138" t="n">
        <v>0</v>
      </c>
      <c r="H517" s="168" t="n">
        <v>8</v>
      </c>
      <c r="I517" s="133" t="inlineStr">
        <is>
          <t>ok</t>
        </is>
      </c>
    </row>
    <row r="518" ht="15" customHeight="1" s="125">
      <c r="A518" s="133" t="inlineStr">
        <is>
          <t>Sara Lemus</t>
        </is>
      </c>
      <c r="B518" s="133" t="n">
        <v>2308</v>
      </c>
      <c r="C518" s="133" t="inlineStr">
        <is>
          <t>Prec. Regular</t>
        </is>
      </c>
      <c r="D518" s="138" t="n">
        <v>1</v>
      </c>
      <c r="E518" s="138" t="n">
        <v>1</v>
      </c>
      <c r="F518" s="138" t="n">
        <v>0</v>
      </c>
      <c r="G518" s="138" t="n">
        <v>0</v>
      </c>
      <c r="H518" s="168" t="n">
        <v>30</v>
      </c>
      <c r="I518" s="133" t="inlineStr">
        <is>
          <t>Deja el prec. Regular</t>
        </is>
      </c>
    </row>
    <row r="519" ht="15" customHeight="1" s="125">
      <c r="A519" s="133" t="inlineStr">
        <is>
          <t>Sergio Guerrero</t>
        </is>
      </c>
      <c r="B519" s="133" t="n">
        <v>2308</v>
      </c>
      <c r="C519" s="133" t="inlineStr">
        <is>
          <t>Prec. Regular</t>
        </is>
      </c>
      <c r="D519" s="138" t="n">
        <v>1</v>
      </c>
      <c r="E519" s="138" t="n">
        <v>1</v>
      </c>
      <c r="F519" s="138" t="n">
        <v>0</v>
      </c>
      <c r="G519" s="138" t="n">
        <v>0</v>
      </c>
      <c r="H519" s="168" t="n">
        <v>23</v>
      </c>
      <c r="I519" s="133" t="inlineStr">
        <is>
          <t>ok</t>
        </is>
      </c>
    </row>
    <row r="520" ht="15" customHeight="1" s="125">
      <c r="A520" s="133" t="inlineStr">
        <is>
          <t>Simón Ule</t>
        </is>
      </c>
      <c r="B520" s="133" t="n">
        <v>2308</v>
      </c>
      <c r="C520" s="133" t="inlineStr">
        <is>
          <t>Publicador</t>
        </is>
      </c>
      <c r="D520" s="138" t="n">
        <v>1</v>
      </c>
      <c r="E520" s="138" t="n">
        <v>1</v>
      </c>
      <c r="F520" s="138" t="n">
        <v>1</v>
      </c>
      <c r="G520" s="138" t="n">
        <v>0</v>
      </c>
      <c r="H520" s="168" t="n">
        <v>25</v>
      </c>
      <c r="I520" s="133" t="inlineStr">
        <is>
          <t>ok</t>
        </is>
      </c>
    </row>
    <row r="521" ht="15" customHeight="1" s="125">
      <c r="A521" s="133" t="inlineStr">
        <is>
          <t xml:space="preserve">Isabel de Cárdenas </t>
        </is>
      </c>
      <c r="B521" s="133" t="n">
        <v>2308</v>
      </c>
      <c r="C521" s="133" t="inlineStr">
        <is>
          <t>Prec. Regular</t>
        </is>
      </c>
      <c r="D521" s="138" t="n">
        <v>1</v>
      </c>
      <c r="E521" s="138" t="n">
        <v>1</v>
      </c>
      <c r="F521" s="138" t="n">
        <v>5</v>
      </c>
      <c r="G521" s="138" t="n">
        <v>0</v>
      </c>
      <c r="H521" s="168" t="n">
        <v>22</v>
      </c>
      <c r="I521" s="133" t="inlineStr">
        <is>
          <t>ok</t>
        </is>
      </c>
    </row>
    <row r="522" ht="15" customHeight="1" s="125">
      <c r="A522" s="133" t="inlineStr">
        <is>
          <t xml:space="preserve">Wilson Cárdenas </t>
        </is>
      </c>
      <c r="B522" s="133" t="n">
        <v>2308</v>
      </c>
      <c r="C522" s="133" t="inlineStr">
        <is>
          <t>Prec. Regular</t>
        </is>
      </c>
      <c r="D522" s="138" t="n">
        <v>1</v>
      </c>
      <c r="E522" s="138" t="n">
        <v>1</v>
      </c>
      <c r="F522" s="138" t="n">
        <v>1</v>
      </c>
      <c r="G522" s="138" t="n">
        <v>0</v>
      </c>
      <c r="H522" s="168" t="n">
        <v>10</v>
      </c>
      <c r="I522" s="133" t="inlineStr">
        <is>
          <t>ok</t>
        </is>
      </c>
    </row>
    <row r="523" ht="15" customHeight="1" s="125">
      <c r="A523" s="133" t="inlineStr">
        <is>
          <t>Ivonne de Águila</t>
        </is>
      </c>
      <c r="B523" s="133" t="n">
        <v>2308</v>
      </c>
      <c r="C523" s="133" t="inlineStr">
        <is>
          <t>Publicador</t>
        </is>
      </c>
      <c r="D523" s="138" t="n">
        <v>1</v>
      </c>
      <c r="E523" s="138" t="n">
        <v>0</v>
      </c>
      <c r="F523" s="138" t="n">
        <v>0</v>
      </c>
      <c r="G523" s="138" t="n">
        <v>0</v>
      </c>
      <c r="H523" s="168" t="n">
        <v>0</v>
      </c>
      <c r="I523" s="133" t="inlineStr">
        <is>
          <t>No informa actividad</t>
        </is>
      </c>
    </row>
    <row r="524" ht="15" customHeight="1" s="125">
      <c r="A524" s="133" t="inlineStr">
        <is>
          <t>Adiel Vasquez</t>
        </is>
      </c>
      <c r="B524" s="133" t="n">
        <v>2308</v>
      </c>
      <c r="C524" s="133" t="inlineStr">
        <is>
          <t>Publicador</t>
        </is>
      </c>
      <c r="D524" s="138" t="n">
        <v>2</v>
      </c>
      <c r="E524" s="138" t="n">
        <v>0</v>
      </c>
      <c r="F524" s="138" t="n">
        <v>0</v>
      </c>
      <c r="G524" s="138" t="n">
        <v>0</v>
      </c>
      <c r="H524" s="168" t="n">
        <v>0</v>
      </c>
      <c r="I524" s="133" t="inlineStr">
        <is>
          <t>No informa actividad</t>
        </is>
      </c>
    </row>
    <row r="525" ht="15" customHeight="1" s="125">
      <c r="A525" s="133" t="inlineStr">
        <is>
          <t>Leticia de Vasquez</t>
        </is>
      </c>
      <c r="B525" s="133" t="n">
        <v>2308</v>
      </c>
      <c r="C525" s="133" t="inlineStr">
        <is>
          <t>Publicador</t>
        </is>
      </c>
      <c r="E525" s="138" t="n">
        <v>0</v>
      </c>
      <c r="F525" s="138" t="n">
        <v>0</v>
      </c>
      <c r="G525" s="138" t="n">
        <v>0</v>
      </c>
      <c r="H525" s="168" t="n">
        <v>0</v>
      </c>
      <c r="I525" s="133" t="inlineStr">
        <is>
          <t>No informa actividad</t>
        </is>
      </c>
    </row>
    <row r="526" ht="15" customHeight="1" s="125">
      <c r="A526" s="133" t="inlineStr">
        <is>
          <t>Bernadita Carrasco</t>
        </is>
      </c>
      <c r="B526" s="133" t="n">
        <v>2309</v>
      </c>
      <c r="C526" s="133" t="inlineStr">
        <is>
          <t>Prec. Regular</t>
        </is>
      </c>
      <c r="D526" s="138" t="n">
        <v>1</v>
      </c>
      <c r="E526" s="138" t="n">
        <v>1</v>
      </c>
      <c r="F526" s="138" t="n">
        <v>0</v>
      </c>
      <c r="G526" s="138" t="n">
        <v>0</v>
      </c>
      <c r="H526" s="168" t="n">
        <v>45</v>
      </c>
      <c r="I526" s="133" t="inlineStr">
        <is>
          <t>ok</t>
        </is>
      </c>
    </row>
    <row r="527" ht="15" customHeight="1" s="125">
      <c r="A527" s="133" t="inlineStr">
        <is>
          <t>Cecilia Ahumada</t>
        </is>
      </c>
      <c r="B527" s="133" t="n">
        <v>2309</v>
      </c>
      <c r="C527" s="133" t="inlineStr">
        <is>
          <t>Publicador</t>
        </is>
      </c>
      <c r="D527" s="138" t="n">
        <v>1</v>
      </c>
      <c r="E527" s="138" t="n">
        <v>1</v>
      </c>
      <c r="F527" s="138" t="n">
        <v>0</v>
      </c>
      <c r="G527" s="138" t="n">
        <v>0</v>
      </c>
      <c r="H527" s="168" t="n">
        <v>6</v>
      </c>
      <c r="I527" s="133" t="inlineStr">
        <is>
          <t>ok</t>
        </is>
      </c>
    </row>
    <row r="528" ht="15" customHeight="1" s="125">
      <c r="A528" s="133" t="inlineStr">
        <is>
          <t>Celina Morales</t>
        </is>
      </c>
      <c r="B528" s="133" t="n">
        <v>2309</v>
      </c>
      <c r="C528" s="133" t="inlineStr">
        <is>
          <t>Prec. Regular</t>
        </is>
      </c>
      <c r="D528" s="138" t="n">
        <v>1</v>
      </c>
      <c r="E528" s="138" t="n">
        <v>1</v>
      </c>
      <c r="F528" s="138" t="n">
        <v>0</v>
      </c>
      <c r="G528" s="138" t="n">
        <v>0</v>
      </c>
      <c r="H528" s="168" t="n">
        <v>43</v>
      </c>
      <c r="I528" s="133" t="inlineStr">
        <is>
          <t>ok</t>
        </is>
      </c>
    </row>
    <row r="529" ht="15" customHeight="1" s="125">
      <c r="A529" s="133" t="inlineStr">
        <is>
          <t>Cristina de Olivares</t>
        </is>
      </c>
      <c r="B529" s="133" t="n">
        <v>2309</v>
      </c>
      <c r="C529" s="133" t="inlineStr">
        <is>
          <t>Publicador</t>
        </is>
      </c>
      <c r="D529" s="138" t="n">
        <v>1</v>
      </c>
      <c r="E529" s="138" t="n">
        <v>1</v>
      </c>
      <c r="F529" s="138" t="n">
        <v>0</v>
      </c>
      <c r="G529" s="138" t="n">
        <v>0</v>
      </c>
      <c r="H529" s="168" t="n">
        <v>14</v>
      </c>
      <c r="I529" s="133" t="inlineStr">
        <is>
          <t>ok</t>
        </is>
      </c>
    </row>
    <row r="530" ht="15" customHeight="1" s="125">
      <c r="A530" s="133" t="inlineStr">
        <is>
          <t>Daniela de Guerrero</t>
        </is>
      </c>
      <c r="B530" s="133" t="n">
        <v>2309</v>
      </c>
      <c r="C530" s="133" t="inlineStr">
        <is>
          <t>Prec. Regular</t>
        </is>
      </c>
      <c r="D530" s="138" t="n">
        <v>1</v>
      </c>
      <c r="E530" s="138" t="n">
        <v>1</v>
      </c>
      <c r="F530" s="138" t="n">
        <v>2</v>
      </c>
      <c r="G530" s="138" t="n">
        <v>0</v>
      </c>
      <c r="H530" s="168" t="n">
        <v>44</v>
      </c>
      <c r="I530" s="133" t="inlineStr">
        <is>
          <t>ok</t>
        </is>
      </c>
    </row>
    <row r="531" ht="15" customHeight="1" s="125">
      <c r="A531" s="133" t="inlineStr">
        <is>
          <t>David Ule</t>
        </is>
      </c>
      <c r="B531" s="133" t="n">
        <v>2309</v>
      </c>
      <c r="C531" s="133" t="inlineStr">
        <is>
          <t>Publicador</t>
        </is>
      </c>
      <c r="D531" s="138" t="n">
        <v>1</v>
      </c>
      <c r="E531" s="138" t="n">
        <v>1</v>
      </c>
      <c r="F531" s="138" t="n">
        <v>3</v>
      </c>
      <c r="G531" s="138" t="n">
        <v>0</v>
      </c>
      <c r="H531" s="168" t="n">
        <v>35</v>
      </c>
      <c r="I531" s="133" t="inlineStr">
        <is>
          <t>ok</t>
        </is>
      </c>
    </row>
    <row r="532" ht="15" customHeight="1" s="125">
      <c r="A532" s="133" t="inlineStr">
        <is>
          <t>Francisco Lara</t>
        </is>
      </c>
      <c r="B532" s="133" t="n">
        <v>2309</v>
      </c>
      <c r="C532" s="133" t="inlineStr">
        <is>
          <t>Prec. Regular</t>
        </is>
      </c>
      <c r="D532" s="138" t="n">
        <v>1</v>
      </c>
      <c r="E532" s="138" t="n">
        <v>1</v>
      </c>
      <c r="F532" s="138" t="n">
        <v>0</v>
      </c>
      <c r="G532" s="138" t="n">
        <v>0</v>
      </c>
      <c r="H532" s="168" t="n">
        <v>58</v>
      </c>
      <c r="I532" s="133" t="inlineStr">
        <is>
          <t>ok</t>
        </is>
      </c>
    </row>
    <row r="533" ht="15" customHeight="1" s="125">
      <c r="A533" s="133" t="inlineStr">
        <is>
          <t>Isaias Beroiza</t>
        </is>
      </c>
      <c r="B533" s="133" t="n">
        <v>2309</v>
      </c>
      <c r="C533" s="133" t="inlineStr">
        <is>
          <t>Publicador</t>
        </is>
      </c>
      <c r="D533" s="138" t="n">
        <v>1</v>
      </c>
      <c r="E533" s="138" t="n">
        <v>1</v>
      </c>
      <c r="F533" s="138" t="n">
        <v>1</v>
      </c>
      <c r="G533" s="138" t="n">
        <v>0</v>
      </c>
      <c r="H533" s="168" t="n">
        <v>11</v>
      </c>
      <c r="I533" s="133" t="inlineStr">
        <is>
          <t>ok</t>
        </is>
      </c>
    </row>
    <row r="534" ht="15" customHeight="1" s="125">
      <c r="A534" s="133" t="inlineStr">
        <is>
          <t>Luis Olivares</t>
        </is>
      </c>
      <c r="B534" s="133" t="n">
        <v>2309</v>
      </c>
      <c r="C534" s="133" t="inlineStr">
        <is>
          <t>Publicador</t>
        </is>
      </c>
      <c r="D534" s="138" t="n">
        <v>1</v>
      </c>
      <c r="E534" s="138" t="n">
        <v>1</v>
      </c>
      <c r="F534" s="138" t="n">
        <v>0</v>
      </c>
      <c r="G534" s="138" t="n">
        <v>0</v>
      </c>
      <c r="H534" s="168" t="n">
        <v>4</v>
      </c>
      <c r="I534" s="133" t="inlineStr">
        <is>
          <t>ok</t>
        </is>
      </c>
    </row>
    <row r="535" ht="15" customHeight="1" s="125">
      <c r="A535" s="133" t="inlineStr">
        <is>
          <t>Maria Jose Beroiza</t>
        </is>
      </c>
      <c r="B535" s="133" t="n">
        <v>2309</v>
      </c>
      <c r="C535" s="133" t="inlineStr">
        <is>
          <t>Publicador</t>
        </is>
      </c>
      <c r="D535" s="138" t="n">
        <v>1</v>
      </c>
      <c r="E535" s="138" t="n">
        <v>1</v>
      </c>
      <c r="F535" s="138" t="n">
        <v>0</v>
      </c>
      <c r="G535" s="138" t="n">
        <v>0</v>
      </c>
      <c r="H535" s="168" t="n">
        <v>13</v>
      </c>
      <c r="I535" s="133" t="inlineStr">
        <is>
          <t>ok</t>
        </is>
      </c>
    </row>
    <row r="536" ht="15" customHeight="1" s="125">
      <c r="A536" s="133" t="inlineStr">
        <is>
          <t>Mirtia de Peralta</t>
        </is>
      </c>
      <c r="B536" s="133" t="n">
        <v>2309</v>
      </c>
      <c r="C536" s="133" t="inlineStr">
        <is>
          <t>Publicador</t>
        </is>
      </c>
      <c r="D536" s="138" t="n">
        <v>1</v>
      </c>
      <c r="E536" s="138" t="n">
        <v>1</v>
      </c>
      <c r="F536" s="138" t="n">
        <v>0</v>
      </c>
      <c r="G536" s="138" t="n">
        <v>0</v>
      </c>
      <c r="H536" s="168" t="n">
        <v>4</v>
      </c>
      <c r="I536" s="133" t="inlineStr">
        <is>
          <t>ok</t>
        </is>
      </c>
    </row>
    <row r="537" ht="15" customHeight="1" s="125">
      <c r="A537" s="133" t="inlineStr">
        <is>
          <t>Monica de Ule</t>
        </is>
      </c>
      <c r="B537" s="133" t="n">
        <v>2309</v>
      </c>
      <c r="C537" s="133" t="inlineStr">
        <is>
          <t>Publicador</t>
        </is>
      </c>
      <c r="D537" s="138" t="n">
        <v>1</v>
      </c>
      <c r="E537" s="138" t="n">
        <v>1</v>
      </c>
      <c r="F537" s="138" t="n">
        <v>4</v>
      </c>
      <c r="G537" s="138" t="n">
        <v>0</v>
      </c>
      <c r="H537" s="168" t="n">
        <v>30</v>
      </c>
      <c r="I537" s="133" t="inlineStr">
        <is>
          <t>ok</t>
        </is>
      </c>
    </row>
    <row r="538" ht="15" customHeight="1" s="125">
      <c r="A538" s="133" t="inlineStr">
        <is>
          <t>Pedro Ruiz</t>
        </is>
      </c>
      <c r="B538" s="133" t="n">
        <v>2309</v>
      </c>
      <c r="C538" s="133" t="inlineStr">
        <is>
          <t>Publicador</t>
        </is>
      </c>
      <c r="D538" s="138" t="n">
        <v>1</v>
      </c>
      <c r="E538" s="138" t="n">
        <v>0</v>
      </c>
      <c r="F538" s="138" t="n">
        <v>0</v>
      </c>
      <c r="G538" s="138" t="n">
        <v>0</v>
      </c>
      <c r="H538" s="168" t="n">
        <v>0</v>
      </c>
      <c r="I538" s="133" t="inlineStr">
        <is>
          <t>No informa actividad</t>
        </is>
      </c>
    </row>
    <row r="539" ht="15" customHeight="1" s="125">
      <c r="A539" s="133" t="inlineStr">
        <is>
          <t>Samuel Ule</t>
        </is>
      </c>
      <c r="B539" s="133" t="n">
        <v>2309</v>
      </c>
      <c r="C539" s="133" t="inlineStr">
        <is>
          <t>Publicador</t>
        </is>
      </c>
      <c r="D539" s="138" t="n">
        <v>1</v>
      </c>
      <c r="E539" s="138" t="n">
        <v>1</v>
      </c>
      <c r="F539" s="138" t="n">
        <v>0</v>
      </c>
      <c r="G539" s="138" t="n">
        <v>0</v>
      </c>
      <c r="H539" s="168" t="n">
        <v>26</v>
      </c>
      <c r="I539" s="133" t="inlineStr">
        <is>
          <t>ok</t>
        </is>
      </c>
    </row>
    <row r="540" ht="15" customHeight="1" s="125">
      <c r="A540" s="133" t="inlineStr">
        <is>
          <t>Sara Lemus</t>
        </is>
      </c>
      <c r="B540" s="133" t="n">
        <v>2309</v>
      </c>
      <c r="C540" s="133" t="inlineStr">
        <is>
          <t>Publicador</t>
        </is>
      </c>
      <c r="D540" s="138" t="n">
        <v>1</v>
      </c>
      <c r="E540" s="138" t="n">
        <v>1</v>
      </c>
      <c r="F540" s="138" t="n">
        <v>0</v>
      </c>
      <c r="G540" s="138" t="n">
        <v>0</v>
      </c>
      <c r="H540" s="168" t="n">
        <v>16</v>
      </c>
      <c r="I540" s="133" t="inlineStr">
        <is>
          <t>ok</t>
        </is>
      </c>
    </row>
    <row r="541" ht="15" customHeight="1" s="125">
      <c r="A541" s="133" t="inlineStr">
        <is>
          <t>Sergio Guerrero</t>
        </is>
      </c>
      <c r="B541" s="133" t="n">
        <v>2309</v>
      </c>
      <c r="C541" s="133" t="inlineStr">
        <is>
          <t>Publicador</t>
        </is>
      </c>
      <c r="D541" s="138" t="n">
        <v>1</v>
      </c>
      <c r="E541" s="138" t="n">
        <v>1</v>
      </c>
      <c r="F541" s="138" t="n">
        <v>1</v>
      </c>
      <c r="G541" s="138" t="n">
        <v>0</v>
      </c>
      <c r="H541" s="168" t="n">
        <v>24</v>
      </c>
      <c r="I541" s="133" t="inlineStr">
        <is>
          <t>ok</t>
        </is>
      </c>
    </row>
    <row r="542" ht="15" customHeight="1" s="125">
      <c r="A542" s="133" t="inlineStr">
        <is>
          <t>Simón Ule</t>
        </is>
      </c>
      <c r="B542" s="133" t="n">
        <v>2309</v>
      </c>
      <c r="C542" s="133" t="inlineStr">
        <is>
          <t>Publicador</t>
        </is>
      </c>
      <c r="D542" s="138" t="n">
        <v>1</v>
      </c>
      <c r="E542" s="138" t="n">
        <v>1</v>
      </c>
      <c r="F542" s="138" t="n">
        <v>1</v>
      </c>
      <c r="G542" s="138" t="n">
        <v>0</v>
      </c>
      <c r="H542" s="168" t="n">
        <v>28</v>
      </c>
      <c r="I542" s="133" t="inlineStr">
        <is>
          <t>ok</t>
        </is>
      </c>
    </row>
    <row r="543" ht="15" customHeight="1" s="125">
      <c r="A543" s="133" t="inlineStr">
        <is>
          <t xml:space="preserve">Isabel de Cárdenas </t>
        </is>
      </c>
      <c r="B543" s="133" t="n">
        <v>2309</v>
      </c>
      <c r="C543" s="133" t="inlineStr">
        <is>
          <t>Prec. Regular</t>
        </is>
      </c>
      <c r="D543" s="138" t="n">
        <v>1</v>
      </c>
      <c r="E543" s="138" t="n">
        <v>1</v>
      </c>
      <c r="F543" s="138" t="n">
        <v>0</v>
      </c>
      <c r="G543" s="138" t="n">
        <v>0</v>
      </c>
      <c r="H543" s="168" t="n">
        <v>17</v>
      </c>
      <c r="I543" s="133" t="inlineStr">
        <is>
          <t>Mudanza a R.Dominicana</t>
        </is>
      </c>
    </row>
    <row r="544" ht="15" customHeight="1" s="125">
      <c r="A544" s="133" t="inlineStr">
        <is>
          <t xml:space="preserve">Wilson Cárdenas </t>
        </is>
      </c>
      <c r="B544" s="133" t="n">
        <v>2309</v>
      </c>
      <c r="C544" s="133" t="inlineStr">
        <is>
          <t>Prec. Regular</t>
        </is>
      </c>
      <c r="D544" s="138" t="n">
        <v>1</v>
      </c>
      <c r="E544" s="138" t="n">
        <v>1</v>
      </c>
      <c r="F544" s="138" t="n">
        <v>0</v>
      </c>
      <c r="G544" s="138" t="n">
        <v>0</v>
      </c>
      <c r="H544" s="168" t="n">
        <v>18</v>
      </c>
      <c r="I544" s="133" t="inlineStr">
        <is>
          <t>Mudanza a R.Dominicana</t>
        </is>
      </c>
    </row>
    <row r="545" ht="15" customHeight="1" s="125">
      <c r="A545" s="133" t="inlineStr">
        <is>
          <t>Daniel Mellado</t>
        </is>
      </c>
      <c r="B545" s="133" t="n">
        <v>2309</v>
      </c>
      <c r="C545" s="133" t="inlineStr">
        <is>
          <t>Prec. Regular</t>
        </is>
      </c>
      <c r="D545" s="138" t="n">
        <v>2</v>
      </c>
      <c r="E545" s="138" t="n">
        <v>1</v>
      </c>
      <c r="F545" s="138" t="n">
        <v>3</v>
      </c>
      <c r="G545" s="138" t="n">
        <v>0</v>
      </c>
      <c r="H545" s="168" t="n">
        <v>35</v>
      </c>
      <c r="I545" s="133" t="inlineStr">
        <is>
          <t>ok</t>
        </is>
      </c>
    </row>
    <row r="546" ht="15" customHeight="1" s="125">
      <c r="A546" s="133" t="inlineStr">
        <is>
          <t>Cindy de Mellado</t>
        </is>
      </c>
      <c r="B546" s="133" t="n">
        <v>2309</v>
      </c>
      <c r="C546" s="133" t="inlineStr">
        <is>
          <t>Prec. Regular</t>
        </is>
      </c>
      <c r="D546" s="138" t="n">
        <v>2</v>
      </c>
      <c r="E546" s="138" t="n">
        <v>1</v>
      </c>
      <c r="F546" s="138" t="n">
        <v>1</v>
      </c>
      <c r="G546" s="138" t="n">
        <v>0</v>
      </c>
      <c r="H546" s="168" t="n">
        <v>38</v>
      </c>
      <c r="I546" s="133" t="inlineStr">
        <is>
          <t>ok</t>
        </is>
      </c>
    </row>
    <row r="547" ht="15" customHeight="1" s="125">
      <c r="A547" s="133" t="inlineStr">
        <is>
          <t>Maximiliano Mellado</t>
        </is>
      </c>
      <c r="B547" s="133" t="n">
        <v>2309</v>
      </c>
      <c r="C547" s="133" t="inlineStr">
        <is>
          <t>Publicador</t>
        </is>
      </c>
      <c r="D547" s="138" t="n">
        <v>2</v>
      </c>
      <c r="E547" s="138" t="n">
        <v>1</v>
      </c>
      <c r="F547" s="138" t="n">
        <v>0</v>
      </c>
      <c r="G547" s="138" t="n">
        <v>0</v>
      </c>
      <c r="H547" s="168" t="n">
        <v>12</v>
      </c>
      <c r="I547" s="133" t="inlineStr">
        <is>
          <t>ok</t>
        </is>
      </c>
    </row>
    <row r="548" ht="15" customHeight="1" s="125">
      <c r="A548" s="133" t="inlineStr">
        <is>
          <t>Nicole Pfeifer</t>
        </is>
      </c>
      <c r="B548" s="133" t="n">
        <v>2309</v>
      </c>
      <c r="C548" s="133" t="inlineStr">
        <is>
          <t>Prec. Regular</t>
        </is>
      </c>
      <c r="D548" s="138" t="n">
        <v>2</v>
      </c>
      <c r="E548" s="138" t="n">
        <v>1</v>
      </c>
      <c r="F548" s="138" t="n">
        <v>0</v>
      </c>
      <c r="G548" s="138" t="n">
        <v>0</v>
      </c>
      <c r="H548" s="168" t="n">
        <v>34</v>
      </c>
      <c r="I548" s="133" t="inlineStr">
        <is>
          <t>ok</t>
        </is>
      </c>
    </row>
    <row r="549" ht="15" customHeight="1" s="125">
      <c r="A549" s="133" t="inlineStr">
        <is>
          <t>Cristian Riquelme</t>
        </is>
      </c>
      <c r="B549" s="133" t="n">
        <v>2309</v>
      </c>
      <c r="C549" s="133" t="inlineStr">
        <is>
          <t>Prec. Regular</t>
        </is>
      </c>
      <c r="D549" s="138" t="n">
        <v>2</v>
      </c>
      <c r="E549" s="138" t="n">
        <v>1</v>
      </c>
      <c r="F549" s="138" t="n">
        <v>0</v>
      </c>
      <c r="G549" s="138" t="n">
        <v>0</v>
      </c>
      <c r="H549" s="168" t="n">
        <v>38</v>
      </c>
      <c r="I549" s="133" t="inlineStr">
        <is>
          <t>ok</t>
        </is>
      </c>
    </row>
    <row r="550" ht="15" customHeight="1" s="125">
      <c r="A550" s="133" t="inlineStr">
        <is>
          <t xml:space="preserve">Hernán Jorquera </t>
        </is>
      </c>
      <c r="B550" s="133" t="n">
        <v>2309</v>
      </c>
      <c r="C550" s="133" t="inlineStr">
        <is>
          <t>Publicador</t>
        </is>
      </c>
      <c r="D550" s="138" t="n">
        <v>2</v>
      </c>
      <c r="E550" s="138" t="n">
        <v>1</v>
      </c>
      <c r="F550" s="138" t="n">
        <v>0</v>
      </c>
      <c r="G550" s="138" t="n">
        <v>0</v>
      </c>
      <c r="H550" s="168" t="n">
        <v>5</v>
      </c>
      <c r="I550" s="133" t="inlineStr">
        <is>
          <t>ok</t>
        </is>
      </c>
    </row>
    <row r="551" ht="15" customHeight="1" s="125">
      <c r="A551" s="133" t="inlineStr">
        <is>
          <t>Fresia de Jorquera</t>
        </is>
      </c>
      <c r="B551" s="133" t="n">
        <v>2309</v>
      </c>
      <c r="C551" s="133" t="inlineStr">
        <is>
          <t>Publicador</t>
        </is>
      </c>
      <c r="D551" s="138" t="n">
        <v>2</v>
      </c>
      <c r="E551" s="138" t="n">
        <v>1</v>
      </c>
      <c r="F551" s="138" t="n">
        <v>0</v>
      </c>
      <c r="G551" s="138" t="n">
        <v>0</v>
      </c>
      <c r="H551" s="168" t="n">
        <v>10</v>
      </c>
      <c r="I551" s="133" t="inlineStr">
        <is>
          <t>ok</t>
        </is>
      </c>
    </row>
    <row r="552" ht="15" customHeight="1" s="125">
      <c r="A552" s="133" t="inlineStr">
        <is>
          <t xml:space="preserve">Hernan Jorquera Cura </t>
        </is>
      </c>
      <c r="B552" s="133" t="n">
        <v>2309</v>
      </c>
      <c r="C552" s="133" t="inlineStr">
        <is>
          <t>Publicador</t>
        </is>
      </c>
      <c r="D552" s="138" t="n">
        <v>2</v>
      </c>
      <c r="E552" s="138" t="n">
        <v>1</v>
      </c>
      <c r="F552" s="138" t="n">
        <v>0</v>
      </c>
      <c r="G552" s="138" t="n">
        <v>0</v>
      </c>
      <c r="H552" s="168" t="n">
        <v>2</v>
      </c>
      <c r="I552" s="133" t="inlineStr">
        <is>
          <t>ok</t>
        </is>
      </c>
    </row>
    <row r="553" ht="15" customHeight="1" s="125">
      <c r="A553" s="133" t="inlineStr">
        <is>
          <t xml:space="preserve">Priscila Jorquera </t>
        </is>
      </c>
      <c r="B553" s="133" t="n">
        <v>2309</v>
      </c>
      <c r="C553" s="133" t="inlineStr">
        <is>
          <t>Publicador</t>
        </is>
      </c>
      <c r="D553" s="138" t="n">
        <v>2</v>
      </c>
      <c r="E553" s="138" t="n">
        <v>0</v>
      </c>
      <c r="F553" s="138" t="n">
        <v>0</v>
      </c>
      <c r="G553" s="138" t="n">
        <v>0</v>
      </c>
      <c r="H553" s="168" t="n">
        <v>0</v>
      </c>
      <c r="I553" s="133" t="inlineStr">
        <is>
          <t>No informa actividad</t>
        </is>
      </c>
    </row>
    <row r="554" ht="15" customHeight="1" s="125">
      <c r="A554" s="133" t="inlineStr">
        <is>
          <t>Gabriel Olivares</t>
        </is>
      </c>
      <c r="B554" s="133" t="n">
        <v>2309</v>
      </c>
      <c r="C554" s="133" t="inlineStr">
        <is>
          <t>Publicador</t>
        </is>
      </c>
      <c r="D554" s="138" t="n">
        <v>2</v>
      </c>
      <c r="E554" s="138" t="n">
        <v>1</v>
      </c>
      <c r="F554" s="138" t="n">
        <v>0</v>
      </c>
      <c r="G554" s="138" t="n">
        <v>0</v>
      </c>
      <c r="H554" s="168" t="n">
        <v>5</v>
      </c>
      <c r="I554" s="133" t="inlineStr">
        <is>
          <t>ok</t>
        </is>
      </c>
    </row>
    <row r="555" ht="15" customHeight="1" s="125">
      <c r="A555" s="133" t="inlineStr">
        <is>
          <t xml:space="preserve">Joaquín Lozano </t>
        </is>
      </c>
      <c r="B555" s="133" t="n">
        <v>2309</v>
      </c>
      <c r="C555" s="133" t="inlineStr">
        <is>
          <t>Publicador</t>
        </is>
      </c>
      <c r="D555" s="138" t="n">
        <v>2</v>
      </c>
      <c r="E555" s="138" t="n">
        <v>1</v>
      </c>
      <c r="F555" s="138" t="n">
        <v>0</v>
      </c>
      <c r="G555" s="138" t="n">
        <v>0</v>
      </c>
      <c r="H555" s="168" t="n">
        <v>11</v>
      </c>
      <c r="I555" s="133" t="inlineStr">
        <is>
          <t>ok</t>
        </is>
      </c>
    </row>
    <row r="556" ht="15" customHeight="1" s="125">
      <c r="A556" s="133" t="inlineStr">
        <is>
          <t>Rubén Chupin</t>
        </is>
      </c>
      <c r="B556" s="133" t="n">
        <v>2309</v>
      </c>
      <c r="C556" s="133" t="inlineStr">
        <is>
          <t>Prec. Regular</t>
        </is>
      </c>
      <c r="D556" s="138" t="n">
        <v>2</v>
      </c>
      <c r="E556" s="138" t="n">
        <v>1</v>
      </c>
      <c r="F556" s="138" t="n">
        <v>1</v>
      </c>
      <c r="G556" s="138" t="n">
        <v>0</v>
      </c>
      <c r="H556" s="168" t="n">
        <v>50</v>
      </c>
      <c r="I556" s="133" t="inlineStr">
        <is>
          <t>ok</t>
        </is>
      </c>
    </row>
    <row r="557" ht="15" customHeight="1" s="125">
      <c r="A557" s="133" t="inlineStr">
        <is>
          <t>Gladys de Chupin</t>
        </is>
      </c>
      <c r="B557" s="133" t="n">
        <v>2309</v>
      </c>
      <c r="C557" s="133" t="inlineStr">
        <is>
          <t>Prec. Regular</t>
        </is>
      </c>
      <c r="D557" s="138" t="n">
        <v>2</v>
      </c>
      <c r="E557" s="138" t="n">
        <v>1</v>
      </c>
      <c r="F557" s="138" t="n">
        <v>3</v>
      </c>
      <c r="G557" s="138" t="n">
        <v>0</v>
      </c>
      <c r="H557" s="168" t="n">
        <v>56</v>
      </c>
      <c r="I557" s="133" t="inlineStr">
        <is>
          <t>ok</t>
        </is>
      </c>
    </row>
    <row r="558" ht="15" customHeight="1" s="125">
      <c r="A558" s="133" t="inlineStr">
        <is>
          <t>Renato Soto</t>
        </is>
      </c>
      <c r="B558" s="133" t="n">
        <v>2309</v>
      </c>
      <c r="C558" s="133" t="inlineStr">
        <is>
          <t>Publicador</t>
        </is>
      </c>
      <c r="D558" s="138" t="n">
        <v>2</v>
      </c>
      <c r="E558" s="138" t="n">
        <v>1</v>
      </c>
      <c r="F558" s="138" t="n">
        <v>0</v>
      </c>
      <c r="G558" s="138" t="n">
        <v>0</v>
      </c>
      <c r="H558" s="168" t="n">
        <v>10</v>
      </c>
      <c r="I558" s="133" t="inlineStr">
        <is>
          <t>ok</t>
        </is>
      </c>
    </row>
    <row r="559" ht="15" customHeight="1" s="125">
      <c r="A559" s="133" t="inlineStr">
        <is>
          <t xml:space="preserve">María Hernández </t>
        </is>
      </c>
      <c r="B559" s="133" t="n">
        <v>2309</v>
      </c>
      <c r="C559" s="133" t="inlineStr">
        <is>
          <t>Publicador</t>
        </is>
      </c>
      <c r="D559" s="138" t="n">
        <v>2</v>
      </c>
      <c r="E559" s="138" t="n">
        <v>1</v>
      </c>
      <c r="F559" s="138" t="n">
        <v>0</v>
      </c>
      <c r="G559" s="138" t="n">
        <v>0</v>
      </c>
      <c r="H559" s="168" t="n">
        <v>9</v>
      </c>
      <c r="I559" s="133" t="inlineStr">
        <is>
          <t>ok</t>
        </is>
      </c>
    </row>
    <row r="560" ht="15" customHeight="1" s="125">
      <c r="A560" s="133" t="inlineStr">
        <is>
          <t>Cristian Albornoz</t>
        </is>
      </c>
      <c r="B560" s="133" t="n">
        <v>2309</v>
      </c>
      <c r="C560" s="133" t="inlineStr">
        <is>
          <t>Prec. Auxiliar</t>
        </is>
      </c>
      <c r="D560" s="138" t="n">
        <v>2</v>
      </c>
      <c r="E560" s="138" t="n">
        <v>1</v>
      </c>
      <c r="F560" s="138" t="n">
        <v>0</v>
      </c>
      <c r="G560" s="138" t="n">
        <v>1</v>
      </c>
      <c r="H560" s="168" t="n">
        <v>28</v>
      </c>
      <c r="I560" s="133" t="inlineStr">
        <is>
          <t>Prec. Aux Ind. 40min para prox mes</t>
        </is>
      </c>
    </row>
    <row r="561" ht="15" customHeight="1" s="125">
      <c r="A561" s="133" t="inlineStr">
        <is>
          <t>Claudia de Albornoz</t>
        </is>
      </c>
      <c r="B561" s="133" t="n">
        <v>2309</v>
      </c>
      <c r="C561" s="133" t="inlineStr">
        <is>
          <t>Prec. Auxiliar</t>
        </is>
      </c>
      <c r="D561" s="138" t="n">
        <v>2</v>
      </c>
      <c r="E561" s="138" t="n">
        <v>1</v>
      </c>
      <c r="F561" s="138" t="n">
        <v>0</v>
      </c>
      <c r="G561" s="138" t="n">
        <v>1</v>
      </c>
      <c r="H561" s="168" t="n">
        <v>12</v>
      </c>
      <c r="I561" s="133" t="inlineStr">
        <is>
          <t>No cumple requisito de Horas</t>
        </is>
      </c>
    </row>
    <row r="562" ht="15" customHeight="1" s="125">
      <c r="A562" s="133" t="inlineStr">
        <is>
          <t>Bernadita Carrasco</t>
        </is>
      </c>
      <c r="B562" s="133" t="n">
        <v>2310</v>
      </c>
      <c r="C562" s="133" t="inlineStr">
        <is>
          <t>Prec. Regular</t>
        </is>
      </c>
      <c r="D562" s="138" t="n">
        <v>1</v>
      </c>
      <c r="E562" s="138" t="n">
        <v>1</v>
      </c>
      <c r="F562" s="138" t="n">
        <v>0</v>
      </c>
      <c r="G562" s="138" t="n">
        <v>0</v>
      </c>
      <c r="H562" s="168" t="n">
        <v>50</v>
      </c>
      <c r="I562" s="133" t="inlineStr">
        <is>
          <t>ok</t>
        </is>
      </c>
    </row>
    <row r="563" ht="15" customHeight="1" s="125">
      <c r="A563" s="133" t="inlineStr">
        <is>
          <t>Cecilia Ahumada</t>
        </is>
      </c>
      <c r="B563" s="133" t="n">
        <v>2310</v>
      </c>
      <c r="C563" s="133" t="inlineStr">
        <is>
          <t>Publicador</t>
        </is>
      </c>
      <c r="D563" s="138" t="n">
        <v>1</v>
      </c>
      <c r="E563" s="138" t="n">
        <v>1</v>
      </c>
      <c r="F563" s="138" t="n">
        <v>0</v>
      </c>
      <c r="G563" s="138" t="n">
        <v>0</v>
      </c>
      <c r="H563" s="168" t="n">
        <v>14</v>
      </c>
      <c r="I563" s="133" t="inlineStr">
        <is>
          <t>ok</t>
        </is>
      </c>
    </row>
    <row r="564" ht="15" customHeight="1" s="125">
      <c r="A564" s="133" t="inlineStr">
        <is>
          <t>Celina Morales</t>
        </is>
      </c>
      <c r="B564" s="133" t="n">
        <v>2310</v>
      </c>
      <c r="C564" s="133" t="inlineStr">
        <is>
          <t>Prec. Regular</t>
        </is>
      </c>
      <c r="D564" s="138" t="n">
        <v>1</v>
      </c>
      <c r="E564" s="138" t="n">
        <v>1</v>
      </c>
      <c r="F564" s="138" t="n">
        <v>0</v>
      </c>
      <c r="G564" s="138" t="n">
        <v>0</v>
      </c>
      <c r="H564" s="168" t="n">
        <v>51</v>
      </c>
      <c r="I564" s="133" t="inlineStr">
        <is>
          <t>ok</t>
        </is>
      </c>
    </row>
    <row r="565" ht="15" customHeight="1" s="125">
      <c r="A565" s="133" t="inlineStr">
        <is>
          <t>Cristina de Olivares</t>
        </is>
      </c>
      <c r="B565" s="133" t="n">
        <v>2310</v>
      </c>
      <c r="C565" s="133" t="inlineStr">
        <is>
          <t>Publicador</t>
        </is>
      </c>
      <c r="D565" s="138" t="n">
        <v>1</v>
      </c>
      <c r="E565" s="138" t="n">
        <v>1</v>
      </c>
      <c r="F565" s="138" t="n">
        <v>0</v>
      </c>
      <c r="G565" s="138" t="n">
        <v>0</v>
      </c>
      <c r="H565" s="168" t="n">
        <v>17</v>
      </c>
      <c r="I565" s="133" t="inlineStr">
        <is>
          <t>ok</t>
        </is>
      </c>
    </row>
    <row r="566" ht="15" customHeight="1" s="125">
      <c r="A566" s="133" t="inlineStr">
        <is>
          <t>Daniela de Guerrero</t>
        </is>
      </c>
      <c r="B566" s="133" t="n">
        <v>2310</v>
      </c>
      <c r="C566" s="133" t="inlineStr">
        <is>
          <t>Prec. Regular</t>
        </is>
      </c>
      <c r="D566" s="138" t="n">
        <v>1</v>
      </c>
      <c r="E566" s="138" t="n">
        <v>1</v>
      </c>
      <c r="F566" s="138" t="n">
        <v>0</v>
      </c>
      <c r="G566" s="138" t="n">
        <v>0</v>
      </c>
      <c r="H566" s="168" t="n">
        <v>36</v>
      </c>
      <c r="I566" s="133" t="inlineStr">
        <is>
          <t>ok</t>
        </is>
      </c>
    </row>
    <row r="567" ht="15" customHeight="1" s="125">
      <c r="A567" s="133" t="inlineStr">
        <is>
          <t>David Ule</t>
        </is>
      </c>
      <c r="B567" s="133" t="n">
        <v>2310</v>
      </c>
      <c r="C567" s="133" t="inlineStr">
        <is>
          <t>Publicador</t>
        </is>
      </c>
      <c r="D567" s="138" t="n">
        <v>1</v>
      </c>
      <c r="E567" s="138" t="n">
        <v>1</v>
      </c>
      <c r="F567" s="138" t="n">
        <v>3</v>
      </c>
      <c r="G567" s="138" t="n">
        <v>0</v>
      </c>
      <c r="H567" s="168" t="n">
        <v>21</v>
      </c>
      <c r="I567" s="133" t="inlineStr">
        <is>
          <t>ok</t>
        </is>
      </c>
    </row>
    <row r="568" ht="15" customHeight="1" s="125">
      <c r="A568" s="133" t="inlineStr">
        <is>
          <t>Francisco Lara</t>
        </is>
      </c>
      <c r="B568" s="133" t="n">
        <v>2310</v>
      </c>
      <c r="C568" s="133" t="inlineStr">
        <is>
          <t>Prec. Regular</t>
        </is>
      </c>
      <c r="D568" s="138" t="n">
        <v>1</v>
      </c>
      <c r="E568" s="138" t="n">
        <v>1</v>
      </c>
      <c r="F568" s="138" t="n">
        <v>0</v>
      </c>
      <c r="G568" s="138" t="n">
        <v>0</v>
      </c>
      <c r="H568" s="168" t="n">
        <v>51</v>
      </c>
      <c r="I568" s="133" t="inlineStr">
        <is>
          <t>ok</t>
        </is>
      </c>
    </row>
    <row r="569" ht="15" customHeight="1" s="125">
      <c r="A569" s="133" t="inlineStr">
        <is>
          <t>Isaias Beroiza</t>
        </is>
      </c>
      <c r="B569" s="133" t="n">
        <v>2310</v>
      </c>
      <c r="C569" s="133" t="inlineStr">
        <is>
          <t>Publicador</t>
        </is>
      </c>
      <c r="D569" s="138" t="n">
        <v>1</v>
      </c>
      <c r="E569" s="138" t="n">
        <v>1</v>
      </c>
      <c r="F569" s="138" t="n">
        <v>1</v>
      </c>
      <c r="G569" s="138" t="n">
        <v>0</v>
      </c>
      <c r="H569" s="168" t="n">
        <v>13</v>
      </c>
      <c r="I569" s="133" t="inlineStr">
        <is>
          <t>ok</t>
        </is>
      </c>
    </row>
    <row r="570" ht="15" customHeight="1" s="125">
      <c r="A570" s="133" t="inlineStr">
        <is>
          <t>Luis Olivares</t>
        </is>
      </c>
      <c r="B570" s="133" t="n">
        <v>2310</v>
      </c>
      <c r="C570" s="133" t="inlineStr">
        <is>
          <t>Publicador</t>
        </is>
      </c>
      <c r="D570" s="138" t="n">
        <v>1</v>
      </c>
      <c r="E570" s="138" t="n">
        <v>1</v>
      </c>
      <c r="F570" s="138" t="n">
        <v>0</v>
      </c>
      <c r="G570" s="138" t="n">
        <v>0</v>
      </c>
      <c r="H570" s="168" t="n">
        <v>4</v>
      </c>
      <c r="I570" s="133" t="inlineStr">
        <is>
          <t>ok</t>
        </is>
      </c>
    </row>
    <row r="571" ht="15" customHeight="1" s="125">
      <c r="A571" s="133" t="inlineStr">
        <is>
          <t>Maria Jose Beroiza</t>
        </is>
      </c>
      <c r="B571" s="133" t="n">
        <v>2310</v>
      </c>
      <c r="C571" s="133" t="inlineStr">
        <is>
          <t>Publicador</t>
        </is>
      </c>
      <c r="D571" s="138" t="n">
        <v>1</v>
      </c>
      <c r="E571" s="138" t="n">
        <v>1</v>
      </c>
      <c r="F571" s="138" t="n">
        <v>0</v>
      </c>
      <c r="G571" s="138" t="n">
        <v>0</v>
      </c>
      <c r="H571" s="168" t="n">
        <v>18</v>
      </c>
      <c r="I571" s="133" t="inlineStr">
        <is>
          <t>ok</t>
        </is>
      </c>
    </row>
    <row r="572" ht="15" customHeight="1" s="125">
      <c r="A572" s="133" t="inlineStr">
        <is>
          <t>Mirtia de Peralta</t>
        </is>
      </c>
      <c r="B572" s="133" t="n">
        <v>2310</v>
      </c>
      <c r="C572" s="133" t="inlineStr">
        <is>
          <t>Publicador</t>
        </is>
      </c>
      <c r="D572" s="138" t="n">
        <v>1</v>
      </c>
      <c r="E572" s="138" t="n">
        <v>1</v>
      </c>
      <c r="F572" s="138" t="n">
        <v>0</v>
      </c>
      <c r="G572" s="138" t="n">
        <v>0</v>
      </c>
      <c r="H572" s="168" t="n">
        <v>6</v>
      </c>
      <c r="I572" s="133" t="inlineStr">
        <is>
          <t>ok</t>
        </is>
      </c>
    </row>
    <row r="573" ht="15" customHeight="1" s="125">
      <c r="A573" s="133" t="inlineStr">
        <is>
          <t>Monica de Ule</t>
        </is>
      </c>
      <c r="B573" s="133" t="n">
        <v>2310</v>
      </c>
      <c r="C573" s="133" t="inlineStr">
        <is>
          <t>Publicador</t>
        </is>
      </c>
      <c r="D573" s="138" t="n">
        <v>1</v>
      </c>
      <c r="E573" s="138" t="n">
        <v>1</v>
      </c>
      <c r="F573" s="138" t="n">
        <v>3</v>
      </c>
      <c r="G573" s="138" t="n">
        <v>0</v>
      </c>
      <c r="H573" s="168" t="n">
        <v>22</v>
      </c>
      <c r="I573" s="133" t="inlineStr">
        <is>
          <t>ok</t>
        </is>
      </c>
    </row>
    <row r="574" ht="15" customHeight="1" s="125">
      <c r="A574" s="133" t="inlineStr">
        <is>
          <t>Pedro Ruiz</t>
        </is>
      </c>
      <c r="B574" s="133" t="n">
        <v>2310</v>
      </c>
      <c r="C574" s="133" t="inlineStr">
        <is>
          <t>Publicador</t>
        </is>
      </c>
      <c r="D574" s="138" t="n">
        <v>1</v>
      </c>
      <c r="E574" s="138" t="n">
        <v>0</v>
      </c>
      <c r="F574" s="138" t="n">
        <v>0</v>
      </c>
      <c r="G574" s="138" t="n">
        <v>0</v>
      </c>
      <c r="H574" s="168" t="n">
        <v>0</v>
      </c>
      <c r="I574" s="133" t="inlineStr">
        <is>
          <t>No informa actividad</t>
        </is>
      </c>
    </row>
    <row r="575" ht="15" customHeight="1" s="125">
      <c r="A575" s="133" t="inlineStr">
        <is>
          <t>Samuel Ule</t>
        </is>
      </c>
      <c r="B575" s="133" t="n">
        <v>2310</v>
      </c>
      <c r="C575" s="133" t="inlineStr">
        <is>
          <t>Publicador</t>
        </is>
      </c>
      <c r="D575" s="138" t="n">
        <v>1</v>
      </c>
      <c r="E575" s="138" t="n">
        <v>1</v>
      </c>
      <c r="F575" s="138" t="n">
        <v>0</v>
      </c>
      <c r="G575" s="138" t="n">
        <v>0</v>
      </c>
      <c r="H575" s="168" t="n">
        <v>7</v>
      </c>
      <c r="I575" s="133" t="inlineStr">
        <is>
          <t>ok</t>
        </is>
      </c>
    </row>
    <row r="576" ht="15" customHeight="1" s="125">
      <c r="A576" s="133" t="inlineStr">
        <is>
          <t>Sara Lemus</t>
        </is>
      </c>
      <c r="B576" s="133" t="n">
        <v>2310</v>
      </c>
      <c r="C576" s="133" t="inlineStr">
        <is>
          <t>Publicador</t>
        </is>
      </c>
      <c r="D576" s="138" t="n">
        <v>1</v>
      </c>
      <c r="E576" s="138" t="n">
        <v>1</v>
      </c>
      <c r="F576" s="138" t="n">
        <v>0</v>
      </c>
      <c r="G576" s="138" t="n">
        <v>0</v>
      </c>
      <c r="H576" s="168" t="n">
        <v>16</v>
      </c>
      <c r="I576" s="133" t="inlineStr">
        <is>
          <t>ok</t>
        </is>
      </c>
    </row>
    <row r="577" ht="15" customHeight="1" s="125">
      <c r="A577" s="133" t="inlineStr">
        <is>
          <t>Sergio Guerrero</t>
        </is>
      </c>
      <c r="B577" s="133" t="n">
        <v>2310</v>
      </c>
      <c r="C577" s="133" t="inlineStr">
        <is>
          <t>Prec. Auxiliar</t>
        </is>
      </c>
      <c r="D577" s="138" t="n">
        <v>1</v>
      </c>
      <c r="E577" s="138" t="n">
        <v>1</v>
      </c>
      <c r="F577" s="138" t="n">
        <v>0</v>
      </c>
      <c r="G577" s="138" t="n">
        <v>1</v>
      </c>
      <c r="H577" s="168" t="n">
        <v>19</v>
      </c>
      <c r="I577" s="133" t="inlineStr">
        <is>
          <t>ok</t>
        </is>
      </c>
    </row>
    <row r="578" ht="15" customHeight="1" s="125">
      <c r="A578" s="133" t="inlineStr">
        <is>
          <t>Simón Ule</t>
        </is>
      </c>
      <c r="B578" s="133" t="n">
        <v>2310</v>
      </c>
      <c r="C578" s="133" t="inlineStr">
        <is>
          <t>Publicador</t>
        </is>
      </c>
      <c r="D578" s="138" t="n">
        <v>1</v>
      </c>
      <c r="E578" s="138" t="n">
        <v>1</v>
      </c>
      <c r="F578" s="138" t="n">
        <v>1</v>
      </c>
      <c r="G578" s="138" t="n">
        <v>0</v>
      </c>
      <c r="H578" s="168" t="n">
        <v>36</v>
      </c>
      <c r="I578" s="133" t="inlineStr">
        <is>
          <t>ok</t>
        </is>
      </c>
    </row>
    <row r="579" ht="15" customHeight="1" s="125">
      <c r="A579" s="133" t="inlineStr">
        <is>
          <t>Cindy de Mellado</t>
        </is>
      </c>
      <c r="B579" s="133" t="n">
        <v>2310</v>
      </c>
      <c r="C579" s="133" t="inlineStr">
        <is>
          <t>Prec. Regular</t>
        </is>
      </c>
      <c r="D579" s="138" t="n">
        <v>2</v>
      </c>
      <c r="E579" s="138" t="n">
        <v>1</v>
      </c>
      <c r="F579" s="138" t="n">
        <v>1</v>
      </c>
      <c r="G579" s="138" t="n">
        <v>0</v>
      </c>
      <c r="H579" s="168" t="n">
        <v>52</v>
      </c>
      <c r="I579" s="133" t="inlineStr">
        <is>
          <t>ok</t>
        </is>
      </c>
    </row>
    <row r="580" ht="15" customHeight="1" s="125">
      <c r="A580" s="133" t="inlineStr">
        <is>
          <t>Claudia de Albornoz</t>
        </is>
      </c>
      <c r="B580" s="133" t="n">
        <v>2310</v>
      </c>
      <c r="C580" s="133" t="inlineStr">
        <is>
          <t>Publicador</t>
        </is>
      </c>
      <c r="D580" s="138" t="n">
        <v>2</v>
      </c>
      <c r="E580" s="138" t="n">
        <v>1</v>
      </c>
      <c r="F580" s="138" t="n">
        <v>0</v>
      </c>
      <c r="G580" s="138" t="n">
        <v>0</v>
      </c>
      <c r="H580" s="168" t="n">
        <v>22</v>
      </c>
      <c r="I580" s="133" t="inlineStr">
        <is>
          <t>ok</t>
        </is>
      </c>
    </row>
    <row r="581" ht="15" customHeight="1" s="125">
      <c r="A581" s="133" t="inlineStr">
        <is>
          <t>Cristian Albornoz</t>
        </is>
      </c>
      <c r="B581" s="133" t="n">
        <v>2310</v>
      </c>
      <c r="C581" s="133" t="inlineStr">
        <is>
          <t>Prec. Auxiliar</t>
        </is>
      </c>
      <c r="D581" s="138" t="n">
        <v>2</v>
      </c>
      <c r="E581" s="138" t="n">
        <v>1</v>
      </c>
      <c r="F581" s="138" t="n">
        <v>0</v>
      </c>
      <c r="G581" s="138" t="n">
        <v>1</v>
      </c>
      <c r="H581" s="168" t="n">
        <v>33</v>
      </c>
      <c r="I581" s="133" t="inlineStr">
        <is>
          <t>ok</t>
        </is>
      </c>
    </row>
    <row r="582" ht="15" customHeight="1" s="125">
      <c r="A582" s="133" t="inlineStr">
        <is>
          <t>Cristian Riquelme</t>
        </is>
      </c>
      <c r="B582" s="133" t="n">
        <v>2310</v>
      </c>
      <c r="C582" s="133" t="inlineStr">
        <is>
          <t>Prec. Regular</t>
        </is>
      </c>
      <c r="D582" s="138" t="n">
        <v>2</v>
      </c>
      <c r="E582" s="138" t="n">
        <v>1</v>
      </c>
      <c r="F582" s="138" t="n">
        <v>0</v>
      </c>
      <c r="G582" s="138" t="n">
        <v>0</v>
      </c>
      <c r="H582" s="168" t="n">
        <v>35</v>
      </c>
      <c r="I582" s="133" t="inlineStr">
        <is>
          <t>ok</t>
        </is>
      </c>
    </row>
    <row r="583" ht="15" customHeight="1" s="125">
      <c r="A583" s="133" t="inlineStr">
        <is>
          <t>Daniel Mellado</t>
        </is>
      </c>
      <c r="B583" s="133" t="n">
        <v>2310</v>
      </c>
      <c r="C583" s="133" t="inlineStr">
        <is>
          <t>Prec. Regular</t>
        </is>
      </c>
      <c r="D583" s="138" t="n">
        <v>2</v>
      </c>
      <c r="E583" s="138" t="n">
        <v>1</v>
      </c>
      <c r="F583" s="138" t="n">
        <v>3</v>
      </c>
      <c r="G583" s="138" t="n">
        <v>0</v>
      </c>
      <c r="H583" s="168" t="n">
        <v>54</v>
      </c>
      <c r="I583" s="133" t="inlineStr">
        <is>
          <t>ok</t>
        </is>
      </c>
    </row>
    <row r="584" ht="15" customHeight="1" s="125">
      <c r="A584" s="133" t="inlineStr">
        <is>
          <t>Fresia de Jorquera</t>
        </is>
      </c>
      <c r="B584" s="133" t="n">
        <v>2310</v>
      </c>
      <c r="C584" s="133" t="inlineStr">
        <is>
          <t>Publicador</t>
        </is>
      </c>
      <c r="D584" s="138" t="n">
        <v>2</v>
      </c>
      <c r="E584" s="138" t="n">
        <v>1</v>
      </c>
      <c r="F584" s="138" t="n">
        <v>0</v>
      </c>
      <c r="G584" s="138" t="n">
        <v>0</v>
      </c>
      <c r="H584" s="168" t="n">
        <v>13</v>
      </c>
      <c r="I584" s="133" t="inlineStr">
        <is>
          <t>ok</t>
        </is>
      </c>
    </row>
    <row r="585" ht="15" customHeight="1" s="125">
      <c r="A585" s="133" t="inlineStr">
        <is>
          <t>Gabriel Olivares</t>
        </is>
      </c>
      <c r="B585" s="133" t="n">
        <v>2310</v>
      </c>
      <c r="C585" s="133" t="inlineStr">
        <is>
          <t>Publicador</t>
        </is>
      </c>
      <c r="D585" s="138" t="n">
        <v>2</v>
      </c>
      <c r="E585" s="138" t="n">
        <v>1</v>
      </c>
      <c r="F585" s="138" t="n">
        <v>0</v>
      </c>
      <c r="G585" s="138" t="n">
        <v>0</v>
      </c>
      <c r="H585" s="168" t="n">
        <v>6</v>
      </c>
      <c r="I585" s="133" t="inlineStr">
        <is>
          <t>ok</t>
        </is>
      </c>
    </row>
    <row r="586" ht="15" customHeight="1" s="125">
      <c r="A586" s="133" t="inlineStr">
        <is>
          <t>Gladys de Chupin</t>
        </is>
      </c>
      <c r="B586" s="133" t="n">
        <v>2310</v>
      </c>
      <c r="C586" s="133" t="inlineStr">
        <is>
          <t>Prec. Regular</t>
        </is>
      </c>
      <c r="D586" s="138" t="n">
        <v>2</v>
      </c>
      <c r="E586" s="138" t="n">
        <v>1</v>
      </c>
      <c r="F586" s="138" t="n">
        <v>2</v>
      </c>
      <c r="G586" s="138" t="n">
        <v>0</v>
      </c>
      <c r="H586" s="168" t="n">
        <v>47</v>
      </c>
      <c r="I586" s="133" t="inlineStr">
        <is>
          <t>ok</t>
        </is>
      </c>
    </row>
    <row r="587" ht="15" customHeight="1" s="125">
      <c r="A587" s="133" t="inlineStr">
        <is>
          <t xml:space="preserve">Hernán Jorquera </t>
        </is>
      </c>
      <c r="B587" s="133" t="n">
        <v>2310</v>
      </c>
      <c r="C587" s="133" t="inlineStr">
        <is>
          <t>Publicador</t>
        </is>
      </c>
      <c r="D587" s="138" t="n">
        <v>2</v>
      </c>
      <c r="E587" s="138" t="n">
        <v>1</v>
      </c>
      <c r="F587" s="138" t="n">
        <v>0</v>
      </c>
      <c r="G587" s="138" t="n">
        <v>0</v>
      </c>
      <c r="H587" s="168" t="n">
        <v>8</v>
      </c>
      <c r="I587" s="133" t="inlineStr">
        <is>
          <t>ok</t>
        </is>
      </c>
    </row>
    <row r="588" ht="15" customHeight="1" s="125">
      <c r="A588" s="133" t="inlineStr">
        <is>
          <t xml:space="preserve">Hernan Jorquera Cura </t>
        </is>
      </c>
      <c r="B588" s="133" t="n">
        <v>2310</v>
      </c>
      <c r="C588" s="133" t="inlineStr">
        <is>
          <t>Publicador</t>
        </is>
      </c>
      <c r="D588" s="138" t="n">
        <v>2</v>
      </c>
      <c r="E588" s="138" t="n">
        <v>1</v>
      </c>
      <c r="F588" s="138" t="n">
        <v>0</v>
      </c>
      <c r="G588" s="138" t="n">
        <v>0</v>
      </c>
      <c r="H588" s="168" t="n">
        <v>3</v>
      </c>
      <c r="I588" s="133" t="inlineStr">
        <is>
          <t>ok</t>
        </is>
      </c>
    </row>
    <row r="589" ht="15" customHeight="1" s="125">
      <c r="A589" s="133" t="inlineStr">
        <is>
          <t xml:space="preserve">Joaquín Lozano </t>
        </is>
      </c>
      <c r="B589" s="133" t="n">
        <v>2310</v>
      </c>
      <c r="C589" s="133" t="inlineStr">
        <is>
          <t>Publicador</t>
        </is>
      </c>
      <c r="D589" s="138" t="n">
        <v>2</v>
      </c>
      <c r="E589" s="138" t="n">
        <v>0</v>
      </c>
      <c r="F589" s="138" t="n">
        <v>0</v>
      </c>
      <c r="G589" s="138" t="n">
        <v>0</v>
      </c>
      <c r="H589" s="168" t="n">
        <v>0</v>
      </c>
      <c r="I589" s="133" t="inlineStr">
        <is>
          <t>No informa actividad</t>
        </is>
      </c>
    </row>
    <row r="590" ht="15" customHeight="1" s="125">
      <c r="A590" s="133" t="inlineStr">
        <is>
          <t xml:space="preserve">María Hernández </t>
        </is>
      </c>
      <c r="B590" s="133" t="n">
        <v>2310</v>
      </c>
      <c r="C590" s="133" t="inlineStr">
        <is>
          <t>Publicador</t>
        </is>
      </c>
      <c r="D590" s="138" t="n">
        <v>2</v>
      </c>
      <c r="E590" s="138" t="n">
        <v>1</v>
      </c>
      <c r="F590" s="138" t="n">
        <v>0</v>
      </c>
      <c r="G590" s="138" t="n">
        <v>0</v>
      </c>
      <c r="H590" s="168" t="n">
        <v>9</v>
      </c>
      <c r="I590" s="133" t="inlineStr">
        <is>
          <t>ok</t>
        </is>
      </c>
    </row>
    <row r="591" ht="15" customHeight="1" s="125">
      <c r="A591" s="133" t="inlineStr">
        <is>
          <t>Maximiliano Mellado</t>
        </is>
      </c>
      <c r="B591" s="133" t="n">
        <v>2310</v>
      </c>
      <c r="C591" s="133" t="inlineStr">
        <is>
          <t>Publicador</t>
        </is>
      </c>
      <c r="D591" s="138" t="n">
        <v>2</v>
      </c>
      <c r="E591" s="138" t="n">
        <v>1</v>
      </c>
      <c r="F591" s="138" t="n">
        <v>0</v>
      </c>
      <c r="G591" s="138" t="n">
        <v>0</v>
      </c>
      <c r="H591" s="168" t="n">
        <v>14</v>
      </c>
      <c r="I591" s="133" t="inlineStr">
        <is>
          <t>ok</t>
        </is>
      </c>
    </row>
    <row r="592" ht="15" customHeight="1" s="125">
      <c r="A592" s="133" t="inlineStr">
        <is>
          <t>Nicole Pfeifer</t>
        </is>
      </c>
      <c r="B592" s="133" t="n">
        <v>2310</v>
      </c>
      <c r="C592" s="133" t="inlineStr">
        <is>
          <t>Prec. Regular</t>
        </is>
      </c>
      <c r="D592" s="138" t="n">
        <v>2</v>
      </c>
      <c r="E592" s="138" t="n">
        <v>1</v>
      </c>
      <c r="F592" s="138" t="n">
        <v>0</v>
      </c>
      <c r="G592" s="138" t="n">
        <v>0</v>
      </c>
      <c r="H592" s="168" t="n">
        <v>29</v>
      </c>
      <c r="I592" s="133" t="inlineStr">
        <is>
          <t>ok</t>
        </is>
      </c>
    </row>
    <row r="593" ht="15" customHeight="1" s="125">
      <c r="A593" s="133" t="inlineStr">
        <is>
          <t xml:space="preserve">Priscila Jorquera </t>
        </is>
      </c>
      <c r="B593" s="133" t="n">
        <v>2310</v>
      </c>
      <c r="C593" s="133" t="inlineStr">
        <is>
          <t>Publicador</t>
        </is>
      </c>
      <c r="D593" s="138" t="n">
        <v>2</v>
      </c>
      <c r="E593" s="138" t="n">
        <v>1</v>
      </c>
      <c r="F593" s="138" t="n">
        <v>0</v>
      </c>
      <c r="G593" s="138" t="n">
        <v>0</v>
      </c>
      <c r="H593" s="168" t="n">
        <v>10</v>
      </c>
      <c r="I593" s="133" t="inlineStr">
        <is>
          <t>ok</t>
        </is>
      </c>
    </row>
    <row r="594" ht="15" customHeight="1" s="125">
      <c r="A594" s="133" t="inlineStr">
        <is>
          <t>Renato Soto</t>
        </is>
      </c>
      <c r="B594" s="133" t="n">
        <v>2310</v>
      </c>
      <c r="C594" s="133" t="inlineStr">
        <is>
          <t>Publicador</t>
        </is>
      </c>
      <c r="D594" s="138" t="n">
        <v>2</v>
      </c>
      <c r="E594" s="138" t="n">
        <v>1</v>
      </c>
      <c r="F594" s="138" t="n">
        <v>0</v>
      </c>
      <c r="G594" s="138" t="n">
        <v>0</v>
      </c>
      <c r="H594" s="168" t="n">
        <v>10</v>
      </c>
      <c r="I594" s="133" t="inlineStr">
        <is>
          <t>ok</t>
        </is>
      </c>
    </row>
    <row r="595" ht="15" customHeight="1" s="125">
      <c r="A595" s="133" t="inlineStr">
        <is>
          <t>Rubén Chupin</t>
        </is>
      </c>
      <c r="B595" s="133" t="n">
        <v>2310</v>
      </c>
      <c r="C595" s="133" t="inlineStr">
        <is>
          <t>Prec. Regular</t>
        </is>
      </c>
      <c r="D595" s="138" t="n">
        <v>2</v>
      </c>
      <c r="E595" s="138" t="n">
        <v>1</v>
      </c>
      <c r="F595" s="138" t="n">
        <v>1</v>
      </c>
      <c r="G595" s="138" t="n">
        <v>0</v>
      </c>
      <c r="H595" s="168" t="n">
        <v>49</v>
      </c>
      <c r="I595" s="133" t="inlineStr">
        <is>
          <t>ok</t>
        </is>
      </c>
    </row>
    <row r="596" ht="15" customHeight="1" s="125">
      <c r="A596" s="133" t="inlineStr">
        <is>
          <t>Bernadita Carrasco</t>
        </is>
      </c>
      <c r="B596" s="133" t="n">
        <v>2311</v>
      </c>
      <c r="C596" s="133" t="inlineStr">
        <is>
          <t>Prec. Regular</t>
        </is>
      </c>
      <c r="D596" s="138" t="n">
        <v>1</v>
      </c>
      <c r="E596" s="138" t="n">
        <v>1</v>
      </c>
      <c r="F596" s="138" t="n">
        <v>1</v>
      </c>
      <c r="G596" s="138" t="n">
        <v>0</v>
      </c>
      <c r="H596" s="168" t="n">
        <v>63</v>
      </c>
      <c r="I596" s="133" t="inlineStr">
        <is>
          <t>ok</t>
        </is>
      </c>
    </row>
    <row r="597" ht="15" customHeight="1" s="125">
      <c r="A597" s="133" t="inlineStr">
        <is>
          <t>Cecilia Ahumada</t>
        </is>
      </c>
      <c r="B597" s="133" t="n">
        <v>2311</v>
      </c>
      <c r="C597" s="133" t="inlineStr">
        <is>
          <t>Publicador</t>
        </is>
      </c>
      <c r="D597" s="138" t="n">
        <v>1</v>
      </c>
      <c r="E597" s="138" t="n">
        <v>1</v>
      </c>
      <c r="F597" s="138" t="n">
        <v>0</v>
      </c>
      <c r="G597" s="138" t="n">
        <v>0</v>
      </c>
      <c r="H597" s="168" t="n">
        <v>0</v>
      </c>
      <c r="I597" s="133" t="inlineStr">
        <is>
          <t>ok</t>
        </is>
      </c>
    </row>
    <row r="598" ht="15" customHeight="1" s="125">
      <c r="A598" s="133" t="inlineStr">
        <is>
          <t>Celina Morales</t>
        </is>
      </c>
      <c r="B598" s="133" t="n">
        <v>2311</v>
      </c>
      <c r="C598" s="133" t="inlineStr">
        <is>
          <t>Prec. Regular</t>
        </is>
      </c>
      <c r="D598" s="138" t="n">
        <v>1</v>
      </c>
      <c r="E598" s="138" t="n">
        <v>1</v>
      </c>
      <c r="F598" s="138" t="n">
        <v>0</v>
      </c>
      <c r="G598" s="138" t="n">
        <v>0</v>
      </c>
      <c r="H598" s="168" t="n">
        <v>52</v>
      </c>
      <c r="I598" s="133" t="inlineStr">
        <is>
          <t>ok</t>
        </is>
      </c>
    </row>
    <row r="599" ht="15" customHeight="1" s="125">
      <c r="A599" s="133" t="inlineStr">
        <is>
          <t>Cristina de Olivares</t>
        </is>
      </c>
      <c r="B599" s="133" t="n">
        <v>2311</v>
      </c>
      <c r="C599" s="133" t="inlineStr">
        <is>
          <t>Publicador</t>
        </is>
      </c>
      <c r="D599" s="138" t="n">
        <v>1</v>
      </c>
      <c r="E599" s="138" t="n">
        <v>1</v>
      </c>
      <c r="F599" s="138" t="n">
        <v>0</v>
      </c>
      <c r="G599" s="138" t="n">
        <v>0</v>
      </c>
      <c r="H599" s="168" t="n">
        <v>0</v>
      </c>
      <c r="I599" s="133" t="inlineStr">
        <is>
          <t>ok</t>
        </is>
      </c>
    </row>
    <row r="600" ht="15" customHeight="1" s="125">
      <c r="A600" s="133" t="inlineStr">
        <is>
          <t>Daniela de Guerrero</t>
        </is>
      </c>
      <c r="B600" s="133" t="n">
        <v>2311</v>
      </c>
      <c r="C600" s="133" t="inlineStr">
        <is>
          <t>Prec. Regular</t>
        </is>
      </c>
      <c r="D600" s="138" t="n">
        <v>1</v>
      </c>
      <c r="E600" s="138" t="n">
        <v>1</v>
      </c>
      <c r="F600" s="138" t="n">
        <v>2</v>
      </c>
      <c r="G600" s="138" t="n">
        <v>0</v>
      </c>
      <c r="H600" s="168" t="n">
        <v>47</v>
      </c>
      <c r="I600" s="133" t="inlineStr">
        <is>
          <t>ok</t>
        </is>
      </c>
    </row>
    <row r="601" ht="15" customHeight="1" s="125">
      <c r="A601" s="133" t="inlineStr">
        <is>
          <t>David Ule</t>
        </is>
      </c>
      <c r="B601" s="133" t="n">
        <v>2311</v>
      </c>
      <c r="C601" s="133" t="inlineStr">
        <is>
          <t>Publicador</t>
        </is>
      </c>
      <c r="D601" s="138" t="n">
        <v>1</v>
      </c>
      <c r="E601" s="138" t="n">
        <v>1</v>
      </c>
      <c r="F601" s="138" t="n">
        <v>3</v>
      </c>
      <c r="G601" s="138" t="n">
        <v>0</v>
      </c>
      <c r="H601" s="168" t="n">
        <v>0</v>
      </c>
      <c r="I601" s="133" t="inlineStr">
        <is>
          <t>ok</t>
        </is>
      </c>
    </row>
    <row r="602" ht="15" customHeight="1" s="125">
      <c r="A602" s="133" t="inlineStr">
        <is>
          <t>Francisco Lara</t>
        </is>
      </c>
      <c r="B602" s="133" t="n">
        <v>2311</v>
      </c>
      <c r="C602" s="133" t="inlineStr">
        <is>
          <t>Prec. Regular</t>
        </is>
      </c>
      <c r="D602" s="138" t="n">
        <v>1</v>
      </c>
      <c r="E602" s="138" t="n">
        <v>1</v>
      </c>
      <c r="F602" s="138" t="n">
        <v>0</v>
      </c>
      <c r="G602" s="138" t="n">
        <v>0</v>
      </c>
      <c r="H602" s="168" t="n">
        <v>38</v>
      </c>
      <c r="I602" s="133" t="inlineStr">
        <is>
          <t>ok</t>
        </is>
      </c>
    </row>
    <row r="603" ht="15" customHeight="1" s="125">
      <c r="A603" s="133" t="inlineStr">
        <is>
          <t>Isaias Beroiza</t>
        </is>
      </c>
      <c r="B603" s="133" t="n">
        <v>2311</v>
      </c>
      <c r="C603" s="133" t="inlineStr">
        <is>
          <t>Publicador</t>
        </is>
      </c>
      <c r="D603" s="138" t="n">
        <v>1</v>
      </c>
      <c r="E603" s="138" t="n">
        <v>1</v>
      </c>
      <c r="F603" s="138" t="n">
        <v>1</v>
      </c>
      <c r="G603" s="138" t="n">
        <v>0</v>
      </c>
      <c r="H603" s="168" t="n">
        <v>0</v>
      </c>
      <c r="I603" s="133" t="inlineStr">
        <is>
          <t>ok</t>
        </is>
      </c>
    </row>
    <row r="604" ht="15" customHeight="1" s="125">
      <c r="A604" s="133" t="inlineStr">
        <is>
          <t>Luis Olivares</t>
        </is>
      </c>
      <c r="B604" s="133" t="n">
        <v>2311</v>
      </c>
      <c r="C604" s="133" t="inlineStr">
        <is>
          <t>Publicador</t>
        </is>
      </c>
      <c r="D604" s="138" t="n">
        <v>1</v>
      </c>
      <c r="E604" s="138" t="n">
        <v>1</v>
      </c>
      <c r="F604" s="138" t="n">
        <v>0</v>
      </c>
      <c r="G604" s="138" t="n">
        <v>0</v>
      </c>
      <c r="H604" s="168" t="n">
        <v>0</v>
      </c>
      <c r="I604" s="133" t="inlineStr">
        <is>
          <t>ok</t>
        </is>
      </c>
    </row>
    <row r="605" ht="15" customHeight="1" s="125">
      <c r="A605" s="133" t="inlineStr">
        <is>
          <t>Maria Jose Beroiza</t>
        </is>
      </c>
      <c r="B605" s="133" t="n">
        <v>2311</v>
      </c>
      <c r="C605" s="133" t="inlineStr">
        <is>
          <t>Publicador</t>
        </is>
      </c>
      <c r="D605" s="138" t="n">
        <v>1</v>
      </c>
      <c r="E605" s="138" t="n">
        <v>1</v>
      </c>
      <c r="F605" s="138" t="n">
        <v>0</v>
      </c>
      <c r="G605" s="138" t="n">
        <v>0</v>
      </c>
      <c r="H605" s="168" t="n">
        <v>0</v>
      </c>
      <c r="I605" s="133" t="inlineStr">
        <is>
          <t>ok</t>
        </is>
      </c>
    </row>
    <row r="606" ht="15" customHeight="1" s="125">
      <c r="A606" s="133" t="inlineStr">
        <is>
          <t>Mirtia de Peralta</t>
        </is>
      </c>
      <c r="B606" s="133" t="n">
        <v>2311</v>
      </c>
      <c r="C606" s="133" t="inlineStr">
        <is>
          <t>Publicador</t>
        </is>
      </c>
      <c r="D606" s="138" t="n">
        <v>1</v>
      </c>
      <c r="E606" s="138" t="n">
        <v>1</v>
      </c>
      <c r="F606" s="138" t="n">
        <v>0</v>
      </c>
      <c r="G606" s="138" t="n">
        <v>0</v>
      </c>
      <c r="H606" s="168" t="n">
        <v>0</v>
      </c>
      <c r="I606" s="133" t="inlineStr">
        <is>
          <t>ok</t>
        </is>
      </c>
    </row>
    <row r="607" ht="15" customHeight="1" s="125">
      <c r="A607" s="133" t="inlineStr">
        <is>
          <t>Monica de Ule</t>
        </is>
      </c>
      <c r="B607" s="133" t="n">
        <v>2311</v>
      </c>
      <c r="C607" s="133" t="inlineStr">
        <is>
          <t>Publicador</t>
        </is>
      </c>
      <c r="D607" s="138" t="n">
        <v>1</v>
      </c>
      <c r="E607" s="138" t="n">
        <v>1</v>
      </c>
      <c r="F607" s="138" t="n">
        <v>2</v>
      </c>
      <c r="G607" s="138" t="n">
        <v>0</v>
      </c>
      <c r="H607" s="168" t="n">
        <v>0</v>
      </c>
      <c r="I607" s="133" t="inlineStr">
        <is>
          <t>ok</t>
        </is>
      </c>
    </row>
    <row r="608" ht="15" customHeight="1" s="125">
      <c r="A608" s="133" t="inlineStr">
        <is>
          <t>Pedro Ruiz</t>
        </is>
      </c>
      <c r="B608" s="133" t="n">
        <v>2311</v>
      </c>
      <c r="C608" s="133" t="inlineStr">
        <is>
          <t>Publicador</t>
        </is>
      </c>
      <c r="D608" s="138" t="n">
        <v>1</v>
      </c>
      <c r="E608" s="138" t="n">
        <v>0</v>
      </c>
      <c r="F608" s="138" t="n">
        <v>0</v>
      </c>
      <c r="G608" s="138" t="n">
        <v>0</v>
      </c>
      <c r="H608" s="168" t="n">
        <v>0</v>
      </c>
      <c r="I608" s="133" t="inlineStr">
        <is>
          <t>No informa actividad</t>
        </is>
      </c>
    </row>
    <row r="609" ht="15" customHeight="1" s="125">
      <c r="A609" s="133" t="inlineStr">
        <is>
          <t>Samuel Ule</t>
        </is>
      </c>
      <c r="B609" s="133" t="n">
        <v>2311</v>
      </c>
      <c r="C609" s="133" t="inlineStr">
        <is>
          <t>Publicador</t>
        </is>
      </c>
      <c r="D609" s="138" t="n">
        <v>1</v>
      </c>
      <c r="E609" s="138" t="n">
        <v>1</v>
      </c>
      <c r="F609" s="138" t="n">
        <v>0</v>
      </c>
      <c r="G609" s="138" t="n">
        <v>0</v>
      </c>
      <c r="H609" s="168" t="n">
        <v>0</v>
      </c>
      <c r="I609" s="133" t="inlineStr">
        <is>
          <t>ok</t>
        </is>
      </c>
    </row>
    <row r="610" ht="15" customHeight="1" s="125">
      <c r="A610" s="133" t="inlineStr">
        <is>
          <t>Sara Lemus</t>
        </is>
      </c>
      <c r="B610" s="133" t="n">
        <v>2311</v>
      </c>
      <c r="C610" s="133" t="inlineStr">
        <is>
          <t>Publicador</t>
        </is>
      </c>
      <c r="D610" s="138" t="n">
        <v>1</v>
      </c>
      <c r="E610" s="138" t="n">
        <v>1</v>
      </c>
      <c r="F610" s="138" t="n">
        <v>0</v>
      </c>
      <c r="G610" s="138" t="n">
        <v>0</v>
      </c>
      <c r="H610" s="168" t="n">
        <v>0</v>
      </c>
      <c r="I610" s="133" t="inlineStr">
        <is>
          <t>ok</t>
        </is>
      </c>
    </row>
    <row r="611" ht="15" customHeight="1" s="125">
      <c r="A611" s="133" t="inlineStr">
        <is>
          <t>Sergio Guerrero</t>
        </is>
      </c>
      <c r="B611" s="133" t="n">
        <v>2311</v>
      </c>
      <c r="C611" s="133" t="inlineStr">
        <is>
          <t>Publicador</t>
        </is>
      </c>
      <c r="D611" s="138" t="n">
        <v>1</v>
      </c>
      <c r="E611" s="138" t="n">
        <v>1</v>
      </c>
      <c r="F611" s="138" t="n">
        <v>0</v>
      </c>
      <c r="G611" s="138" t="n">
        <v>0</v>
      </c>
      <c r="H611" s="168" t="n">
        <v>0</v>
      </c>
      <c r="I611" s="133" t="inlineStr">
        <is>
          <t>ok</t>
        </is>
      </c>
    </row>
    <row r="612" ht="15" customHeight="1" s="125">
      <c r="A612" s="133" t="inlineStr">
        <is>
          <t>Simón Ule</t>
        </is>
      </c>
      <c r="B612" s="133" t="n">
        <v>2311</v>
      </c>
      <c r="C612" s="133" t="inlineStr">
        <is>
          <t>Publicador</t>
        </is>
      </c>
      <c r="D612" s="138" t="n">
        <v>1</v>
      </c>
      <c r="E612" s="138" t="n">
        <v>1</v>
      </c>
      <c r="F612" s="138" t="n">
        <v>0</v>
      </c>
      <c r="G612" s="138" t="n">
        <v>0</v>
      </c>
      <c r="H612" s="168" t="n">
        <v>0</v>
      </c>
      <c r="I612" s="133" t="inlineStr">
        <is>
          <t>ok</t>
        </is>
      </c>
    </row>
    <row r="613" ht="15" customHeight="1" s="125">
      <c r="A613" s="133" t="inlineStr">
        <is>
          <t>Cindy de Mellado</t>
        </is>
      </c>
      <c r="B613" s="133" t="n">
        <v>2311</v>
      </c>
      <c r="C613" s="133" t="inlineStr">
        <is>
          <t>Prec. Regular</t>
        </is>
      </c>
      <c r="D613" s="138" t="n">
        <v>2</v>
      </c>
      <c r="E613" s="138" t="n">
        <v>1</v>
      </c>
      <c r="F613" s="138" t="n">
        <v>1</v>
      </c>
      <c r="G613" s="138" t="n">
        <v>0</v>
      </c>
      <c r="H613" s="168" t="n">
        <v>47</v>
      </c>
      <c r="I613" s="133" t="inlineStr">
        <is>
          <t>ok</t>
        </is>
      </c>
    </row>
    <row r="614" ht="15" customHeight="1" s="125">
      <c r="A614" s="133" t="inlineStr">
        <is>
          <t>Claudia de Albornoz</t>
        </is>
      </c>
      <c r="B614" s="133" t="n">
        <v>2311</v>
      </c>
      <c r="C614" s="133" t="inlineStr">
        <is>
          <t>Publicador</t>
        </is>
      </c>
      <c r="D614" s="138" t="n">
        <v>2</v>
      </c>
      <c r="E614" s="138" t="n">
        <v>1</v>
      </c>
      <c r="F614" s="138" t="n">
        <v>0</v>
      </c>
      <c r="G614" s="138" t="n">
        <v>0</v>
      </c>
      <c r="H614" s="168" t="n">
        <v>0</v>
      </c>
      <c r="I614" s="133" t="inlineStr">
        <is>
          <t>ok</t>
        </is>
      </c>
    </row>
    <row r="615" ht="15" customHeight="1" s="125">
      <c r="A615" s="133" t="inlineStr">
        <is>
          <t>Cristian Albornoz</t>
        </is>
      </c>
      <c r="B615" s="133" t="n">
        <v>2311</v>
      </c>
      <c r="C615" s="133" t="inlineStr">
        <is>
          <t>Prec. Auxiliar</t>
        </is>
      </c>
      <c r="D615" s="138" t="n">
        <v>2</v>
      </c>
      <c r="E615" s="138" t="n">
        <v>1</v>
      </c>
      <c r="F615" s="138" t="n">
        <v>0</v>
      </c>
      <c r="G615" s="138" t="n">
        <v>1</v>
      </c>
      <c r="H615" s="168" t="n">
        <v>31</v>
      </c>
      <c r="I615" s="133" t="inlineStr">
        <is>
          <t>ok</t>
        </is>
      </c>
    </row>
    <row r="616" ht="15" customHeight="1" s="125">
      <c r="A616" s="133" t="inlineStr">
        <is>
          <t>Cristian Riquelme</t>
        </is>
      </c>
      <c r="B616" s="133" t="n">
        <v>2311</v>
      </c>
      <c r="C616" s="133" t="inlineStr">
        <is>
          <t>Prec. Regular</t>
        </is>
      </c>
      <c r="D616" s="138" t="n">
        <v>2</v>
      </c>
      <c r="E616" s="138" t="n">
        <v>1</v>
      </c>
      <c r="F616" s="138" t="n">
        <v>1</v>
      </c>
      <c r="G616" s="138" t="n">
        <v>0</v>
      </c>
      <c r="H616" s="168" t="n">
        <v>68</v>
      </c>
      <c r="I616" s="133" t="inlineStr">
        <is>
          <t>ok</t>
        </is>
      </c>
    </row>
    <row r="617" ht="15" customHeight="1" s="125">
      <c r="A617" s="133" t="inlineStr">
        <is>
          <t>Daniel Mellado</t>
        </is>
      </c>
      <c r="B617" s="133" t="n">
        <v>2311</v>
      </c>
      <c r="C617" s="133" t="inlineStr">
        <is>
          <t>Prec. Regular</t>
        </is>
      </c>
      <c r="D617" s="138" t="n">
        <v>2</v>
      </c>
      <c r="E617" s="138" t="n">
        <v>1</v>
      </c>
      <c r="F617" s="138" t="n">
        <v>3</v>
      </c>
      <c r="G617" s="138" t="n">
        <v>0</v>
      </c>
      <c r="H617" s="168" t="n">
        <v>52</v>
      </c>
      <c r="I617" s="133" t="inlineStr">
        <is>
          <t>ok</t>
        </is>
      </c>
    </row>
    <row r="618" ht="15" customHeight="1" s="125">
      <c r="A618" s="133" t="inlineStr">
        <is>
          <t>Fresia de Jorquera</t>
        </is>
      </c>
      <c r="B618" s="133" t="n">
        <v>2311</v>
      </c>
      <c r="C618" s="133" t="inlineStr">
        <is>
          <t>Publicador</t>
        </is>
      </c>
      <c r="D618" s="138" t="n">
        <v>2</v>
      </c>
      <c r="E618" s="138" t="n">
        <v>0</v>
      </c>
      <c r="F618" s="138" t="n">
        <v>0</v>
      </c>
      <c r="G618" s="138" t="n">
        <v>0</v>
      </c>
      <c r="H618" s="168" t="n">
        <v>0</v>
      </c>
      <c r="I618" s="133" t="inlineStr">
        <is>
          <t>No informa actividad</t>
        </is>
      </c>
    </row>
    <row r="619" ht="15" customHeight="1" s="125">
      <c r="A619" s="133" t="inlineStr">
        <is>
          <t>Gabriel Olivares</t>
        </is>
      </c>
      <c r="B619" s="133" t="n">
        <v>2311</v>
      </c>
      <c r="C619" s="133" t="inlineStr">
        <is>
          <t>Publicador</t>
        </is>
      </c>
      <c r="D619" s="138" t="n">
        <v>2</v>
      </c>
      <c r="E619" s="138" t="n">
        <v>1</v>
      </c>
      <c r="F619" s="138" t="n">
        <v>0</v>
      </c>
      <c r="G619" s="138" t="n">
        <v>0</v>
      </c>
      <c r="H619" s="168" t="n">
        <v>0</v>
      </c>
      <c r="I619" s="133" t="inlineStr">
        <is>
          <t>ok</t>
        </is>
      </c>
    </row>
    <row r="620" ht="15" customHeight="1" s="125">
      <c r="A620" s="133" t="inlineStr">
        <is>
          <t>Gladys de Chupin</t>
        </is>
      </c>
      <c r="B620" s="133" t="n">
        <v>2311</v>
      </c>
      <c r="C620" s="133" t="inlineStr">
        <is>
          <t>Prec. Regular</t>
        </is>
      </c>
      <c r="D620" s="138" t="n">
        <v>2</v>
      </c>
      <c r="E620" s="138" t="n">
        <v>1</v>
      </c>
      <c r="F620" s="138" t="n">
        <v>2</v>
      </c>
      <c r="G620" s="138" t="n">
        <v>0</v>
      </c>
      <c r="H620" s="168" t="n">
        <v>54</v>
      </c>
      <c r="I620" s="133" t="inlineStr">
        <is>
          <t>ok</t>
        </is>
      </c>
    </row>
    <row r="621" ht="15" customHeight="1" s="125">
      <c r="A621" s="133" t="inlineStr">
        <is>
          <t xml:space="preserve">Hernán Jorquera </t>
        </is>
      </c>
      <c r="B621" s="133" t="n">
        <v>2311</v>
      </c>
      <c r="C621" s="133" t="inlineStr">
        <is>
          <t>Publicador</t>
        </is>
      </c>
      <c r="D621" s="138" t="n">
        <v>2</v>
      </c>
      <c r="E621" s="138" t="n">
        <v>1</v>
      </c>
      <c r="F621" s="138" t="n">
        <v>0</v>
      </c>
      <c r="G621" s="138" t="n">
        <v>0</v>
      </c>
      <c r="H621" s="168" t="n">
        <v>0</v>
      </c>
      <c r="I621" s="133" t="inlineStr">
        <is>
          <t>ok</t>
        </is>
      </c>
    </row>
    <row r="622" ht="15" customHeight="1" s="125">
      <c r="A622" s="133" t="inlineStr">
        <is>
          <t xml:space="preserve">Hernan Jorquera Cura </t>
        </is>
      </c>
      <c r="B622" s="133" t="n">
        <v>2311</v>
      </c>
      <c r="C622" s="133" t="inlineStr">
        <is>
          <t>Publicador</t>
        </is>
      </c>
      <c r="D622" s="138" t="n">
        <v>2</v>
      </c>
      <c r="E622" s="138" t="n">
        <v>1</v>
      </c>
      <c r="F622" s="138" t="n">
        <v>0</v>
      </c>
      <c r="G622" s="138" t="n">
        <v>0</v>
      </c>
      <c r="H622" s="168" t="n">
        <v>0</v>
      </c>
      <c r="I622" s="133" t="inlineStr">
        <is>
          <t>ok</t>
        </is>
      </c>
    </row>
    <row r="623" ht="15" customHeight="1" s="125">
      <c r="A623" s="133" t="inlineStr">
        <is>
          <t xml:space="preserve">Joaquín Lozano </t>
        </is>
      </c>
      <c r="B623" s="133" t="n">
        <v>2311</v>
      </c>
      <c r="C623" s="133" t="inlineStr">
        <is>
          <t>Publicador</t>
        </is>
      </c>
      <c r="D623" s="138" t="n">
        <v>2</v>
      </c>
      <c r="E623" s="138" t="n">
        <v>0</v>
      </c>
      <c r="F623" s="138" t="n">
        <v>0</v>
      </c>
      <c r="G623" s="138" t="n">
        <v>0</v>
      </c>
      <c r="H623" s="168" t="n">
        <v>0</v>
      </c>
      <c r="I623" s="133" t="inlineStr">
        <is>
          <t>No informa actividad</t>
        </is>
      </c>
    </row>
    <row r="624" ht="15" customHeight="1" s="125">
      <c r="A624" s="133" t="inlineStr">
        <is>
          <t xml:space="preserve">María Hernández </t>
        </is>
      </c>
      <c r="B624" s="133" t="n">
        <v>2311</v>
      </c>
      <c r="C624" s="133" t="inlineStr">
        <is>
          <t>Publicador</t>
        </is>
      </c>
      <c r="D624" s="138" t="n">
        <v>2</v>
      </c>
      <c r="E624" s="138" t="n">
        <v>1</v>
      </c>
      <c r="F624" s="138" t="n">
        <v>0</v>
      </c>
      <c r="G624" s="138" t="n">
        <v>0</v>
      </c>
      <c r="H624" s="168" t="n">
        <v>0</v>
      </c>
      <c r="I624" s="133" t="inlineStr">
        <is>
          <t>ok</t>
        </is>
      </c>
    </row>
    <row r="625" ht="15" customHeight="1" s="125">
      <c r="A625" s="133" t="inlineStr">
        <is>
          <t>Maximiliano Mellado</t>
        </is>
      </c>
      <c r="B625" s="133" t="n">
        <v>2311</v>
      </c>
      <c r="C625" s="133" t="inlineStr">
        <is>
          <t>Publicador</t>
        </is>
      </c>
      <c r="D625" s="138" t="n">
        <v>2</v>
      </c>
      <c r="E625" s="138" t="n">
        <v>1</v>
      </c>
      <c r="F625" s="138" t="n">
        <v>0</v>
      </c>
      <c r="G625" s="138" t="n">
        <v>0</v>
      </c>
      <c r="H625" s="168" t="n">
        <v>0</v>
      </c>
      <c r="I625" s="133" t="inlineStr">
        <is>
          <t>ok</t>
        </is>
      </c>
    </row>
    <row r="626" ht="15" customHeight="1" s="125">
      <c r="A626" s="133" t="inlineStr">
        <is>
          <t>Nicole Pfeifer</t>
        </is>
      </c>
      <c r="B626" s="133" t="n">
        <v>2311</v>
      </c>
      <c r="C626" s="133" t="inlineStr">
        <is>
          <t>Prec. Regular</t>
        </is>
      </c>
      <c r="D626" s="138" t="n">
        <v>2</v>
      </c>
      <c r="E626" s="138" t="n">
        <v>1</v>
      </c>
      <c r="F626" s="138" t="n">
        <v>1</v>
      </c>
      <c r="G626" s="138" t="n">
        <v>0</v>
      </c>
      <c r="H626" s="168" t="n">
        <v>42</v>
      </c>
      <c r="I626" s="133" t="inlineStr">
        <is>
          <t>ok</t>
        </is>
      </c>
    </row>
    <row r="627" ht="15" customHeight="1" s="125">
      <c r="A627" s="133" t="inlineStr">
        <is>
          <t xml:space="preserve">Priscila Jorquera </t>
        </is>
      </c>
      <c r="B627" s="133" t="n">
        <v>2311</v>
      </c>
      <c r="C627" s="133" t="inlineStr">
        <is>
          <t>Prec. Auxiliar</t>
        </is>
      </c>
      <c r="D627" s="138" t="n">
        <v>2</v>
      </c>
      <c r="E627" s="138" t="n">
        <v>1</v>
      </c>
      <c r="F627" s="138" t="n">
        <v>0</v>
      </c>
      <c r="G627" s="138" t="n">
        <v>1</v>
      </c>
      <c r="H627" s="168" t="n">
        <v>30</v>
      </c>
      <c r="I627" s="133" t="inlineStr">
        <is>
          <t>ok</t>
        </is>
      </c>
    </row>
    <row r="628" ht="15" customHeight="1" s="125">
      <c r="A628" s="133" t="inlineStr">
        <is>
          <t>Renato Soto</t>
        </is>
      </c>
      <c r="B628" s="133" t="n">
        <v>2311</v>
      </c>
      <c r="C628" s="133" t="inlineStr">
        <is>
          <t>Publicador</t>
        </is>
      </c>
      <c r="D628" s="138" t="n">
        <v>2</v>
      </c>
      <c r="E628" s="138" t="n">
        <v>1</v>
      </c>
      <c r="F628" s="138" t="n">
        <v>0</v>
      </c>
      <c r="G628" s="138" t="n">
        <v>0</v>
      </c>
      <c r="H628" s="168" t="n">
        <v>0</v>
      </c>
      <c r="I628" s="133" t="inlineStr">
        <is>
          <t>ok</t>
        </is>
      </c>
    </row>
    <row r="629" ht="15" customHeight="1" s="125">
      <c r="A629" s="133" t="inlineStr">
        <is>
          <t>Rubén Chupin</t>
        </is>
      </c>
      <c r="B629" s="133" t="n">
        <v>2311</v>
      </c>
      <c r="C629" s="133" t="inlineStr">
        <is>
          <t>Prec. Regular</t>
        </is>
      </c>
      <c r="D629" s="138" t="n">
        <v>2</v>
      </c>
      <c r="E629" s="138" t="n">
        <v>1</v>
      </c>
      <c r="F629" s="138" t="n">
        <v>1</v>
      </c>
      <c r="G629" s="138" t="n">
        <v>0</v>
      </c>
      <c r="H629" s="168" t="n">
        <v>53</v>
      </c>
      <c r="I629" s="133" t="inlineStr">
        <is>
          <t>ok</t>
        </is>
      </c>
    </row>
    <row r="630" ht="15" customHeight="1" s="125">
      <c r="A630" s="133" t="inlineStr">
        <is>
          <t>Bernadita Carrasco</t>
        </is>
      </c>
      <c r="B630" s="133" t="n">
        <v>2312</v>
      </c>
      <c r="C630" s="133" t="inlineStr">
        <is>
          <t>Prec. Regular</t>
        </is>
      </c>
      <c r="D630" s="138" t="n">
        <v>1</v>
      </c>
      <c r="E630" s="138" t="n">
        <v>1</v>
      </c>
      <c r="H630" s="168" t="n">
        <v>0</v>
      </c>
      <c r="I630" s="133" t="inlineStr">
        <is>
          <t>ok</t>
        </is>
      </c>
    </row>
    <row r="631" ht="15" customHeight="1" s="125">
      <c r="A631" s="133" t="inlineStr">
        <is>
          <t>Cecilia Ahumada</t>
        </is>
      </c>
      <c r="B631" s="133" t="n">
        <v>2312</v>
      </c>
      <c r="C631" s="133" t="inlineStr">
        <is>
          <t>Publicador</t>
        </is>
      </c>
      <c r="D631" s="138" t="n">
        <v>1</v>
      </c>
      <c r="E631" s="138" t="n">
        <v>1</v>
      </c>
      <c r="H631" s="168" t="n">
        <v>0</v>
      </c>
      <c r="I631" s="133" t="inlineStr">
        <is>
          <t>ok</t>
        </is>
      </c>
    </row>
    <row r="632" ht="15" customHeight="1" s="125">
      <c r="A632" s="133" t="inlineStr">
        <is>
          <t>Celina Morales</t>
        </is>
      </c>
      <c r="B632" s="133" t="n">
        <v>2312</v>
      </c>
      <c r="C632" s="133" t="inlineStr">
        <is>
          <t>Prec. Regular</t>
        </is>
      </c>
      <c r="D632" s="138" t="n">
        <v>1</v>
      </c>
      <c r="E632" s="138" t="n">
        <v>1</v>
      </c>
      <c r="H632" s="168" t="n">
        <v>50</v>
      </c>
      <c r="I632" s="133" t="inlineStr">
        <is>
          <t>ok</t>
        </is>
      </c>
    </row>
    <row r="633" ht="15" customHeight="1" s="125">
      <c r="A633" s="133" t="inlineStr">
        <is>
          <t>Cristina de Olivares</t>
        </is>
      </c>
      <c r="B633" s="133" t="n">
        <v>2312</v>
      </c>
      <c r="C633" s="133" t="inlineStr">
        <is>
          <t>Publicador</t>
        </is>
      </c>
      <c r="D633" s="138" t="n">
        <v>1</v>
      </c>
      <c r="E633" s="138" t="n">
        <v>1</v>
      </c>
      <c r="H633" s="168" t="n">
        <v>0</v>
      </c>
      <c r="I633" s="133" t="inlineStr">
        <is>
          <t>ok</t>
        </is>
      </c>
    </row>
    <row r="634" ht="15" customHeight="1" s="125">
      <c r="A634" s="133" t="inlineStr">
        <is>
          <t>Daniela de Guerrero</t>
        </is>
      </c>
      <c r="B634" s="133" t="n">
        <v>2312</v>
      </c>
      <c r="C634" s="133" t="inlineStr">
        <is>
          <t>Prec. Regular</t>
        </is>
      </c>
      <c r="D634" s="138" t="n">
        <v>1</v>
      </c>
      <c r="E634" s="138" t="n">
        <v>1</v>
      </c>
      <c r="F634" s="138" t="n">
        <v>2</v>
      </c>
      <c r="H634" s="168" t="n">
        <v>37</v>
      </c>
      <c r="I634" s="133" t="inlineStr">
        <is>
          <t>ok</t>
        </is>
      </c>
    </row>
    <row r="635" ht="15" customHeight="1" s="125">
      <c r="A635" s="133" t="inlineStr">
        <is>
          <t>David Ule</t>
        </is>
      </c>
      <c r="B635" s="133" t="n">
        <v>2312</v>
      </c>
      <c r="C635" s="133" t="inlineStr">
        <is>
          <t>Publicador</t>
        </is>
      </c>
      <c r="D635" s="138" t="n">
        <v>1</v>
      </c>
      <c r="E635" s="138" t="n">
        <v>1</v>
      </c>
      <c r="F635" s="138" t="n">
        <v>3</v>
      </c>
      <c r="H635" s="168" t="n">
        <v>0</v>
      </c>
      <c r="I635" s="133" t="inlineStr">
        <is>
          <t>ok</t>
        </is>
      </c>
    </row>
    <row r="636" ht="15" customHeight="1" s="125">
      <c r="A636" s="133" t="inlineStr">
        <is>
          <t>Francisco Lara</t>
        </is>
      </c>
      <c r="B636" s="133" t="n">
        <v>2312</v>
      </c>
      <c r="C636" s="133" t="inlineStr">
        <is>
          <t>Prec. Regular</t>
        </is>
      </c>
      <c r="D636" s="138" t="n">
        <v>1</v>
      </c>
      <c r="E636" s="138" t="n">
        <v>1</v>
      </c>
      <c r="F636" s="138" t="n">
        <v>0</v>
      </c>
      <c r="H636" s="168" t="n">
        <v>59</v>
      </c>
      <c r="I636" s="133" t="inlineStr">
        <is>
          <t>ok</t>
        </is>
      </c>
    </row>
    <row r="637" ht="15" customHeight="1" s="125">
      <c r="A637" s="133" t="inlineStr">
        <is>
          <t>Isaias Beroiza</t>
        </is>
      </c>
      <c r="B637" s="133" t="n">
        <v>2312</v>
      </c>
      <c r="C637" s="133" t="inlineStr">
        <is>
          <t>Publicador</t>
        </is>
      </c>
      <c r="D637" s="138" t="n">
        <v>1</v>
      </c>
      <c r="E637" s="138" t="n">
        <v>1</v>
      </c>
      <c r="F637" s="138" t="n">
        <v>0</v>
      </c>
      <c r="G637" s="138" t="n">
        <v>0</v>
      </c>
      <c r="H637" s="174" t="n">
        <v>0</v>
      </c>
      <c r="I637" s="133" t="inlineStr">
        <is>
          <t>ok</t>
        </is>
      </c>
    </row>
    <row r="638" ht="15" customHeight="1" s="125">
      <c r="A638" s="133" t="inlineStr">
        <is>
          <t>Luis Olivares</t>
        </is>
      </c>
      <c r="B638" s="133" t="n">
        <v>2312</v>
      </c>
      <c r="C638" s="133" t="inlineStr">
        <is>
          <t>Publicador</t>
        </is>
      </c>
      <c r="D638" s="138" t="n">
        <v>1</v>
      </c>
      <c r="E638" s="138" t="n">
        <v>1</v>
      </c>
      <c r="H638" s="168" t="n">
        <v>0</v>
      </c>
      <c r="I638" s="133" t="inlineStr">
        <is>
          <t>ok</t>
        </is>
      </c>
    </row>
    <row r="639" ht="15" customHeight="1" s="125">
      <c r="A639" s="133" t="inlineStr">
        <is>
          <t>Maria Jose Beroiza</t>
        </is>
      </c>
      <c r="B639" s="133" t="n">
        <v>2312</v>
      </c>
      <c r="C639" s="133" t="inlineStr">
        <is>
          <t>Publicador</t>
        </is>
      </c>
      <c r="D639" s="138" t="n">
        <v>1</v>
      </c>
      <c r="E639" s="138" t="n">
        <v>1</v>
      </c>
      <c r="H639" s="168" t="n">
        <v>0</v>
      </c>
      <c r="I639" s="133" t="inlineStr">
        <is>
          <t>ok</t>
        </is>
      </c>
    </row>
    <row r="640" ht="15" customHeight="1" s="125">
      <c r="A640" s="133" t="inlineStr">
        <is>
          <t>Mirtia de Peralta</t>
        </is>
      </c>
      <c r="B640" s="133" t="n">
        <v>2312</v>
      </c>
      <c r="C640" s="133" t="inlineStr">
        <is>
          <t>Publicador</t>
        </is>
      </c>
      <c r="D640" s="138" t="n">
        <v>1</v>
      </c>
      <c r="E640" s="138" t="n">
        <v>1</v>
      </c>
      <c r="H640" s="168" t="n">
        <v>0</v>
      </c>
      <c r="I640" s="133" t="inlineStr">
        <is>
          <t>ok</t>
        </is>
      </c>
    </row>
    <row r="641" ht="15" customHeight="1" s="125">
      <c r="A641" s="133" t="inlineStr">
        <is>
          <t>Monica de Ule</t>
        </is>
      </c>
      <c r="B641" s="133" t="n">
        <v>2312</v>
      </c>
      <c r="C641" s="133" t="inlineStr">
        <is>
          <t>Publicador</t>
        </is>
      </c>
      <c r="D641" s="138" t="n">
        <v>1</v>
      </c>
      <c r="E641" s="138" t="n">
        <v>1</v>
      </c>
      <c r="F641" s="138" t="n">
        <v>2</v>
      </c>
      <c r="H641" s="168" t="n">
        <v>0</v>
      </c>
      <c r="I641" s="133" t="inlineStr">
        <is>
          <t>ok</t>
        </is>
      </c>
    </row>
    <row r="642" ht="15" customHeight="1" s="125">
      <c r="A642" s="133" t="inlineStr">
        <is>
          <t>Samuel Ule</t>
        </is>
      </c>
      <c r="B642" s="133" t="n">
        <v>2312</v>
      </c>
      <c r="C642" s="133" t="inlineStr">
        <is>
          <t>Publicador</t>
        </is>
      </c>
      <c r="D642" s="138" t="n">
        <v>1</v>
      </c>
      <c r="E642" s="138" t="n">
        <v>1</v>
      </c>
      <c r="H642" s="168" t="n">
        <v>0</v>
      </c>
      <c r="I642" s="133" t="inlineStr">
        <is>
          <t>ok</t>
        </is>
      </c>
    </row>
    <row r="643" ht="15" customHeight="1" s="125">
      <c r="A643" s="133" t="inlineStr">
        <is>
          <t>Sara Lemus</t>
        </is>
      </c>
      <c r="B643" s="133" t="n">
        <v>2312</v>
      </c>
      <c r="C643" s="133" t="inlineStr">
        <is>
          <t>Prec. Auxiliar</t>
        </is>
      </c>
      <c r="D643" s="138" t="n">
        <v>1</v>
      </c>
      <c r="E643" s="138" t="n">
        <v>1</v>
      </c>
      <c r="H643" s="168" t="n">
        <v>20</v>
      </c>
      <c r="I643" s="133" t="inlineStr">
        <is>
          <t>Precursor auxiliar (15hrs)</t>
        </is>
      </c>
    </row>
    <row r="644" ht="15" customHeight="1" s="125">
      <c r="A644" s="133" t="inlineStr">
        <is>
          <t>Sergio Guerrero</t>
        </is>
      </c>
      <c r="B644" s="133" t="n">
        <v>2312</v>
      </c>
      <c r="C644" s="133" t="inlineStr">
        <is>
          <t>Prec. Auxiliar</t>
        </is>
      </c>
      <c r="D644" s="138" t="n">
        <v>1</v>
      </c>
      <c r="E644" s="138" t="n">
        <v>1</v>
      </c>
      <c r="F644" s="138" t="n">
        <v>0</v>
      </c>
      <c r="G644" s="138" t="n">
        <v>1</v>
      </c>
      <c r="H644" s="168" t="n">
        <v>15</v>
      </c>
      <c r="I644" s="133" t="inlineStr">
        <is>
          <t>Precursor auxiliar (15hrs)</t>
        </is>
      </c>
    </row>
    <row r="645" ht="15" customHeight="1" s="125">
      <c r="A645" s="133" t="inlineStr">
        <is>
          <t>Simón Ule</t>
        </is>
      </c>
      <c r="B645" s="133" t="n">
        <v>2312</v>
      </c>
      <c r="C645" s="133" t="inlineStr">
        <is>
          <t>Publicador</t>
        </is>
      </c>
      <c r="D645" s="138" t="n">
        <v>1</v>
      </c>
      <c r="E645" s="138" t="n">
        <v>1</v>
      </c>
      <c r="H645" s="168" t="n">
        <v>0</v>
      </c>
      <c r="I645" s="133" t="inlineStr">
        <is>
          <t>ok</t>
        </is>
      </c>
    </row>
    <row r="646" ht="15" customHeight="1" s="125">
      <c r="A646" s="133" t="inlineStr">
        <is>
          <t>Cindy de Mellado</t>
        </is>
      </c>
      <c r="B646" s="133" t="n">
        <v>2312</v>
      </c>
      <c r="C646" s="133" t="inlineStr">
        <is>
          <t>Prec. Regular</t>
        </is>
      </c>
      <c r="D646" s="138" t="n">
        <v>2</v>
      </c>
      <c r="E646" s="138" t="n">
        <v>1</v>
      </c>
      <c r="F646" s="138" t="n">
        <v>1</v>
      </c>
      <c r="H646" s="168" t="n">
        <v>21</v>
      </c>
      <c r="I646" s="133" t="inlineStr">
        <is>
          <t>Credito 30 hrs Curso PR</t>
        </is>
      </c>
    </row>
    <row r="647" ht="15" customHeight="1" s="125">
      <c r="A647" s="133" t="inlineStr">
        <is>
          <t>Claudia de Albornoz</t>
        </is>
      </c>
      <c r="B647" s="133" t="n">
        <v>2312</v>
      </c>
      <c r="C647" s="133" t="inlineStr">
        <is>
          <t>Prec. Auxiliar</t>
        </is>
      </c>
      <c r="D647" s="138" t="n">
        <v>2</v>
      </c>
      <c r="E647" s="138" t="n">
        <v>1</v>
      </c>
      <c r="H647" s="168" t="n">
        <v>15</v>
      </c>
      <c r="I647" s="133" t="inlineStr">
        <is>
          <t>Precursor auxiliar (15hrs)</t>
        </is>
      </c>
    </row>
    <row r="648" ht="15" customHeight="1" s="125">
      <c r="A648" s="133" t="inlineStr">
        <is>
          <t>Cristian Albornoz</t>
        </is>
      </c>
      <c r="B648" s="133" t="n">
        <v>2312</v>
      </c>
      <c r="C648" s="133" t="inlineStr">
        <is>
          <t>Prec. Auxiliar</t>
        </is>
      </c>
      <c r="D648" s="138" t="n">
        <v>2</v>
      </c>
      <c r="E648" s="138" t="n">
        <v>1</v>
      </c>
      <c r="G648" s="138" t="n">
        <v>1</v>
      </c>
      <c r="H648" s="168" t="n">
        <v>20</v>
      </c>
      <c r="I648" s="133" t="inlineStr">
        <is>
          <t>ok</t>
        </is>
      </c>
    </row>
    <row r="649" ht="15" customHeight="1" s="125">
      <c r="A649" s="133" t="inlineStr">
        <is>
          <t>Cristian Riquelme</t>
        </is>
      </c>
      <c r="B649" s="133" t="n">
        <v>2312</v>
      </c>
      <c r="C649" s="133" t="inlineStr">
        <is>
          <t>Prec. Regular</t>
        </is>
      </c>
      <c r="D649" s="138" t="n">
        <v>2</v>
      </c>
      <c r="E649" s="138" t="n">
        <v>1</v>
      </c>
      <c r="F649" s="138" t="n">
        <v>1</v>
      </c>
      <c r="H649" s="168" t="n">
        <v>54</v>
      </c>
      <c r="I649" s="133" t="inlineStr">
        <is>
          <t>ok</t>
        </is>
      </c>
    </row>
    <row r="650" ht="15" customHeight="1" s="125">
      <c r="A650" s="133" t="inlineStr">
        <is>
          <t>Daniel Mellado</t>
        </is>
      </c>
      <c r="B650" s="133" t="n">
        <v>2312</v>
      </c>
      <c r="C650" s="133" t="inlineStr">
        <is>
          <t>Prec. Regular</t>
        </is>
      </c>
      <c r="D650" s="138" t="n">
        <v>2</v>
      </c>
      <c r="E650" s="138" t="n">
        <v>1</v>
      </c>
      <c r="F650" s="138" t="n">
        <v>2</v>
      </c>
      <c r="H650" s="168" t="n">
        <v>20</v>
      </c>
      <c r="I650" s="133" t="inlineStr">
        <is>
          <t>Credito 30 hrs Curso PR</t>
        </is>
      </c>
    </row>
    <row r="651" ht="15" customHeight="1" s="125">
      <c r="A651" s="133" t="inlineStr">
        <is>
          <t>Fresia de Jorquera</t>
        </is>
      </c>
      <c r="B651" s="133" t="n">
        <v>2312</v>
      </c>
      <c r="C651" s="133" t="inlineStr">
        <is>
          <t>Publicador</t>
        </is>
      </c>
      <c r="D651" s="138" t="n">
        <v>2</v>
      </c>
      <c r="E651" s="138" t="n">
        <v>1</v>
      </c>
      <c r="I651" s="133" t="inlineStr">
        <is>
          <t>ok</t>
        </is>
      </c>
    </row>
    <row r="652" ht="15" customHeight="1" s="125">
      <c r="A652" s="133" t="inlineStr">
        <is>
          <t>Gabriel Olivares</t>
        </is>
      </c>
      <c r="B652" s="133" t="n">
        <v>2312</v>
      </c>
      <c r="C652" s="133" t="inlineStr">
        <is>
          <t>Publicador</t>
        </is>
      </c>
      <c r="D652" s="138" t="n">
        <v>2</v>
      </c>
      <c r="E652" s="138" t="n">
        <v>1</v>
      </c>
      <c r="I652" s="133" t="inlineStr">
        <is>
          <t>ok</t>
        </is>
      </c>
    </row>
    <row r="653" ht="15" customHeight="1" s="125">
      <c r="A653" s="133" t="inlineStr">
        <is>
          <t>Gladys de Chupin</t>
        </is>
      </c>
      <c r="B653" s="133" t="n">
        <v>2312</v>
      </c>
      <c r="C653" s="133" t="inlineStr">
        <is>
          <t>Prec. Regular</t>
        </is>
      </c>
      <c r="D653" s="138" t="n">
        <v>2</v>
      </c>
      <c r="E653" s="138" t="n">
        <v>1</v>
      </c>
      <c r="F653" s="138" t="n">
        <v>2</v>
      </c>
      <c r="H653" s="168" t="n">
        <v>47</v>
      </c>
      <c r="I653" s="133" t="inlineStr">
        <is>
          <t>ok</t>
        </is>
      </c>
    </row>
    <row r="654" ht="15" customHeight="1" s="125">
      <c r="A654" s="133" t="inlineStr">
        <is>
          <t xml:space="preserve">Hernán Jorquera </t>
        </is>
      </c>
      <c r="B654" s="133" t="n">
        <v>2312</v>
      </c>
      <c r="C654" s="133" t="inlineStr">
        <is>
          <t>Publicador</t>
        </is>
      </c>
      <c r="D654" s="138" t="n">
        <v>2</v>
      </c>
      <c r="E654" s="138" t="n">
        <v>0</v>
      </c>
      <c r="I654" s="133" t="inlineStr">
        <is>
          <t>No informa actividad</t>
        </is>
      </c>
    </row>
    <row r="655" ht="15" customHeight="1" s="125">
      <c r="A655" s="133" t="inlineStr">
        <is>
          <t xml:space="preserve">Hernan Jorquera Cura </t>
        </is>
      </c>
      <c r="B655" s="133" t="n">
        <v>2312</v>
      </c>
      <c r="C655" s="133" t="inlineStr">
        <is>
          <t>Publicador</t>
        </is>
      </c>
      <c r="D655" s="138" t="n">
        <v>2</v>
      </c>
      <c r="E655" s="138" t="n">
        <v>1</v>
      </c>
      <c r="I655" s="133" t="inlineStr">
        <is>
          <t>ok</t>
        </is>
      </c>
    </row>
    <row r="656" ht="15" customHeight="1" s="125">
      <c r="A656" s="133" t="inlineStr">
        <is>
          <t xml:space="preserve">Joaquín Lozano </t>
        </is>
      </c>
      <c r="B656" s="133" t="n">
        <v>2312</v>
      </c>
      <c r="C656" s="133" t="inlineStr">
        <is>
          <t>Publicador</t>
        </is>
      </c>
      <c r="D656" s="138" t="n">
        <v>2</v>
      </c>
      <c r="E656" s="138" t="n">
        <v>1</v>
      </c>
      <c r="I656" s="133" t="inlineStr">
        <is>
          <t>ok</t>
        </is>
      </c>
    </row>
    <row r="657" ht="15" customHeight="1" s="125">
      <c r="A657" s="133" t="inlineStr">
        <is>
          <t xml:space="preserve">María Hernández </t>
        </is>
      </c>
      <c r="B657" s="133" t="n">
        <v>2312</v>
      </c>
      <c r="C657" s="133" t="inlineStr">
        <is>
          <t>Publicador</t>
        </is>
      </c>
      <c r="D657" s="138" t="n">
        <v>2</v>
      </c>
      <c r="E657" s="138" t="n">
        <v>1</v>
      </c>
      <c r="I657" s="133" t="inlineStr">
        <is>
          <t>ok</t>
        </is>
      </c>
    </row>
    <row r="658" ht="15" customHeight="1" s="125">
      <c r="A658" s="133" t="inlineStr">
        <is>
          <t>Maximiliano Mellado</t>
        </is>
      </c>
      <c r="B658" s="133" t="n">
        <v>2312</v>
      </c>
      <c r="C658" s="133" t="inlineStr">
        <is>
          <t>Publicador</t>
        </is>
      </c>
      <c r="D658" s="138" t="n">
        <v>2</v>
      </c>
      <c r="E658" s="138" t="n">
        <v>1</v>
      </c>
      <c r="I658" s="133" t="inlineStr">
        <is>
          <t>ok</t>
        </is>
      </c>
    </row>
    <row r="659" ht="15" customHeight="1" s="125">
      <c r="A659" s="133" t="inlineStr">
        <is>
          <t>Nicole Pfeifer</t>
        </is>
      </c>
      <c r="B659" s="133" t="n">
        <v>2312</v>
      </c>
      <c r="C659" s="133" t="inlineStr">
        <is>
          <t>Prec. Regular</t>
        </is>
      </c>
      <c r="D659" s="138" t="n">
        <v>2</v>
      </c>
      <c r="E659" s="138" t="n">
        <v>1</v>
      </c>
      <c r="H659" s="168" t="n">
        <v>36</v>
      </c>
      <c r="I659" s="133" t="inlineStr">
        <is>
          <t>ok</t>
        </is>
      </c>
    </row>
    <row r="660" ht="15" customHeight="1" s="125">
      <c r="A660" s="133" t="inlineStr">
        <is>
          <t xml:space="preserve">Priscila Jorquera </t>
        </is>
      </c>
      <c r="B660" s="133" t="n">
        <v>2312</v>
      </c>
      <c r="C660" s="133" t="inlineStr">
        <is>
          <t>Prec. Auxiliar</t>
        </is>
      </c>
      <c r="D660" s="138" t="n">
        <v>2</v>
      </c>
      <c r="E660" s="138" t="n">
        <v>1</v>
      </c>
      <c r="G660" s="138" t="n">
        <v>1</v>
      </c>
      <c r="H660" s="168" t="n">
        <v>15</v>
      </c>
      <c r="I660" s="133" t="inlineStr">
        <is>
          <t>Precursor auxiliar (15hrs)</t>
        </is>
      </c>
    </row>
    <row r="661" ht="15" customHeight="1" s="125">
      <c r="A661" s="133" t="inlineStr">
        <is>
          <t>Renato Soto</t>
        </is>
      </c>
      <c r="B661" s="133" t="n">
        <v>2312</v>
      </c>
      <c r="C661" s="133" t="inlineStr">
        <is>
          <t>Publicador</t>
        </is>
      </c>
      <c r="D661" s="138" t="n">
        <v>2</v>
      </c>
      <c r="E661" s="138" t="n">
        <v>1</v>
      </c>
      <c r="I661" s="133" t="inlineStr">
        <is>
          <t>ok</t>
        </is>
      </c>
    </row>
    <row r="662" ht="15" customHeight="1" s="125">
      <c r="A662" s="133" t="inlineStr">
        <is>
          <t>Rubén Chupin</t>
        </is>
      </c>
      <c r="B662" s="133" t="n">
        <v>2312</v>
      </c>
      <c r="C662" s="133" t="inlineStr">
        <is>
          <t>Prec. Regular</t>
        </is>
      </c>
      <c r="D662" s="138" t="n">
        <v>2</v>
      </c>
      <c r="E662" s="138" t="n">
        <v>1</v>
      </c>
      <c r="F662" s="138" t="n">
        <v>1</v>
      </c>
      <c r="H662" s="168" t="n">
        <v>46</v>
      </c>
      <c r="I662" s="133" t="inlineStr">
        <is>
          <t>ok</t>
        </is>
      </c>
    </row>
    <row r="663" ht="15" customHeight="1" s="125">
      <c r="A663" s="133" t="inlineStr">
        <is>
          <t>Bernadita Carrasco</t>
        </is>
      </c>
      <c r="B663" s="133" t="inlineStr">
        <is>
          <t>2403</t>
        </is>
      </c>
      <c r="C663" s="133" t="inlineStr">
        <is>
          <t>Prec. Regular</t>
        </is>
      </c>
      <c r="D663" s="133" t="n">
        <v>1</v>
      </c>
      <c r="E663" s="133" t="n">
        <v>1</v>
      </c>
      <c r="F663" s="133" t="inlineStr">
        <is>
          <t>0</t>
        </is>
      </c>
      <c r="G663" s="133" t="n">
        <v>1</v>
      </c>
      <c r="H663" s="133" t="inlineStr">
        <is>
          <t>50</t>
        </is>
      </c>
      <c r="I663" s="133" t="inlineStr">
        <is>
          <t>ok</t>
        </is>
      </c>
    </row>
    <row r="664" ht="15" customHeight="1" s="125">
      <c r="A664" s="133" t="inlineStr">
        <is>
          <t>Cecilia Ahumada</t>
        </is>
      </c>
      <c r="B664" s="133" t="inlineStr">
        <is>
          <t>2403</t>
        </is>
      </c>
      <c r="C664" s="133" t="inlineStr">
        <is>
          <t>Publicador</t>
        </is>
      </c>
      <c r="D664" s="133" t="n">
        <v>1</v>
      </c>
      <c r="E664" s="133" t="n">
        <v>1</v>
      </c>
      <c r="F664" s="133" t="inlineStr">
        <is>
          <t>0</t>
        </is>
      </c>
      <c r="G664" s="133" t="n">
        <v>1</v>
      </c>
      <c r="H664" s="133" t="inlineStr">
        <is>
          <t>50</t>
        </is>
      </c>
      <c r="I664" s="133" t="inlineStr">
        <is>
          <t>ok</t>
        </is>
      </c>
    </row>
    <row r="665" ht="15" customHeight="1" s="125">
      <c r="A665" s="133" t="inlineStr">
        <is>
          <t>Bernadita Carrasco</t>
        </is>
      </c>
      <c r="B665" s="133" t="inlineStr">
        <is>
          <t>2403</t>
        </is>
      </c>
      <c r="C665" s="133" t="inlineStr">
        <is>
          <t>Prec. Regular</t>
        </is>
      </c>
      <c r="D665" s="133" t="n">
        <v>1</v>
      </c>
      <c r="E665" s="133" t="n">
        <v>1</v>
      </c>
      <c r="F665" s="133" t="inlineStr">
        <is>
          <t>0</t>
        </is>
      </c>
      <c r="G665" s="133" t="n">
        <v>1</v>
      </c>
      <c r="H665" s="133" t="inlineStr">
        <is>
          <t>50</t>
        </is>
      </c>
      <c r="I665" s="133" t="inlineStr">
        <is>
          <t>ok</t>
        </is>
      </c>
    </row>
    <row r="666" ht="15" customHeight="1" s="125">
      <c r="A666" s="133" t="inlineStr">
        <is>
          <t>Cecilia Ahumada</t>
        </is>
      </c>
      <c r="B666" s="133" t="inlineStr">
        <is>
          <t>2403</t>
        </is>
      </c>
      <c r="C666" s="133" t="inlineStr">
        <is>
          <t>Publicador</t>
        </is>
      </c>
      <c r="D666" s="133" t="n">
        <v>1</v>
      </c>
      <c r="E666" s="133" t="n">
        <v>1</v>
      </c>
      <c r="F666" s="133" t="inlineStr">
        <is>
          <t>0</t>
        </is>
      </c>
      <c r="G666" s="133" t="n">
        <v>1</v>
      </c>
      <c r="H666" s="133" t="inlineStr">
        <is>
          <t>50</t>
        </is>
      </c>
      <c r="I666" s="133" t="inlineStr">
        <is>
          <t>ok</t>
        </is>
      </c>
    </row>
  </sheetData>
  <autoFilter ref="A4:I662"/>
  <conditionalFormatting sqref="A5:I2000">
    <cfRule type="expression" rank="0" priority="2" equalAverage="0" aboveAverage="0" dxfId="19" text="" percent="0" bottom="0">
      <formula>IF($A5="",1,0)</formula>
    </cfRule>
    <cfRule type="expression" rank="0" priority="3" equalAverage="0" aboveAverage="0" dxfId="9" text="" percent="0" bottom="0">
      <formula>IF($E5=0,1,0)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tabColor rgb="FF5181BD"/>
    <outlinePr summaryBelow="1" summaryRight="1"/>
    <pageSetUpPr fitToPage="1"/>
  </sheetPr>
  <dimension ref="A1:K46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0" activeCellId="0" sqref="C10"/>
    </sheetView>
  </sheetViews>
  <sheetFormatPr baseColWidth="8" defaultColWidth="10" defaultRowHeight="15" zeroHeight="0" outlineLevelRow="0"/>
  <cols>
    <col width="23.57" customWidth="1" style="124" min="1" max="1"/>
    <col width="9.710000000000001" customWidth="1" style="138" min="2" max="2"/>
    <col width="12.85" customWidth="1" style="124" min="3" max="3"/>
    <col width="12.85" customWidth="1" style="138" min="4" max="8"/>
    <col width="38.14" customWidth="1" style="138" min="9" max="9"/>
  </cols>
  <sheetData>
    <row r="1" ht="24" customHeight="1" s="125">
      <c r="A1" s="143" t="inlineStr">
        <is>
          <t>Informe por hermano(a)</t>
        </is>
      </c>
      <c r="B1" s="144" t="n"/>
      <c r="C1" s="144" t="n"/>
      <c r="D1" s="144" t="n"/>
      <c r="E1" s="144" t="n"/>
      <c r="F1" s="144" t="n"/>
      <c r="G1" s="144" t="n"/>
      <c r="H1" s="144" t="n"/>
      <c r="I1" s="144" t="n"/>
    </row>
    <row r="2" ht="15" customHeight="1" s="125">
      <c r="A2" s="175" t="n"/>
      <c r="B2" s="175" t="n"/>
      <c r="C2" s="175" t="n"/>
      <c r="D2" s="175" t="n"/>
      <c r="E2" s="175" t="n"/>
      <c r="F2" s="175" t="n"/>
      <c r="G2" s="175" t="n"/>
      <c r="H2" s="175" t="n"/>
      <c r="I2" s="175" t="n"/>
    </row>
    <row r="3" ht="15" customHeight="1" s="125">
      <c r="A3" s="176" t="inlineStr">
        <is>
          <t>Nombre:</t>
        </is>
      </c>
      <c r="B3" s="177" t="inlineStr">
        <is>
          <t>Maria Jose Beroiza</t>
        </is>
      </c>
      <c r="C3" s="178" t="n"/>
      <c r="D3" s="176" t="inlineStr">
        <is>
          <t>Estado esp:</t>
        </is>
      </c>
      <c r="E3" s="179">
        <f>VLOOKUP($B$3,Datos!$B$4:$M$200,2,FALSE())</f>
        <v/>
      </c>
      <c r="F3" s="178" t="n"/>
    </row>
    <row r="4" ht="15" customHeight="1" s="125">
      <c r="A4" s="180" t="inlineStr">
        <is>
          <t>Hombre o Mujer:</t>
        </is>
      </c>
      <c r="B4" s="179">
        <f>VLOOKUP(InformePorHermano!$B$3,Datos!$B$4:$M$200,7,0)</f>
        <v/>
      </c>
      <c r="C4" s="178" t="n"/>
      <c r="J4" s="181" t="inlineStr">
        <is>
          <t>Prec. Regular</t>
        </is>
      </c>
      <c r="K4" s="181" t="n">
        <v>50</v>
      </c>
    </row>
    <row r="5" ht="15" customHeight="1" s="125">
      <c r="A5" s="158" t="inlineStr">
        <is>
          <t>Privilegio:</t>
        </is>
      </c>
      <c r="B5" s="179">
        <f>C15</f>
        <v/>
      </c>
      <c r="C5" s="178" t="n"/>
      <c r="D5" s="158" t="inlineStr">
        <is>
          <t>Meta horas:</t>
        </is>
      </c>
      <c r="E5" s="182">
        <f>VLOOKUP(B3,Datos!$B$4:$M$200,12,FALSE())</f>
        <v/>
      </c>
      <c r="J5" s="181" t="inlineStr">
        <is>
          <t>Prec. Auxiliar</t>
        </is>
      </c>
      <c r="K5" s="181" t="n">
        <v>30</v>
      </c>
    </row>
    <row r="6" ht="15" customHeight="1" s="125">
      <c r="A6" s="158" t="inlineStr">
        <is>
          <t>Fecha Nac.:</t>
        </is>
      </c>
      <c r="B6" s="183">
        <f>IF((VLOOKUP(InformePorHermano!$B$3,Datos!$B$4:$L$200,5,FALSE()))=0,"No encontrado",(VLOOKUP(InformePorHermano!$B$3,Datos!$B$4:$L$200,5,FALSE())))</f>
        <v/>
      </c>
      <c r="C6" s="178" t="n"/>
      <c r="D6" s="158" t="inlineStr">
        <is>
          <t>Meta anual:</t>
        </is>
      </c>
      <c r="E6" s="182">
        <f>E5*12</f>
        <v/>
      </c>
      <c r="J6" s="181" t="inlineStr">
        <is>
          <t>Publicador</t>
        </is>
      </c>
      <c r="K6" s="181" t="n">
        <v>0</v>
      </c>
    </row>
    <row r="7" ht="15" customHeight="1" s="125">
      <c r="A7" s="158" t="inlineStr">
        <is>
          <t>Fecha Bau.:</t>
        </is>
      </c>
      <c r="B7" s="183">
        <f>IF((VLOOKUP(InformePorHermano!$B$3,Datos!$B$4:$M$200,6,FALSE()))=0,"No encontrado",(VLOOKUP(InformePorHermano!$B$3,Datos!$B$4:$M$200,6,FALSE())))</f>
        <v/>
      </c>
      <c r="C7" s="178" t="n"/>
      <c r="D7" s="158" t="inlineStr">
        <is>
          <t>Meses Infor.:</t>
        </is>
      </c>
      <c r="E7" s="184">
        <f>COUNT(B15:B27)</f>
        <v/>
      </c>
    </row>
    <row r="8" ht="15" customHeight="1" s="125">
      <c r="A8" s="158" t="inlineStr">
        <is>
          <t>Privilegio ser:</t>
        </is>
      </c>
      <c r="B8" s="179">
        <f>IF((VLOOKUP(InformePorHermano!B3,Datos!$B$4:$L$200,9,FALSE()))=0,"No encontrado",(VLOOKUP(InformePorHermano!$B$3,Datos!$B$4:$L$200,9,FALSE())))</f>
        <v/>
      </c>
      <c r="C8" s="178" t="n"/>
      <c r="D8" s="158" t="inlineStr">
        <is>
          <t>Debiera llevar:</t>
        </is>
      </c>
      <c r="E8" s="182">
        <f>E5*E7</f>
        <v/>
      </c>
    </row>
    <row r="9" ht="15" customHeight="1" s="125">
      <c r="A9" s="158" t="inlineStr">
        <is>
          <t>Esperanza:</t>
        </is>
      </c>
      <c r="B9" s="179">
        <f>IF((VLOOKUP(InformePorHermano!B4,Datos!$B$4:$M$200,8,TRUE()))=0,"No encontrado",(VLOOKUP(InformePorHermano!$B$3,Datos!$B$4:$M$200,8,TRUE())))</f>
        <v/>
      </c>
      <c r="C9" s="178" t="n"/>
      <c r="D9" s="158">
        <f>IF(E9&gt;=0,"Sobrepasa por:","Faltando por:")</f>
        <v/>
      </c>
      <c r="E9" s="185">
        <f>IF(E5=0,"",H13-E8)</f>
        <v/>
      </c>
    </row>
    <row r="10" ht="19.5" customHeight="1" s="125"/>
    <row r="11" ht="21.75" customHeight="1" s="125">
      <c r="A11" s="158" t="inlineStr">
        <is>
          <t>Año de servicio:</t>
        </is>
      </c>
      <c r="B11" s="186" t="n">
        <v>23</v>
      </c>
      <c r="C11" s="138" t="n"/>
    </row>
    <row r="12" ht="15" customHeight="1" s="125">
      <c r="D12" s="162" t="inlineStr">
        <is>
          <t>Promedios:</t>
        </is>
      </c>
      <c r="E12" s="163" t="n"/>
      <c r="F12" s="163">
        <f>AVERAGE(F15:F26)</f>
        <v/>
      </c>
      <c r="G12" s="163" t="n"/>
      <c r="H12" s="163">
        <f>AVERAGE(H15:H26)</f>
        <v/>
      </c>
    </row>
    <row r="13" ht="15" customHeight="1" s="125">
      <c r="D13" s="162" t="inlineStr">
        <is>
          <t>Totales:</t>
        </is>
      </c>
      <c r="E13" s="164" t="n"/>
      <c r="F13" s="164">
        <f>SUM(F15:F26)</f>
        <v/>
      </c>
      <c r="G13" s="164" t="n"/>
      <c r="H13" s="164">
        <f>SUM(H15:H26)</f>
        <v/>
      </c>
    </row>
    <row r="14" ht="15" customHeight="1" s="125">
      <c r="A14" s="187" t="inlineStr">
        <is>
          <t>Nombre</t>
        </is>
      </c>
      <c r="B14" s="147" t="inlineStr">
        <is>
          <t>AñoMes</t>
        </is>
      </c>
      <c r="C14" s="187" t="inlineStr">
        <is>
          <t>Privilegio</t>
        </is>
      </c>
      <c r="D14" s="147" t="inlineStr">
        <is>
          <t>Grupo</t>
        </is>
      </c>
      <c r="E14" s="147" t="inlineStr">
        <is>
          <t>Participacion</t>
        </is>
      </c>
      <c r="F14" s="147" t="inlineStr">
        <is>
          <t>Cursos</t>
        </is>
      </c>
      <c r="G14" s="147" t="inlineStr">
        <is>
          <t>Prec. Aux</t>
        </is>
      </c>
      <c r="H14" s="147" t="inlineStr">
        <is>
          <t>Horas</t>
        </is>
      </c>
      <c r="I14" s="147" t="inlineStr">
        <is>
          <t>Notas</t>
        </is>
      </c>
    </row>
    <row r="15" ht="15" customHeight="1" s="125">
      <c r="A15" s="124" t="inlineStr">
        <is>
          <t>Maria Jose Beroiza</t>
        </is>
      </c>
      <c r="B15" s="138" t="n">
        <v>2209</v>
      </c>
      <c r="C15" s="124" t="inlineStr">
        <is>
          <t>Prec. Regular</t>
        </is>
      </c>
      <c r="D15" s="138" t="n">
        <v>2</v>
      </c>
      <c r="E15" s="138" t="n">
        <v>1</v>
      </c>
      <c r="F15" s="138" t="n">
        <v>0</v>
      </c>
      <c r="G15" s="168" t="n">
        <v>0</v>
      </c>
      <c r="H15" s="138" t="n">
        <v>60</v>
      </c>
      <c r="I15" s="138" t="inlineStr">
        <is>
          <t>ok</t>
        </is>
      </c>
    </row>
    <row r="16" ht="15" customHeight="1" s="125">
      <c r="A16" s="124" t="inlineStr">
        <is>
          <t>Maria Jose Beroiza</t>
        </is>
      </c>
      <c r="B16" s="138" t="n">
        <v>2210</v>
      </c>
      <c r="C16" s="124" t="inlineStr">
        <is>
          <t>Prec. Regular</t>
        </is>
      </c>
      <c r="D16" s="138" t="n">
        <v>2</v>
      </c>
      <c r="E16" s="138" t="n">
        <v>1</v>
      </c>
      <c r="F16" s="138" t="n">
        <v>0</v>
      </c>
      <c r="G16" s="168" t="n">
        <v>0</v>
      </c>
      <c r="H16" s="138" t="n">
        <v>57</v>
      </c>
      <c r="I16" s="138" t="inlineStr">
        <is>
          <t>ok</t>
        </is>
      </c>
    </row>
    <row r="17" ht="15" customHeight="1" s="125">
      <c r="A17" s="124" t="inlineStr">
        <is>
          <t>Maria Jose Beroiza</t>
        </is>
      </c>
      <c r="B17" s="138" t="n">
        <v>2211</v>
      </c>
      <c r="C17" s="124" t="inlineStr">
        <is>
          <t>Prec. Regular</t>
        </is>
      </c>
      <c r="D17" s="138" t="n">
        <v>2</v>
      </c>
      <c r="E17" s="138" t="n">
        <v>1</v>
      </c>
      <c r="F17" s="138" t="n">
        <v>0</v>
      </c>
      <c r="G17" s="168" t="n">
        <v>0</v>
      </c>
      <c r="H17" s="138" t="n">
        <v>45</v>
      </c>
      <c r="I17" s="138" t="inlineStr">
        <is>
          <t>ok</t>
        </is>
      </c>
    </row>
    <row r="18" ht="15" customHeight="1" s="125">
      <c r="A18" s="124" t="inlineStr">
        <is>
          <t>Maria Jose Beroiza</t>
        </is>
      </c>
      <c r="B18" s="138" t="n">
        <v>2212</v>
      </c>
      <c r="C18" s="124" t="inlineStr">
        <is>
          <t>Prec. Regular</t>
        </is>
      </c>
      <c r="D18" s="138" t="n">
        <v>2</v>
      </c>
      <c r="E18" s="138" t="n">
        <v>1</v>
      </c>
      <c r="F18" s="138" t="n">
        <v>0</v>
      </c>
      <c r="G18" s="168" t="n">
        <v>0</v>
      </c>
      <c r="H18" s="138" t="n">
        <v>36</v>
      </c>
      <c r="I18" s="138" t="inlineStr">
        <is>
          <t>ok</t>
        </is>
      </c>
    </row>
    <row r="19" ht="15" customHeight="1" s="125">
      <c r="A19" s="124" t="inlineStr">
        <is>
          <t>Maria Jose Beroiza</t>
        </is>
      </c>
      <c r="B19" s="138" t="n">
        <v>2301</v>
      </c>
      <c r="C19" s="124" t="inlineStr">
        <is>
          <t>Prec. Regular</t>
        </is>
      </c>
      <c r="D19" s="138" t="n">
        <v>2</v>
      </c>
      <c r="E19" s="138" t="n">
        <v>1</v>
      </c>
      <c r="F19" s="138" t="n">
        <v>1</v>
      </c>
      <c r="G19" s="168" t="n">
        <v>0</v>
      </c>
      <c r="H19" s="138" t="n">
        <v>42</v>
      </c>
      <c r="I19" s="138" t="inlineStr">
        <is>
          <t>ok</t>
        </is>
      </c>
    </row>
    <row r="20" ht="15" customHeight="1" s="125">
      <c r="A20" s="124" t="inlineStr">
        <is>
          <t>Maria Jose Beroiza</t>
        </is>
      </c>
      <c r="B20" s="138" t="n">
        <v>2302</v>
      </c>
      <c r="C20" s="124" t="inlineStr">
        <is>
          <t>Prec. Regular</t>
        </is>
      </c>
      <c r="D20" s="138" t="n">
        <v>2</v>
      </c>
      <c r="E20" s="138" t="n">
        <v>1</v>
      </c>
      <c r="F20" s="138" t="n">
        <v>1</v>
      </c>
      <c r="G20" s="168" t="n">
        <v>0</v>
      </c>
      <c r="H20" s="138" t="n">
        <v>29</v>
      </c>
      <c r="I20" s="138" t="inlineStr">
        <is>
          <t>ok</t>
        </is>
      </c>
    </row>
    <row r="21" ht="15" customHeight="1" s="125">
      <c r="A21" s="124" t="inlineStr">
        <is>
          <t>Maria Jose Beroiza</t>
        </is>
      </c>
      <c r="B21" s="138" t="n">
        <v>2303</v>
      </c>
      <c r="C21" s="124" t="inlineStr">
        <is>
          <t>Prec. Regular</t>
        </is>
      </c>
      <c r="D21" s="138" t="n">
        <v>2</v>
      </c>
      <c r="E21" s="138" t="n">
        <v>1</v>
      </c>
      <c r="F21" s="138" t="n">
        <v>0</v>
      </c>
      <c r="G21" s="168" t="n">
        <v>0</v>
      </c>
      <c r="H21" s="138" t="n">
        <v>53</v>
      </c>
      <c r="I21" s="138" t="inlineStr">
        <is>
          <t>ok</t>
        </is>
      </c>
    </row>
    <row r="22" ht="15" customHeight="1" s="125">
      <c r="A22" s="124" t="inlineStr">
        <is>
          <t>Maria Jose Beroiza</t>
        </is>
      </c>
      <c r="B22" s="138" t="n">
        <v>2304</v>
      </c>
      <c r="C22" s="124" t="inlineStr">
        <is>
          <t>Prec. Regular</t>
        </is>
      </c>
      <c r="D22" s="138" t="n">
        <v>2</v>
      </c>
      <c r="E22" s="138" t="n">
        <v>1</v>
      </c>
      <c r="F22" s="138" t="n">
        <v>0</v>
      </c>
      <c r="G22" s="168" t="n">
        <v>0</v>
      </c>
      <c r="H22" s="138" t="n">
        <v>60</v>
      </c>
      <c r="I22" s="138" t="inlineStr">
        <is>
          <t>ok</t>
        </is>
      </c>
    </row>
    <row r="23" ht="15" customHeight="1" s="125">
      <c r="A23" s="124" t="inlineStr">
        <is>
          <t>Maria Jose Beroiza</t>
        </is>
      </c>
      <c r="B23" s="138" t="n">
        <v>2305</v>
      </c>
      <c r="C23" s="124" t="inlineStr">
        <is>
          <t>Prec. Regular</t>
        </is>
      </c>
      <c r="D23" s="138" t="n">
        <v>2</v>
      </c>
      <c r="E23" s="138" t="n">
        <v>1</v>
      </c>
      <c r="F23" s="138" t="n">
        <v>0</v>
      </c>
      <c r="G23" s="168" t="n">
        <v>0</v>
      </c>
      <c r="H23" s="138" t="n">
        <v>48</v>
      </c>
      <c r="I23" s="138" t="inlineStr">
        <is>
          <t>ok</t>
        </is>
      </c>
    </row>
    <row r="24" ht="15" customHeight="1" s="125">
      <c r="A24" s="124" t="inlineStr">
        <is>
          <t>Maria Jose Beroiza</t>
        </is>
      </c>
      <c r="B24" s="138" t="n">
        <v>2306</v>
      </c>
      <c r="C24" s="124" t="inlineStr">
        <is>
          <t>Prec. Regular</t>
        </is>
      </c>
      <c r="D24" s="138" t="n">
        <v>2</v>
      </c>
      <c r="E24" s="138" t="n">
        <v>1</v>
      </c>
      <c r="F24" s="138" t="n">
        <v>0</v>
      </c>
      <c r="G24" s="168" t="n">
        <v>0</v>
      </c>
      <c r="H24" s="138" t="n">
        <v>34</v>
      </c>
      <c r="I24" s="138" t="inlineStr">
        <is>
          <t>enferma</t>
        </is>
      </c>
    </row>
    <row r="25" ht="15" customHeight="1" s="125">
      <c r="A25" s="124" t="inlineStr">
        <is>
          <t>Maria Jose Beroiza</t>
        </is>
      </c>
      <c r="B25" s="138" t="n">
        <v>2307</v>
      </c>
      <c r="C25" s="124" t="inlineStr">
        <is>
          <t>Prec. Regular</t>
        </is>
      </c>
      <c r="D25" s="138" t="n">
        <v>2</v>
      </c>
      <c r="E25" s="138" t="n">
        <v>1</v>
      </c>
      <c r="F25" s="138" t="n">
        <v>0</v>
      </c>
      <c r="G25" s="168" t="n">
        <v>0</v>
      </c>
      <c r="H25" s="138" t="n">
        <v>17</v>
      </c>
      <c r="I25" s="138" t="inlineStr">
        <is>
          <t>ok</t>
        </is>
      </c>
    </row>
    <row r="26" ht="15" customHeight="1" s="125">
      <c r="A26" s="124" t="inlineStr">
        <is>
          <t>Maria Jose Beroiza</t>
        </is>
      </c>
      <c r="B26" s="138" t="n">
        <v>2308</v>
      </c>
      <c r="C26" s="124" t="inlineStr">
        <is>
          <t>Prec. Regular</t>
        </is>
      </c>
      <c r="D26" s="138" t="n">
        <v>2</v>
      </c>
      <c r="E26" s="138" t="n">
        <v>1</v>
      </c>
      <c r="F26" s="138" t="n">
        <v>1</v>
      </c>
      <c r="G26" s="168" t="n">
        <v>0</v>
      </c>
      <c r="H26" s="138" t="n">
        <v>26</v>
      </c>
      <c r="I26" s="138" t="inlineStr">
        <is>
          <t>Deja el prec. Regular</t>
        </is>
      </c>
    </row>
    <row r="27" ht="15" customHeight="1" s="125">
      <c r="G27" s="168" t="n"/>
    </row>
    <row r="28" ht="15" customHeight="1" s="125">
      <c r="G28" s="168" t="n"/>
    </row>
    <row r="29" ht="15" customHeight="1" s="125">
      <c r="G29" s="168" t="n"/>
    </row>
    <row r="30" ht="15" customHeight="1" s="125">
      <c r="G30" s="168" t="n"/>
    </row>
    <row r="31" ht="15" customHeight="1" s="125">
      <c r="G31" s="168" t="n"/>
    </row>
    <row r="32" ht="15" customHeight="1" s="125">
      <c r="G32" s="168" t="n"/>
    </row>
    <row r="33" ht="15" customHeight="1" s="125">
      <c r="G33" s="168" t="n"/>
    </row>
    <row r="34" ht="15" customHeight="1" s="125">
      <c r="G34" s="168" t="n"/>
    </row>
    <row r="35" ht="15" customHeight="1" s="125">
      <c r="G35" s="168" t="n"/>
    </row>
    <row r="36" ht="15" customHeight="1" s="125">
      <c r="G36" s="168" t="n"/>
    </row>
    <row r="37" ht="15" customHeight="1" s="125">
      <c r="G37" s="168" t="n"/>
    </row>
    <row r="38" ht="15" customHeight="1" s="125">
      <c r="G38" s="168" t="n"/>
    </row>
    <row r="39" ht="15" customHeight="1" s="125">
      <c r="G39" s="168" t="n"/>
    </row>
    <row r="40" ht="15" customHeight="1" s="125">
      <c r="G40" s="168" t="n"/>
    </row>
    <row r="41" ht="15" customHeight="1" s="125">
      <c r="G41" s="168" t="n"/>
    </row>
    <row r="42" ht="15" customHeight="1" s="125">
      <c r="G42" s="168" t="n"/>
    </row>
    <row r="43" ht="15" customHeight="1" s="125">
      <c r="G43" s="168" t="n"/>
    </row>
    <row r="44" ht="15" customHeight="1" s="125">
      <c r="G44" s="168" t="n"/>
    </row>
    <row r="45" ht="15" customHeight="1" s="125">
      <c r="G45" s="168" t="n"/>
    </row>
    <row r="46" ht="15" customHeight="1" s="125">
      <c r="G46" s="168" t="n"/>
    </row>
    <row r="47" ht="15" customHeight="1" s="125">
      <c r="G47" s="168" t="n"/>
    </row>
    <row r="48" ht="15" customHeight="1" s="125">
      <c r="G48" s="168" t="n"/>
    </row>
    <row r="49" ht="15" customHeight="1" s="125">
      <c r="G49" s="168" t="n"/>
    </row>
    <row r="50" ht="15" customHeight="1" s="125">
      <c r="G50" s="168" t="n"/>
    </row>
    <row r="51" ht="15" customHeight="1" s="125">
      <c r="G51" s="168" t="n"/>
    </row>
    <row r="52" ht="15" customHeight="1" s="125">
      <c r="G52" s="168" t="n"/>
    </row>
    <row r="53" ht="15" customHeight="1" s="125">
      <c r="G53" s="168" t="n"/>
    </row>
    <row r="54" ht="15" customHeight="1" s="125">
      <c r="G54" s="168" t="n"/>
    </row>
    <row r="55" ht="15" customHeight="1" s="125">
      <c r="G55" s="168" t="n"/>
    </row>
    <row r="56" ht="15" customHeight="1" s="125">
      <c r="G56" s="168" t="n"/>
    </row>
    <row r="57" ht="15" customHeight="1" s="125">
      <c r="G57" s="168" t="n"/>
    </row>
    <row r="58" ht="15" customHeight="1" s="125">
      <c r="G58" s="168" t="n"/>
    </row>
    <row r="59" ht="15" customHeight="1" s="125">
      <c r="G59" s="168" t="n"/>
    </row>
    <row r="60" ht="15" customHeight="1" s="125">
      <c r="G60" s="168" t="n"/>
    </row>
    <row r="61" ht="15" customHeight="1" s="125">
      <c r="G61" s="168" t="n"/>
    </row>
    <row r="62" ht="15" customHeight="1" s="125">
      <c r="G62" s="168" t="n"/>
    </row>
    <row r="63" ht="15" customHeight="1" s="125">
      <c r="G63" s="168" t="n"/>
    </row>
    <row r="64" ht="15" customHeight="1" s="125">
      <c r="G64" s="168" t="n"/>
    </row>
    <row r="65" ht="15" customHeight="1" s="125">
      <c r="G65" s="168" t="n"/>
    </row>
    <row r="66" ht="15" customHeight="1" s="125">
      <c r="G66" s="168" t="n"/>
    </row>
    <row r="67" ht="15" customHeight="1" s="125">
      <c r="G67" s="168" t="n"/>
    </row>
    <row r="68" ht="15" customHeight="1" s="125">
      <c r="G68" s="168" t="n"/>
    </row>
    <row r="69" ht="15" customHeight="1" s="125">
      <c r="G69" s="168" t="n"/>
    </row>
    <row r="70" ht="15" customHeight="1" s="125">
      <c r="G70" s="168" t="n"/>
    </row>
    <row r="71" ht="15" customHeight="1" s="125">
      <c r="G71" s="168" t="n"/>
    </row>
    <row r="72" ht="15" customHeight="1" s="125">
      <c r="G72" s="168" t="n"/>
    </row>
    <row r="73" ht="15" customHeight="1" s="125">
      <c r="G73" s="168" t="n"/>
    </row>
    <row r="74" ht="15" customHeight="1" s="125">
      <c r="G74" s="168" t="n"/>
    </row>
    <row r="75" ht="15" customHeight="1" s="125">
      <c r="G75" s="168" t="n"/>
    </row>
    <row r="76" ht="15" customHeight="1" s="125">
      <c r="G76" s="168" t="n"/>
    </row>
    <row r="77" ht="15" customHeight="1" s="125">
      <c r="G77" s="168" t="n"/>
    </row>
    <row r="78" ht="15" customHeight="1" s="125">
      <c r="G78" s="168" t="n"/>
    </row>
    <row r="79" ht="15" customHeight="1" s="125">
      <c r="G79" s="168" t="n"/>
    </row>
    <row r="80" ht="15" customHeight="1" s="125">
      <c r="G80" s="168" t="n"/>
    </row>
    <row r="81" ht="15" customHeight="1" s="125">
      <c r="G81" s="168" t="n"/>
    </row>
    <row r="82" ht="15" customHeight="1" s="125">
      <c r="G82" s="168" t="n"/>
    </row>
    <row r="83" ht="15" customHeight="1" s="125">
      <c r="G83" s="168" t="n"/>
    </row>
    <row r="84" ht="15" customHeight="1" s="125">
      <c r="G84" s="168" t="n"/>
    </row>
    <row r="85" ht="15" customHeight="1" s="125">
      <c r="G85" s="168" t="n"/>
    </row>
    <row r="86" ht="15" customHeight="1" s="125">
      <c r="G86" s="168" t="n"/>
    </row>
    <row r="87" ht="15" customHeight="1" s="125">
      <c r="G87" s="168" t="n"/>
    </row>
    <row r="88" ht="15" customHeight="1" s="125">
      <c r="G88" s="168" t="n"/>
    </row>
    <row r="89" ht="15" customHeight="1" s="125">
      <c r="G89" s="168" t="n"/>
    </row>
    <row r="90" ht="15" customHeight="1" s="125">
      <c r="G90" s="168" t="n"/>
    </row>
    <row r="91" ht="15" customHeight="1" s="125">
      <c r="G91" s="168" t="n"/>
    </row>
    <row r="92" ht="15" customHeight="1" s="125">
      <c r="G92" s="168" t="n"/>
    </row>
    <row r="93" ht="15" customHeight="1" s="125">
      <c r="G93" s="168" t="n"/>
    </row>
    <row r="94" ht="15" customHeight="1" s="125">
      <c r="G94" s="168" t="n"/>
    </row>
    <row r="95" ht="15" customHeight="1" s="125">
      <c r="G95" s="168" t="n"/>
    </row>
    <row r="96" ht="15" customHeight="1" s="125">
      <c r="G96" s="168" t="n"/>
    </row>
    <row r="97" ht="15" customHeight="1" s="125">
      <c r="G97" s="168" t="n"/>
    </row>
    <row r="98" ht="15" customHeight="1" s="125">
      <c r="G98" s="168" t="n"/>
    </row>
    <row r="99" ht="15" customHeight="1" s="125">
      <c r="G99" s="168" t="n"/>
    </row>
    <row r="100" ht="15" customHeight="1" s="125">
      <c r="G100" s="168" t="n"/>
    </row>
    <row r="101" ht="15" customHeight="1" s="125">
      <c r="G101" s="168" t="n"/>
    </row>
    <row r="102" ht="15" customHeight="1" s="125">
      <c r="G102" s="168" t="n"/>
    </row>
    <row r="103" ht="15" customHeight="1" s="125">
      <c r="G103" s="168" t="n"/>
    </row>
    <row r="104" ht="15" customHeight="1" s="125">
      <c r="G104" s="168" t="n"/>
    </row>
    <row r="105" ht="15" customHeight="1" s="125">
      <c r="G105" s="168" t="n"/>
    </row>
    <row r="106" ht="15" customHeight="1" s="125">
      <c r="G106" s="168" t="n"/>
    </row>
    <row r="107" ht="15" customHeight="1" s="125">
      <c r="G107" s="168" t="n"/>
    </row>
    <row r="108" ht="15" customHeight="1" s="125">
      <c r="G108" s="168" t="n"/>
    </row>
    <row r="109" ht="15" customHeight="1" s="125">
      <c r="G109" s="168" t="n"/>
    </row>
    <row r="110" ht="15" customHeight="1" s="125">
      <c r="G110" s="168" t="n"/>
    </row>
    <row r="111" ht="15" customHeight="1" s="125">
      <c r="G111" s="168" t="n"/>
    </row>
    <row r="112" ht="15" customHeight="1" s="125">
      <c r="G112" s="168" t="n"/>
    </row>
    <row r="113" ht="15" customHeight="1" s="125">
      <c r="G113" s="168" t="n"/>
    </row>
    <row r="114" ht="15" customHeight="1" s="125">
      <c r="G114" s="168" t="n"/>
    </row>
    <row r="115" ht="15" customHeight="1" s="125">
      <c r="G115" s="168" t="n"/>
    </row>
    <row r="116" ht="15" customHeight="1" s="125">
      <c r="G116" s="168" t="n"/>
    </row>
    <row r="117" ht="15" customHeight="1" s="125">
      <c r="G117" s="168" t="n"/>
    </row>
    <row r="118" ht="15" customHeight="1" s="125">
      <c r="G118" s="168" t="n"/>
    </row>
    <row r="119" ht="15" customHeight="1" s="125">
      <c r="G119" s="168" t="n"/>
    </row>
    <row r="120" ht="15" customHeight="1" s="125">
      <c r="G120" s="168" t="n"/>
    </row>
    <row r="121" ht="15" customHeight="1" s="125">
      <c r="G121" s="168" t="n"/>
    </row>
    <row r="122" ht="15" customHeight="1" s="125">
      <c r="G122" s="168" t="n"/>
    </row>
    <row r="123" ht="15" customHeight="1" s="125">
      <c r="G123" s="168" t="n"/>
    </row>
    <row r="124" ht="15" customHeight="1" s="125">
      <c r="G124" s="168" t="n"/>
    </row>
    <row r="125" ht="15" customHeight="1" s="125">
      <c r="G125" s="168" t="n"/>
    </row>
    <row r="126" ht="15" customHeight="1" s="125">
      <c r="G126" s="168" t="n"/>
    </row>
    <row r="127" ht="15" customHeight="1" s="125">
      <c r="G127" s="168" t="n"/>
    </row>
    <row r="128" ht="15" customHeight="1" s="125">
      <c r="G128" s="168" t="n"/>
    </row>
    <row r="129" ht="15" customHeight="1" s="125">
      <c r="G129" s="168" t="n"/>
    </row>
    <row r="130" ht="15" customHeight="1" s="125">
      <c r="G130" s="168" t="n"/>
    </row>
    <row r="131" ht="15" customHeight="1" s="125">
      <c r="G131" s="168" t="n"/>
    </row>
    <row r="132" ht="15" customHeight="1" s="125">
      <c r="G132" s="168" t="n"/>
    </row>
    <row r="133" ht="15" customHeight="1" s="125">
      <c r="G133" s="168" t="n"/>
    </row>
    <row r="134" ht="15" customHeight="1" s="125">
      <c r="G134" s="168" t="n"/>
    </row>
    <row r="135" ht="15" customHeight="1" s="125">
      <c r="G135" s="168" t="n"/>
    </row>
    <row r="136" ht="15" customHeight="1" s="125">
      <c r="G136" s="168" t="n"/>
    </row>
    <row r="137" ht="15" customHeight="1" s="125">
      <c r="G137" s="168" t="n"/>
    </row>
    <row r="138" ht="15" customHeight="1" s="125">
      <c r="G138" s="168" t="n"/>
    </row>
    <row r="139" ht="15" customHeight="1" s="125">
      <c r="G139" s="168" t="n"/>
    </row>
    <row r="140" ht="15" customHeight="1" s="125">
      <c r="G140" s="168" t="n"/>
    </row>
    <row r="141" ht="15" customHeight="1" s="125">
      <c r="G141" s="168" t="n"/>
    </row>
    <row r="142" ht="15" customHeight="1" s="125">
      <c r="G142" s="168" t="n"/>
    </row>
    <row r="143" ht="15" customHeight="1" s="125">
      <c r="G143" s="168" t="n"/>
    </row>
    <row r="144" ht="15" customHeight="1" s="125">
      <c r="G144" s="168" t="n"/>
    </row>
    <row r="145" ht="15" customHeight="1" s="125">
      <c r="G145" s="168" t="n"/>
    </row>
    <row r="146" ht="15" customHeight="1" s="125">
      <c r="G146" s="168" t="n"/>
    </row>
    <row r="147" ht="15" customHeight="1" s="125">
      <c r="G147" s="168" t="n"/>
    </row>
    <row r="148" ht="15" customHeight="1" s="125">
      <c r="G148" s="168" t="n"/>
    </row>
    <row r="149" ht="15" customHeight="1" s="125">
      <c r="G149" s="168" t="n"/>
    </row>
    <row r="150" ht="15" customHeight="1" s="125">
      <c r="G150" s="168" t="n"/>
    </row>
    <row r="151" ht="15" customHeight="1" s="125">
      <c r="G151" s="168" t="n"/>
    </row>
    <row r="152" ht="15" customHeight="1" s="125">
      <c r="G152" s="168" t="n"/>
    </row>
    <row r="153" ht="15" customHeight="1" s="125">
      <c r="G153" s="168" t="n"/>
    </row>
    <row r="154" ht="15" customHeight="1" s="125">
      <c r="G154" s="168" t="n"/>
    </row>
    <row r="155" ht="15" customHeight="1" s="125">
      <c r="G155" s="168" t="n"/>
    </row>
    <row r="156" ht="15" customHeight="1" s="125">
      <c r="G156" s="168" t="n"/>
    </row>
    <row r="157" ht="15" customHeight="1" s="125">
      <c r="G157" s="168" t="n"/>
    </row>
    <row r="158" ht="15" customHeight="1" s="125">
      <c r="G158" s="168" t="n"/>
    </row>
    <row r="159" ht="15" customHeight="1" s="125">
      <c r="G159" s="168" t="n"/>
    </row>
    <row r="160" ht="15" customHeight="1" s="125">
      <c r="G160" s="168" t="n"/>
    </row>
    <row r="161" ht="15" customHeight="1" s="125">
      <c r="G161" s="168" t="n"/>
    </row>
    <row r="162" ht="15" customHeight="1" s="125">
      <c r="G162" s="168" t="n"/>
    </row>
    <row r="163" ht="15" customHeight="1" s="125">
      <c r="G163" s="168" t="n"/>
    </row>
    <row r="164" ht="15" customHeight="1" s="125">
      <c r="G164" s="168" t="n"/>
    </row>
    <row r="165" ht="15" customHeight="1" s="125">
      <c r="G165" s="168" t="n"/>
    </row>
    <row r="166" ht="15" customHeight="1" s="125">
      <c r="G166" s="168" t="n"/>
    </row>
    <row r="167" ht="15" customHeight="1" s="125">
      <c r="G167" s="168" t="n"/>
    </row>
    <row r="168" ht="15" customHeight="1" s="125">
      <c r="G168" s="168" t="n"/>
    </row>
    <row r="169" ht="15" customHeight="1" s="125">
      <c r="G169" s="168" t="n"/>
    </row>
    <row r="170" ht="15" customHeight="1" s="125">
      <c r="G170" s="168" t="n"/>
    </row>
    <row r="171" ht="15" customHeight="1" s="125">
      <c r="G171" s="168" t="n"/>
    </row>
    <row r="172" ht="15" customHeight="1" s="125">
      <c r="G172" s="168" t="n"/>
    </row>
    <row r="173" ht="15" customHeight="1" s="125">
      <c r="G173" s="168" t="n"/>
    </row>
    <row r="174" ht="15" customHeight="1" s="125">
      <c r="G174" s="168" t="n"/>
    </row>
    <row r="175" ht="15" customHeight="1" s="125">
      <c r="G175" s="168" t="n"/>
    </row>
    <row r="176" ht="15" customHeight="1" s="125">
      <c r="G176" s="168" t="n"/>
    </row>
    <row r="177" ht="15" customHeight="1" s="125">
      <c r="G177" s="168" t="n"/>
    </row>
    <row r="178" ht="15" customHeight="1" s="125">
      <c r="G178" s="168" t="n"/>
    </row>
    <row r="179" ht="15" customHeight="1" s="125">
      <c r="G179" s="168" t="n"/>
    </row>
    <row r="180" ht="15" customHeight="1" s="125">
      <c r="G180" s="168" t="n"/>
    </row>
    <row r="181" ht="15" customHeight="1" s="125">
      <c r="G181" s="168" t="n"/>
    </row>
    <row r="182" ht="15" customHeight="1" s="125">
      <c r="G182" s="168" t="n"/>
    </row>
    <row r="183" ht="15" customHeight="1" s="125">
      <c r="G183" s="168" t="n"/>
    </row>
    <row r="184" ht="15" customHeight="1" s="125">
      <c r="G184" s="168" t="n"/>
    </row>
    <row r="185" ht="15" customHeight="1" s="125">
      <c r="G185" s="168" t="n"/>
    </row>
    <row r="186" ht="15" customHeight="1" s="125">
      <c r="G186" s="168" t="n"/>
    </row>
    <row r="187" ht="15" customHeight="1" s="125">
      <c r="G187" s="168" t="n"/>
    </row>
    <row r="188" ht="15" customHeight="1" s="125">
      <c r="G188" s="168" t="n"/>
    </row>
    <row r="189" ht="15" customHeight="1" s="125">
      <c r="G189" s="168" t="n"/>
    </row>
    <row r="190" ht="15" customHeight="1" s="125">
      <c r="G190" s="168" t="n"/>
    </row>
    <row r="191" ht="15" customHeight="1" s="125">
      <c r="G191" s="168" t="n"/>
    </row>
    <row r="192" ht="15" customHeight="1" s="125">
      <c r="G192" s="168" t="n"/>
    </row>
    <row r="193" ht="15" customHeight="1" s="125">
      <c r="G193" s="168" t="n"/>
    </row>
    <row r="194" ht="15" customHeight="1" s="125">
      <c r="G194" s="168" t="n"/>
    </row>
    <row r="195" ht="15" customHeight="1" s="125">
      <c r="G195" s="168" t="n"/>
    </row>
    <row r="196" ht="15" customHeight="1" s="125">
      <c r="G196" s="168" t="n"/>
    </row>
    <row r="197" ht="15" customHeight="1" s="125">
      <c r="G197" s="168" t="n"/>
    </row>
    <row r="198" ht="15" customHeight="1" s="125">
      <c r="G198" s="168" t="n"/>
    </row>
    <row r="199" ht="15" customHeight="1" s="125">
      <c r="G199" s="168" t="n"/>
    </row>
    <row r="200" ht="15" customHeight="1" s="125">
      <c r="G200" s="168" t="n"/>
    </row>
    <row r="201" ht="15" customHeight="1" s="125">
      <c r="G201" s="168" t="n"/>
    </row>
    <row r="202" ht="15" customHeight="1" s="125">
      <c r="G202" s="168" t="n"/>
    </row>
    <row r="203" ht="15" customHeight="1" s="125">
      <c r="G203" s="168" t="n"/>
    </row>
    <row r="204" ht="15" customHeight="1" s="125">
      <c r="G204" s="168" t="n"/>
    </row>
    <row r="205" ht="15" customHeight="1" s="125">
      <c r="G205" s="168" t="n"/>
    </row>
    <row r="206" ht="15" customHeight="1" s="125">
      <c r="G206" s="168" t="n"/>
    </row>
    <row r="207" ht="15" customHeight="1" s="125">
      <c r="G207" s="168" t="n"/>
    </row>
    <row r="208" ht="15" customHeight="1" s="125">
      <c r="G208" s="168" t="n"/>
    </row>
    <row r="209" ht="15" customHeight="1" s="125">
      <c r="G209" s="168" t="n"/>
    </row>
    <row r="210" ht="15" customHeight="1" s="125">
      <c r="G210" s="168" t="n"/>
    </row>
    <row r="211" ht="15" customHeight="1" s="125">
      <c r="G211" s="168" t="n"/>
    </row>
    <row r="212" ht="15" customHeight="1" s="125">
      <c r="G212" s="168" t="n"/>
    </row>
    <row r="213" ht="15" customHeight="1" s="125">
      <c r="G213" s="168" t="n"/>
    </row>
    <row r="214" ht="15" customHeight="1" s="125">
      <c r="G214" s="168" t="n"/>
    </row>
    <row r="215" ht="15" customHeight="1" s="125">
      <c r="G215" s="168" t="n"/>
    </row>
    <row r="216" ht="15" customHeight="1" s="125">
      <c r="G216" s="168" t="n"/>
    </row>
    <row r="217" ht="15" customHeight="1" s="125">
      <c r="G217" s="168" t="n"/>
    </row>
    <row r="218" ht="15" customHeight="1" s="125">
      <c r="G218" s="168" t="n"/>
    </row>
    <row r="219" ht="15" customHeight="1" s="125">
      <c r="G219" s="168" t="n"/>
    </row>
    <row r="220" ht="15" customHeight="1" s="125">
      <c r="G220" s="168" t="n"/>
    </row>
    <row r="221" ht="15" customHeight="1" s="125">
      <c r="G221" s="168" t="n"/>
    </row>
    <row r="222" ht="15" customHeight="1" s="125">
      <c r="G222" s="168" t="n"/>
    </row>
    <row r="223" ht="15" customHeight="1" s="125">
      <c r="G223" s="168" t="n"/>
    </row>
    <row r="224" ht="15" customHeight="1" s="125">
      <c r="G224" s="168" t="n"/>
    </row>
    <row r="225" ht="15" customHeight="1" s="125">
      <c r="G225" s="168" t="n"/>
    </row>
    <row r="226" ht="15" customHeight="1" s="125">
      <c r="G226" s="168" t="n"/>
    </row>
    <row r="227" ht="15" customHeight="1" s="125">
      <c r="G227" s="168" t="n"/>
    </row>
    <row r="228" ht="15" customHeight="1" s="125">
      <c r="G228" s="168" t="n"/>
    </row>
    <row r="229" ht="15" customHeight="1" s="125">
      <c r="G229" s="168" t="n"/>
    </row>
    <row r="230" ht="15" customHeight="1" s="125">
      <c r="G230" s="168" t="n"/>
    </row>
    <row r="231" ht="15" customHeight="1" s="125">
      <c r="G231" s="168" t="n"/>
    </row>
    <row r="232" ht="15" customHeight="1" s="125">
      <c r="G232" s="168" t="n"/>
    </row>
    <row r="233" ht="15" customHeight="1" s="125">
      <c r="G233" s="168" t="n"/>
    </row>
    <row r="234" ht="15" customHeight="1" s="125">
      <c r="G234" s="168" t="n"/>
    </row>
    <row r="235" ht="15" customHeight="1" s="125">
      <c r="G235" s="168" t="n"/>
    </row>
    <row r="236" ht="15" customHeight="1" s="125">
      <c r="G236" s="168" t="n"/>
    </row>
    <row r="237" ht="15" customHeight="1" s="125">
      <c r="G237" s="168" t="n"/>
    </row>
    <row r="238" ht="15" customHeight="1" s="125">
      <c r="G238" s="168" t="n"/>
    </row>
    <row r="239" ht="15" customHeight="1" s="125">
      <c r="G239" s="168" t="n"/>
    </row>
    <row r="240" ht="15" customHeight="1" s="125">
      <c r="G240" s="168" t="n"/>
    </row>
    <row r="241" ht="15" customHeight="1" s="125">
      <c r="G241" s="168" t="n"/>
    </row>
    <row r="242" ht="15" customHeight="1" s="125">
      <c r="G242" s="168" t="n"/>
    </row>
    <row r="243" ht="15" customHeight="1" s="125">
      <c r="G243" s="168" t="n"/>
    </row>
    <row r="244" ht="15" customHeight="1" s="125">
      <c r="G244" s="168" t="n"/>
    </row>
    <row r="245" ht="15" customHeight="1" s="125">
      <c r="G245" s="168" t="n"/>
    </row>
    <row r="246" ht="15" customHeight="1" s="125">
      <c r="G246" s="168" t="n"/>
    </row>
    <row r="247" ht="15" customHeight="1" s="125">
      <c r="G247" s="168" t="n"/>
    </row>
    <row r="248" ht="15" customHeight="1" s="125">
      <c r="G248" s="168" t="n"/>
    </row>
    <row r="249" ht="15" customHeight="1" s="125">
      <c r="G249" s="168" t="n"/>
    </row>
    <row r="250" ht="15" customHeight="1" s="125">
      <c r="G250" s="168" t="n"/>
    </row>
    <row r="251" ht="15" customHeight="1" s="125">
      <c r="G251" s="168" t="n"/>
    </row>
    <row r="252" ht="15" customHeight="1" s="125">
      <c r="G252" s="168" t="n"/>
    </row>
    <row r="253" ht="15" customHeight="1" s="125">
      <c r="G253" s="168" t="n"/>
    </row>
    <row r="254" ht="15" customHeight="1" s="125">
      <c r="G254" s="168" t="n"/>
    </row>
    <row r="255" ht="15" customHeight="1" s="125">
      <c r="G255" s="168" t="n"/>
    </row>
    <row r="256" ht="15" customHeight="1" s="125">
      <c r="G256" s="168" t="n"/>
    </row>
    <row r="257" ht="15" customHeight="1" s="125">
      <c r="G257" s="168" t="n"/>
    </row>
    <row r="258" ht="15" customHeight="1" s="125">
      <c r="G258" s="168" t="n"/>
    </row>
    <row r="259" ht="15" customHeight="1" s="125">
      <c r="G259" s="168" t="n"/>
    </row>
    <row r="260" ht="15" customHeight="1" s="125">
      <c r="G260" s="168" t="n"/>
    </row>
    <row r="261" ht="15" customHeight="1" s="125">
      <c r="G261" s="168" t="n"/>
    </row>
    <row r="262" ht="15" customHeight="1" s="125">
      <c r="G262" s="168" t="n"/>
    </row>
    <row r="263" ht="15" customHeight="1" s="125">
      <c r="G263" s="168" t="n"/>
    </row>
    <row r="264" ht="15" customHeight="1" s="125">
      <c r="G264" s="168" t="n"/>
    </row>
    <row r="265" ht="15" customHeight="1" s="125">
      <c r="G265" s="168" t="n"/>
    </row>
    <row r="266" ht="15" customHeight="1" s="125">
      <c r="G266" s="168" t="n"/>
    </row>
    <row r="267" ht="15" customHeight="1" s="125">
      <c r="G267" s="168" t="n"/>
    </row>
    <row r="268" ht="15" customHeight="1" s="125">
      <c r="G268" s="168" t="n"/>
    </row>
    <row r="269" ht="15" customHeight="1" s="125">
      <c r="G269" s="168" t="n"/>
    </row>
    <row r="270" ht="15" customHeight="1" s="125">
      <c r="G270" s="168" t="n"/>
    </row>
    <row r="271" ht="15" customHeight="1" s="125">
      <c r="G271" s="168" t="n"/>
    </row>
    <row r="272" ht="15" customHeight="1" s="125">
      <c r="G272" s="168" t="n"/>
    </row>
    <row r="273" ht="15" customHeight="1" s="125">
      <c r="G273" s="168" t="n"/>
    </row>
    <row r="274" ht="15" customHeight="1" s="125">
      <c r="G274" s="168" t="n"/>
    </row>
    <row r="275" ht="15" customHeight="1" s="125">
      <c r="G275" s="168" t="n"/>
    </row>
    <row r="276" ht="15" customHeight="1" s="125">
      <c r="G276" s="168" t="n"/>
    </row>
    <row r="277" ht="15" customHeight="1" s="125">
      <c r="G277" s="168" t="n"/>
    </row>
    <row r="278" ht="15" customHeight="1" s="125">
      <c r="G278" s="168" t="n"/>
    </row>
    <row r="279" ht="15" customHeight="1" s="125">
      <c r="G279" s="168" t="n"/>
    </row>
    <row r="280" ht="15" customHeight="1" s="125">
      <c r="G280" s="168" t="n"/>
    </row>
    <row r="281" ht="15" customHeight="1" s="125">
      <c r="G281" s="168" t="n"/>
    </row>
    <row r="282" ht="15" customHeight="1" s="125">
      <c r="G282" s="168" t="n"/>
    </row>
    <row r="283" ht="15" customHeight="1" s="125">
      <c r="G283" s="168" t="n"/>
    </row>
    <row r="284" ht="15" customHeight="1" s="125">
      <c r="G284" s="168" t="n"/>
    </row>
    <row r="285" ht="15" customHeight="1" s="125">
      <c r="G285" s="168" t="n"/>
    </row>
    <row r="286" ht="15" customHeight="1" s="125">
      <c r="G286" s="168" t="n"/>
    </row>
    <row r="287" ht="15" customHeight="1" s="125">
      <c r="G287" s="168" t="n"/>
    </row>
    <row r="288" ht="15" customHeight="1" s="125">
      <c r="G288" s="168" t="n"/>
    </row>
    <row r="289" ht="15" customHeight="1" s="125">
      <c r="G289" s="168" t="n"/>
    </row>
    <row r="290" ht="15" customHeight="1" s="125">
      <c r="G290" s="168" t="n"/>
    </row>
    <row r="291" ht="15" customHeight="1" s="125">
      <c r="G291" s="168" t="n"/>
    </row>
    <row r="292" ht="15" customHeight="1" s="125">
      <c r="G292" s="168" t="n"/>
    </row>
    <row r="293" ht="15" customHeight="1" s="125">
      <c r="G293" s="168" t="n"/>
    </row>
    <row r="294" ht="15" customHeight="1" s="125">
      <c r="G294" s="168" t="n"/>
    </row>
    <row r="295" ht="15" customHeight="1" s="125">
      <c r="G295" s="168" t="n"/>
    </row>
    <row r="296" ht="15" customHeight="1" s="125">
      <c r="G296" s="168" t="n"/>
    </row>
    <row r="297" ht="15" customHeight="1" s="125">
      <c r="G297" s="168" t="n"/>
    </row>
    <row r="298" ht="15" customHeight="1" s="125">
      <c r="G298" s="168" t="n"/>
    </row>
    <row r="299" ht="15" customHeight="1" s="125">
      <c r="G299" s="168" t="n"/>
    </row>
    <row r="300" ht="15" customHeight="1" s="125">
      <c r="G300" s="168" t="n"/>
    </row>
    <row r="301" ht="15" customHeight="1" s="125">
      <c r="G301" s="168" t="n"/>
    </row>
    <row r="302" ht="15" customHeight="1" s="125">
      <c r="G302" s="168" t="n"/>
    </row>
    <row r="303" ht="15" customHeight="1" s="125">
      <c r="G303" s="168" t="n"/>
    </row>
    <row r="304" ht="15" customHeight="1" s="125">
      <c r="G304" s="168" t="n"/>
    </row>
    <row r="305" ht="15" customHeight="1" s="125">
      <c r="G305" s="168" t="n"/>
    </row>
    <row r="306" ht="15" customHeight="1" s="125">
      <c r="G306" s="168" t="n"/>
    </row>
    <row r="307" ht="15" customHeight="1" s="125">
      <c r="G307" s="168" t="n"/>
    </row>
    <row r="308" ht="15" customHeight="1" s="125">
      <c r="G308" s="168" t="n"/>
    </row>
    <row r="309" ht="15" customHeight="1" s="125">
      <c r="G309" s="168" t="n"/>
    </row>
    <row r="310" ht="15" customHeight="1" s="125">
      <c r="G310" s="168" t="n"/>
    </row>
    <row r="311" ht="15" customHeight="1" s="125">
      <c r="G311" s="168" t="n"/>
    </row>
    <row r="312" ht="15" customHeight="1" s="125">
      <c r="G312" s="168" t="n"/>
    </row>
    <row r="313" ht="15" customHeight="1" s="125">
      <c r="G313" s="168" t="n"/>
    </row>
    <row r="314" ht="15" customHeight="1" s="125">
      <c r="G314" s="168" t="n"/>
    </row>
    <row r="315" ht="15" customHeight="1" s="125">
      <c r="G315" s="168" t="n"/>
    </row>
    <row r="316" ht="15" customHeight="1" s="125">
      <c r="G316" s="168" t="n"/>
    </row>
    <row r="317" ht="15" customHeight="1" s="125">
      <c r="G317" s="168" t="n"/>
    </row>
    <row r="318" ht="15" customHeight="1" s="125">
      <c r="G318" s="168" t="n"/>
    </row>
    <row r="319" ht="15" customHeight="1" s="125">
      <c r="G319" s="168" t="n"/>
    </row>
    <row r="320" ht="15" customHeight="1" s="125">
      <c r="G320" s="168" t="n"/>
    </row>
    <row r="321" ht="15" customHeight="1" s="125">
      <c r="G321" s="168" t="n"/>
    </row>
    <row r="322" ht="15" customHeight="1" s="125">
      <c r="G322" s="168" t="n"/>
    </row>
    <row r="323" ht="15" customHeight="1" s="125">
      <c r="G323" s="168" t="n"/>
    </row>
    <row r="324" ht="15" customHeight="1" s="125">
      <c r="G324" s="168" t="n"/>
    </row>
    <row r="325" ht="15" customHeight="1" s="125">
      <c r="G325" s="168" t="n"/>
    </row>
    <row r="326" ht="15" customHeight="1" s="125">
      <c r="G326" s="168" t="n"/>
    </row>
    <row r="327" ht="15" customHeight="1" s="125">
      <c r="G327" s="168" t="n"/>
    </row>
    <row r="328" ht="15" customHeight="1" s="125">
      <c r="G328" s="168" t="n"/>
    </row>
    <row r="329" ht="15" customHeight="1" s="125">
      <c r="G329" s="168" t="n"/>
    </row>
    <row r="330" ht="15" customHeight="1" s="125">
      <c r="G330" s="168" t="n"/>
    </row>
    <row r="331" ht="15" customHeight="1" s="125">
      <c r="G331" s="168" t="n"/>
    </row>
    <row r="332" ht="15" customHeight="1" s="125">
      <c r="G332" s="168" t="n"/>
    </row>
    <row r="333" ht="15" customHeight="1" s="125">
      <c r="G333" s="168" t="n"/>
    </row>
    <row r="334" ht="15" customHeight="1" s="125">
      <c r="G334" s="168" t="n"/>
    </row>
    <row r="335" ht="15" customHeight="1" s="125">
      <c r="G335" s="168" t="n"/>
    </row>
    <row r="336" ht="15" customHeight="1" s="125">
      <c r="G336" s="168" t="n"/>
    </row>
    <row r="337" ht="15" customHeight="1" s="125">
      <c r="G337" s="168" t="n"/>
    </row>
    <row r="338" ht="15" customHeight="1" s="125">
      <c r="G338" s="168" t="n"/>
    </row>
    <row r="339" ht="15" customHeight="1" s="125">
      <c r="G339" s="168" t="n"/>
    </row>
    <row r="340" ht="15" customHeight="1" s="125">
      <c r="G340" s="168" t="n"/>
    </row>
    <row r="341" ht="15" customHeight="1" s="125">
      <c r="G341" s="168" t="n"/>
    </row>
    <row r="342" ht="15" customHeight="1" s="125">
      <c r="G342" s="168" t="n"/>
    </row>
    <row r="343" ht="15" customHeight="1" s="125">
      <c r="G343" s="168" t="n"/>
    </row>
    <row r="344" ht="15" customHeight="1" s="125">
      <c r="G344" s="168" t="n"/>
    </row>
    <row r="345" ht="15" customHeight="1" s="125">
      <c r="G345" s="168" t="n"/>
    </row>
    <row r="346" ht="15" customHeight="1" s="125">
      <c r="G346" s="168" t="n"/>
    </row>
    <row r="347" ht="15" customHeight="1" s="125">
      <c r="G347" s="168" t="n"/>
    </row>
    <row r="348" ht="15" customHeight="1" s="125">
      <c r="G348" s="168" t="n"/>
    </row>
    <row r="349" ht="15" customHeight="1" s="125">
      <c r="G349" s="168" t="n"/>
    </row>
    <row r="350" ht="15" customHeight="1" s="125">
      <c r="G350" s="168" t="n"/>
    </row>
    <row r="351" ht="15" customHeight="1" s="125">
      <c r="G351" s="168" t="n"/>
    </row>
    <row r="352" ht="15" customHeight="1" s="125">
      <c r="G352" s="168" t="n"/>
    </row>
    <row r="353" ht="15" customHeight="1" s="125">
      <c r="G353" s="168" t="n"/>
    </row>
    <row r="354" ht="15" customHeight="1" s="125">
      <c r="G354" s="168" t="n"/>
    </row>
    <row r="355" ht="15" customHeight="1" s="125">
      <c r="G355" s="168" t="n"/>
    </row>
    <row r="356" ht="15" customHeight="1" s="125">
      <c r="G356" s="168" t="n"/>
    </row>
    <row r="357" ht="15" customHeight="1" s="125">
      <c r="G357" s="168" t="n"/>
    </row>
    <row r="358" ht="15" customHeight="1" s="125">
      <c r="G358" s="168" t="n"/>
    </row>
    <row r="359" ht="15" customHeight="1" s="125">
      <c r="G359" s="168" t="n"/>
    </row>
    <row r="360" ht="15" customHeight="1" s="125">
      <c r="G360" s="168" t="n"/>
    </row>
    <row r="361" ht="15" customHeight="1" s="125">
      <c r="G361" s="168" t="n"/>
    </row>
    <row r="362" ht="15" customHeight="1" s="125">
      <c r="G362" s="168" t="n"/>
    </row>
    <row r="363" ht="15" customHeight="1" s="125">
      <c r="G363" s="168" t="n"/>
    </row>
    <row r="364" ht="15" customHeight="1" s="125">
      <c r="G364" s="168" t="n"/>
    </row>
    <row r="365" ht="15" customHeight="1" s="125">
      <c r="G365" s="168" t="n"/>
    </row>
    <row r="366" ht="15" customHeight="1" s="125">
      <c r="G366" s="168" t="n"/>
    </row>
    <row r="367" ht="15" customHeight="1" s="125">
      <c r="G367" s="168" t="n"/>
    </row>
    <row r="368" ht="15" customHeight="1" s="125">
      <c r="G368" s="168" t="n"/>
    </row>
    <row r="369" ht="15" customHeight="1" s="125">
      <c r="G369" s="168" t="n"/>
    </row>
    <row r="370" ht="15" customHeight="1" s="125">
      <c r="G370" s="168" t="n"/>
    </row>
    <row r="371" ht="15" customHeight="1" s="125">
      <c r="G371" s="168" t="n"/>
    </row>
    <row r="372" ht="15" customHeight="1" s="125">
      <c r="G372" s="168" t="n"/>
    </row>
    <row r="373" ht="15" customHeight="1" s="125">
      <c r="G373" s="168" t="n"/>
    </row>
    <row r="374" ht="15" customHeight="1" s="125">
      <c r="G374" s="168" t="n"/>
    </row>
    <row r="375" ht="15" customHeight="1" s="125">
      <c r="G375" s="168" t="n"/>
    </row>
    <row r="376" ht="15" customHeight="1" s="125">
      <c r="G376" s="168" t="n"/>
    </row>
    <row r="377" ht="15" customHeight="1" s="125">
      <c r="G377" s="168" t="n"/>
    </row>
    <row r="378" ht="15" customHeight="1" s="125">
      <c r="G378" s="168" t="n"/>
    </row>
    <row r="379" ht="15" customHeight="1" s="125">
      <c r="G379" s="168" t="n"/>
    </row>
    <row r="380" ht="15" customHeight="1" s="125">
      <c r="G380" s="168" t="n"/>
    </row>
    <row r="381" ht="15" customHeight="1" s="125">
      <c r="G381" s="168" t="n"/>
    </row>
    <row r="382" ht="15" customHeight="1" s="125">
      <c r="G382" s="168" t="n"/>
    </row>
    <row r="383" ht="15" customHeight="1" s="125">
      <c r="G383" s="168" t="n"/>
    </row>
    <row r="384" ht="15" customHeight="1" s="125">
      <c r="G384" s="168" t="n"/>
    </row>
    <row r="385" ht="15" customHeight="1" s="125">
      <c r="G385" s="168" t="n"/>
    </row>
    <row r="386" ht="15" customHeight="1" s="125">
      <c r="G386" s="168" t="n"/>
    </row>
    <row r="387" ht="15" customHeight="1" s="125">
      <c r="G387" s="168" t="n"/>
    </row>
    <row r="388" ht="15" customHeight="1" s="125">
      <c r="G388" s="168" t="n"/>
    </row>
    <row r="389" ht="15" customHeight="1" s="125">
      <c r="G389" s="168" t="n"/>
    </row>
    <row r="390" ht="15" customHeight="1" s="125">
      <c r="G390" s="168" t="n"/>
    </row>
    <row r="391" ht="15" customHeight="1" s="125">
      <c r="G391" s="168" t="n"/>
    </row>
    <row r="392" ht="15" customHeight="1" s="125">
      <c r="G392" s="168" t="n"/>
    </row>
    <row r="393" ht="15" customHeight="1" s="125">
      <c r="G393" s="168" t="n"/>
    </row>
    <row r="394" ht="15" customHeight="1" s="125">
      <c r="G394" s="168" t="n"/>
    </row>
    <row r="395" ht="15" customHeight="1" s="125">
      <c r="G395" s="168" t="n"/>
    </row>
    <row r="396" ht="15" customHeight="1" s="125">
      <c r="G396" s="168" t="n"/>
    </row>
    <row r="397" ht="15" customHeight="1" s="125">
      <c r="G397" s="168" t="n"/>
    </row>
    <row r="398" ht="15" customHeight="1" s="125">
      <c r="G398" s="168" t="n"/>
    </row>
    <row r="399" ht="15" customHeight="1" s="125">
      <c r="G399" s="168" t="n"/>
    </row>
    <row r="400" ht="15" customHeight="1" s="125">
      <c r="G400" s="168" t="n"/>
    </row>
    <row r="401" ht="15" customHeight="1" s="125">
      <c r="G401" s="168" t="n"/>
    </row>
    <row r="402" ht="15" customHeight="1" s="125">
      <c r="G402" s="168" t="n"/>
    </row>
    <row r="403" ht="15" customHeight="1" s="125">
      <c r="G403" s="168" t="n"/>
    </row>
    <row r="404" ht="15" customHeight="1" s="125">
      <c r="G404" s="168" t="n"/>
    </row>
    <row r="405" ht="15" customHeight="1" s="125">
      <c r="G405" s="168" t="n"/>
    </row>
    <row r="406" ht="15" customHeight="1" s="125">
      <c r="G406" s="168" t="n"/>
    </row>
    <row r="407" ht="15" customHeight="1" s="125">
      <c r="G407" s="168" t="n"/>
    </row>
    <row r="408" ht="15" customHeight="1" s="125">
      <c r="G408" s="168" t="n"/>
    </row>
    <row r="409" ht="15" customHeight="1" s="125">
      <c r="G409" s="168" t="n"/>
    </row>
    <row r="410" ht="15" customHeight="1" s="125">
      <c r="G410" s="168" t="n"/>
    </row>
    <row r="411" ht="15" customHeight="1" s="125">
      <c r="G411" s="168" t="n"/>
    </row>
    <row r="412" ht="15" customHeight="1" s="125">
      <c r="G412" s="168" t="n"/>
    </row>
    <row r="413" ht="15" customHeight="1" s="125">
      <c r="G413" s="168" t="n"/>
    </row>
    <row r="414" ht="15" customHeight="1" s="125">
      <c r="G414" s="168" t="n"/>
    </row>
    <row r="415" ht="15" customHeight="1" s="125">
      <c r="G415" s="168" t="n"/>
    </row>
    <row r="416" ht="15" customHeight="1" s="125">
      <c r="G416" s="168" t="n"/>
    </row>
    <row r="417" ht="15" customHeight="1" s="125">
      <c r="G417" s="168" t="n"/>
    </row>
    <row r="418" ht="15" customHeight="1" s="125">
      <c r="G418" s="168" t="n"/>
    </row>
    <row r="419" ht="15" customHeight="1" s="125">
      <c r="G419" s="168" t="n"/>
    </row>
    <row r="420" ht="15" customHeight="1" s="125">
      <c r="G420" s="168" t="n"/>
    </row>
    <row r="421" ht="15" customHeight="1" s="125">
      <c r="G421" s="168" t="n"/>
    </row>
    <row r="422" ht="15" customHeight="1" s="125">
      <c r="G422" s="168" t="n"/>
    </row>
    <row r="423" ht="15" customHeight="1" s="125">
      <c r="G423" s="168" t="n"/>
    </row>
    <row r="424" ht="15" customHeight="1" s="125">
      <c r="G424" s="168" t="n"/>
    </row>
    <row r="425" ht="15" customHeight="1" s="125">
      <c r="G425" s="168" t="n"/>
    </row>
    <row r="426" ht="15" customHeight="1" s="125">
      <c r="G426" s="168" t="n"/>
    </row>
    <row r="427" ht="15" customHeight="1" s="125">
      <c r="G427" s="168" t="n"/>
    </row>
    <row r="428" ht="15" customHeight="1" s="125">
      <c r="G428" s="168" t="n"/>
    </row>
    <row r="429" ht="15" customHeight="1" s="125">
      <c r="G429" s="168" t="n"/>
    </row>
    <row r="430" ht="15" customHeight="1" s="125">
      <c r="G430" s="168" t="n"/>
    </row>
    <row r="431" ht="15" customHeight="1" s="125">
      <c r="G431" s="168" t="n"/>
    </row>
    <row r="432" ht="15" customHeight="1" s="125">
      <c r="G432" s="168" t="n"/>
    </row>
    <row r="433" ht="15" customHeight="1" s="125">
      <c r="G433" s="168" t="n"/>
    </row>
    <row r="434" ht="15" customHeight="1" s="125">
      <c r="G434" s="168" t="n"/>
    </row>
    <row r="435" ht="15" customHeight="1" s="125">
      <c r="G435" s="168" t="n"/>
    </row>
    <row r="436" ht="15" customHeight="1" s="125">
      <c r="G436" s="168" t="n"/>
    </row>
    <row r="437" ht="15" customHeight="1" s="125">
      <c r="G437" s="168" t="n"/>
    </row>
    <row r="438" ht="15" customHeight="1" s="125">
      <c r="G438" s="168" t="n"/>
    </row>
    <row r="439" ht="15" customHeight="1" s="125">
      <c r="G439" s="168" t="n"/>
    </row>
    <row r="440" ht="15" customHeight="1" s="125">
      <c r="G440" s="168" t="n"/>
    </row>
    <row r="441" ht="15" customHeight="1" s="125">
      <c r="G441" s="168" t="n"/>
    </row>
    <row r="442" ht="15" customHeight="1" s="125">
      <c r="G442" s="168" t="n"/>
    </row>
    <row r="443" ht="15" customHeight="1" s="125">
      <c r="G443" s="168" t="n"/>
    </row>
    <row r="444" ht="15" customHeight="1" s="125">
      <c r="G444" s="168" t="n"/>
    </row>
    <row r="445" ht="15" customHeight="1" s="125">
      <c r="G445" s="168" t="n"/>
    </row>
    <row r="446" ht="15" customHeight="1" s="125">
      <c r="G446" s="168" t="n"/>
    </row>
    <row r="447" ht="15" customHeight="1" s="125">
      <c r="G447" s="168" t="n"/>
    </row>
    <row r="448" ht="15" customHeight="1" s="125">
      <c r="G448" s="168" t="n"/>
    </row>
    <row r="449" ht="15" customHeight="1" s="125">
      <c r="G449" s="168" t="n"/>
    </row>
    <row r="450" ht="15" customHeight="1" s="125">
      <c r="G450" s="168" t="n"/>
    </row>
    <row r="451" ht="15" customHeight="1" s="125">
      <c r="G451" s="168" t="n"/>
    </row>
    <row r="452" ht="15" customHeight="1" s="125">
      <c r="G452" s="168" t="n"/>
    </row>
    <row r="453" ht="15" customHeight="1" s="125">
      <c r="G453" s="168" t="n"/>
    </row>
    <row r="454" ht="15" customHeight="1" s="125">
      <c r="G454" s="168" t="n"/>
    </row>
    <row r="455" ht="15" customHeight="1" s="125">
      <c r="G455" s="168" t="n"/>
    </row>
    <row r="456" ht="15" customHeight="1" s="125">
      <c r="G456" s="168" t="n"/>
    </row>
    <row r="457" ht="15" customHeight="1" s="125">
      <c r="G457" s="168" t="n"/>
    </row>
    <row r="458" ht="15" customHeight="1" s="125">
      <c r="G458" s="168" t="n"/>
    </row>
    <row r="459" ht="15" customHeight="1" s="125">
      <c r="G459" s="168" t="n"/>
    </row>
    <row r="460" ht="15" customHeight="1" s="125">
      <c r="G460" s="168" t="n"/>
    </row>
    <row r="461" ht="15" customHeight="1" s="125">
      <c r="G461" s="168" t="n"/>
    </row>
    <row r="462" ht="15" customHeight="1" s="125">
      <c r="G462" s="168" t="n"/>
    </row>
    <row r="463" ht="15" customHeight="1" s="125">
      <c r="G463" s="168" t="n"/>
    </row>
    <row r="464" ht="15" customHeight="1" s="125">
      <c r="G464" s="168" t="n"/>
    </row>
    <row r="465" ht="15" customHeight="1" s="125">
      <c r="G465" s="168" t="n"/>
    </row>
    <row r="466" ht="15" customHeight="1" s="125">
      <c r="G466" s="168" t="n"/>
    </row>
    <row r="467" ht="15" customHeight="1" s="125">
      <c r="G467" s="168" t="n"/>
    </row>
    <row r="468" ht="15" customHeight="1" s="125">
      <c r="G468" s="168" t="n"/>
    </row>
    <row r="469" ht="15" customHeight="1" s="125">
      <c r="G469" s="168" t="n"/>
    </row>
  </sheetData>
  <mergeCells count="8">
    <mergeCell ref="B6:C6"/>
    <mergeCell ref="B7:C7"/>
    <mergeCell ref="B3:C3"/>
    <mergeCell ref="B5:C5"/>
    <mergeCell ref="B9:C9"/>
    <mergeCell ref="B8:C8"/>
    <mergeCell ref="B4:C4"/>
    <mergeCell ref="E3:F3"/>
  </mergeCells>
  <conditionalFormatting sqref="D15:I26">
    <cfRule type="expression" rank="0" priority="2" equalAverage="0" aboveAverage="0" dxfId="20" text="" percent="0" bottom="0">
      <formula>IF(AND($E15=0,$A15&lt;&gt;""),"VERDADERO","FALSO")</formula>
    </cfRule>
  </conditionalFormatting>
  <conditionalFormatting sqref="E3">
    <cfRule type="expression" rank="0" priority="3" equalAverage="0" aboveAverage="0" dxfId="21" text="" percent="0" bottom="0">
      <formula>AND($E$3&lt;&gt;"Inactivo",$E$3&lt;&gt;"Activo")</formula>
    </cfRule>
    <cfRule type="expression" rank="0" priority="4" equalAverage="0" aboveAverage="0" dxfId="22" text="" percent="0" bottom="0">
      <formula>$E$3="Inactivo"</formula>
    </cfRule>
    <cfRule type="expression" rank="0" priority="5" equalAverage="0" aboveAverage="0" dxfId="11" text="" percent="0" bottom="0">
      <formula>$E$3="Activo"</formula>
    </cfRule>
  </conditionalFormatting>
  <conditionalFormatting sqref="E7">
    <cfRule type="iconSet" priority="6">
      <iconSet iconSet="3TrafficLights1">
        <cfvo type="percent" val="0"/>
        <cfvo type="num" val="6"/>
        <cfvo type="num" val="12"/>
      </iconSet>
    </cfRule>
  </conditionalFormatting>
  <dataValidations count="1">
    <dataValidation sqref="B26:B204" showDropDown="0" showInputMessage="1" showErrorMessage="1" allowBlank="0" type="list" errorStyle="stop" operator="between">
      <formula1>$C$4:$C$200</formula1>
      <formula2>0</formula2>
    </dataValidation>
  </dataValidations>
  <printOptions horizontalCentered="0" verticalCentered="0" headings="0" gridLines="0" gridLinesSet="1"/>
  <pageMargins left="0.25" right="0.25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drawing r:id="rId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1"/>
  </sheetPr>
  <dimension ref="B3:U24"/>
  <sheetViews>
    <sheetView showFormulas="0" showGridLines="0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1" activeCellId="0" sqref="A1"/>
    </sheetView>
  </sheetViews>
  <sheetFormatPr baseColWidth="8" defaultColWidth="11.4296875" defaultRowHeight="15.75" zeroHeight="0" outlineLevelRow="0"/>
  <cols>
    <col width="2.86" customWidth="1" style="188" min="1" max="1"/>
    <col width="2.14" customWidth="1" style="188" min="2" max="2"/>
    <col width="9.85" customWidth="1" style="188" min="3" max="3"/>
    <col width="2.43" customWidth="1" style="188" min="4" max="4"/>
    <col width="1.71" customWidth="1" style="188" min="5" max="5"/>
    <col width="6.14" customWidth="1" style="188" min="6" max="6"/>
    <col width="7.28" customWidth="1" style="188" min="7" max="7"/>
    <col width="5.43" customWidth="1" style="188" min="8" max="8"/>
    <col width="2.14" customWidth="1" style="188" min="9" max="9"/>
    <col width="5.85" customWidth="1" style="188" min="10" max="10"/>
    <col width="13.43" customWidth="1" style="188" min="11" max="11"/>
    <col width="2.57" customWidth="1" style="188" min="12" max="12"/>
    <col width="2" customWidth="1" style="188" min="13" max="13"/>
    <col width="9" customWidth="1" style="188" min="14" max="14"/>
    <col width="2.28" customWidth="1" style="188" min="15" max="15"/>
    <col width="3.28" customWidth="1" style="188" min="16" max="16"/>
    <col width="7.43" customWidth="1" style="188" min="17" max="17"/>
    <col width="2.28" customWidth="1" style="188" min="18" max="18"/>
    <col width="4" customWidth="1" style="188" min="19" max="19"/>
    <col width="2.43" customWidth="1" style="188" min="20" max="20"/>
    <col width="15.28" customWidth="1" style="188" min="21" max="21"/>
    <col width="3.86" customWidth="1" style="188" min="22" max="22"/>
    <col width="11.43" customWidth="1" style="188" min="23" max="1024"/>
  </cols>
  <sheetData>
    <row r="3" ht="15.75" customHeight="1" s="125">
      <c r="D3" s="189">
        <f>InformePorHermano!B3</f>
        <v/>
      </c>
    </row>
    <row r="4" ht="17.25" customHeight="1" s="125">
      <c r="D4" s="190" t="n"/>
      <c r="E4" s="191" t="n"/>
      <c r="F4" s="191" t="n"/>
      <c r="G4" s="192">
        <f>InformePorHermano!B6</f>
        <v/>
      </c>
      <c r="O4" s="188">
        <f>IF(InformePorHermano!$B$4="Hombre","X","")</f>
        <v/>
      </c>
      <c r="T4" s="188">
        <f>IF(InformePorHermano!$B$4="Mujer","X","")</f>
        <v/>
      </c>
    </row>
    <row r="5" ht="15" customHeight="1" s="125">
      <c r="C5" s="190" t="n"/>
      <c r="E5" s="191" t="n"/>
      <c r="F5" s="191" t="n"/>
      <c r="G5" s="192">
        <f>InformePorHermano!B7</f>
        <v/>
      </c>
      <c r="O5" s="188">
        <f>IF(InformePorHermano!$B$9="oo","X","")</f>
        <v/>
      </c>
      <c r="T5" s="188">
        <f>IF(InformePorHermano!$B$9="u","X","")</f>
        <v/>
      </c>
    </row>
    <row r="6" ht="18" customHeight="1" s="125">
      <c r="B6" s="188">
        <f>IF(InformePorHermano!$B$8="Anciano","X","")</f>
        <v/>
      </c>
      <c r="C6" s="190" t="n"/>
      <c r="D6" s="188">
        <f>IF(InformePorHermano!$B$8="S.M.","X","")</f>
        <v/>
      </c>
      <c r="I6" s="188">
        <f>IF(InformePorHermano!$B$5="Prec. Regular","X","")</f>
        <v/>
      </c>
      <c r="M6" s="188">
        <f>IF(InformePorHermano!$B$5="Prec. Especial","X","")</f>
        <v/>
      </c>
      <c r="R6" s="188">
        <f>IF(InformePorHermano!$B$5="Misionero","X","")</f>
        <v/>
      </c>
    </row>
    <row r="7" ht="15.75" customHeight="1" s="125">
      <c r="D7" s="193" t="n"/>
      <c r="E7" s="193" t="n"/>
    </row>
    <row r="8" ht="15.75" customHeight="1" s="125"/>
    <row r="9" ht="23.25" customHeight="1" s="125">
      <c r="F9" s="194" t="n"/>
      <c r="G9" s="194" t="n"/>
    </row>
    <row r="10" ht="18.75" customHeight="1" s="125">
      <c r="B10" s="195">
        <f>CONCATENATE("20",InformePorHermano!B11)</f>
        <v/>
      </c>
      <c r="F10" s="194" t="n"/>
      <c r="G10" s="194" t="n"/>
    </row>
    <row r="11" ht="19.5" customHeight="1" s="125">
      <c r="F11" s="194">
        <f>IF(InformePorHermano!E15=1,"X","")</f>
        <v/>
      </c>
      <c r="H11" s="194">
        <f>InformePorHermano!F15</f>
        <v/>
      </c>
      <c r="K11" s="194">
        <f>IF(InformePorHermano!G15=1,"X","")</f>
        <v/>
      </c>
      <c r="L11" s="194">
        <f>InformePorHermano!H15</f>
        <v/>
      </c>
      <c r="Q11" s="194">
        <f>InformePorHermano!I15</f>
        <v/>
      </c>
    </row>
    <row r="12" ht="21" customHeight="1" s="125">
      <c r="D12" s="194" t="n"/>
      <c r="E12" s="194" t="n"/>
      <c r="F12" s="194">
        <f>IF(InformePorHermano!E16=1,"X","")</f>
        <v/>
      </c>
      <c r="H12" s="194">
        <f>InformePorHermano!F16</f>
        <v/>
      </c>
      <c r="K12" s="194">
        <f>IF(InformePorHermano!G16=1,"X","")</f>
        <v/>
      </c>
      <c r="L12" s="194">
        <f>InformePorHermano!H16</f>
        <v/>
      </c>
      <c r="Q12" s="194">
        <f>InformePorHermano!I16</f>
        <v/>
      </c>
    </row>
    <row r="13" ht="20.25" customHeight="1" s="125">
      <c r="D13" s="194" t="n"/>
      <c r="F13" s="194">
        <f>IF(InformePorHermano!E17=1,"X","")</f>
        <v/>
      </c>
      <c r="H13" s="194">
        <f>InformePorHermano!F17</f>
        <v/>
      </c>
      <c r="K13" s="194">
        <f>IF(InformePorHermano!G17=1,"X","")</f>
        <v/>
      </c>
      <c r="L13" s="194">
        <f>InformePorHermano!H17</f>
        <v/>
      </c>
      <c r="Q13" s="194">
        <f>InformePorHermano!I17</f>
        <v/>
      </c>
    </row>
    <row r="14" ht="19.5" customHeight="1" s="125">
      <c r="D14" s="194" t="n"/>
      <c r="F14" s="194">
        <f>IF(InformePorHermano!E18=1,"X","")</f>
        <v/>
      </c>
      <c r="H14" s="194">
        <f>InformePorHermano!F18</f>
        <v/>
      </c>
      <c r="K14" s="194">
        <f>IF(InformePorHermano!G18=1,"X","")</f>
        <v/>
      </c>
      <c r="L14" s="194">
        <f>InformePorHermano!H18</f>
        <v/>
      </c>
      <c r="Q14" s="194">
        <f>InformePorHermano!I18</f>
        <v/>
      </c>
    </row>
    <row r="15" ht="19.5" customHeight="1" s="125">
      <c r="D15" s="194" t="n"/>
      <c r="F15" s="194">
        <f>IF(InformePorHermano!E19=1,"X","")</f>
        <v/>
      </c>
      <c r="H15" s="194">
        <f>InformePorHermano!F19</f>
        <v/>
      </c>
      <c r="K15" s="194">
        <f>IF(InformePorHermano!G19=1,"X","")</f>
        <v/>
      </c>
      <c r="L15" s="194">
        <f>InformePorHermano!H19</f>
        <v/>
      </c>
      <c r="Q15" s="194">
        <f>InformePorHermano!I19</f>
        <v/>
      </c>
    </row>
    <row r="16" ht="18.75" customHeight="1" s="125">
      <c r="D16" s="194" t="n"/>
      <c r="F16" s="194">
        <f>IF(InformePorHermano!E20=1,"X","")</f>
        <v/>
      </c>
      <c r="H16" s="194">
        <f>InformePorHermano!F20</f>
        <v/>
      </c>
      <c r="K16" s="194">
        <f>IF(InformePorHermano!G20=1,"X","")</f>
        <v/>
      </c>
      <c r="L16" s="194">
        <f>InformePorHermano!H20</f>
        <v/>
      </c>
      <c r="Q16" s="194">
        <f>InformePorHermano!I20</f>
        <v/>
      </c>
    </row>
    <row r="17" ht="20.25" customHeight="1" s="125">
      <c r="D17" s="194" t="n"/>
      <c r="F17" s="194">
        <f>IF(InformePorHermano!E21=1,"X","")</f>
        <v/>
      </c>
      <c r="H17" s="194">
        <f>InformePorHermano!F21</f>
        <v/>
      </c>
      <c r="K17" s="194">
        <f>IF(InformePorHermano!G21=1,"X","")</f>
        <v/>
      </c>
      <c r="L17" s="194">
        <f>InformePorHermano!H21</f>
        <v/>
      </c>
      <c r="Q17" s="194">
        <f>InformePorHermano!I21</f>
        <v/>
      </c>
    </row>
    <row r="18" ht="21" customHeight="1" s="125">
      <c r="D18" s="194" t="n"/>
      <c r="F18" s="194">
        <f>IF(InformePorHermano!E22=1,"X","")</f>
        <v/>
      </c>
      <c r="H18" s="194">
        <f>InformePorHermano!F22</f>
        <v/>
      </c>
      <c r="K18" s="194">
        <f>IF(InformePorHermano!G22=1,"X","")</f>
        <v/>
      </c>
      <c r="L18" s="194">
        <f>InformePorHermano!H22</f>
        <v/>
      </c>
      <c r="Q18" s="194">
        <f>InformePorHermano!I22</f>
        <v/>
      </c>
    </row>
    <row r="19" ht="18.75" customHeight="1" s="125">
      <c r="D19" s="194" t="n"/>
      <c r="F19" s="194">
        <f>IF(InformePorHermano!E23=1,"X","")</f>
        <v/>
      </c>
      <c r="H19" s="194">
        <f>InformePorHermano!F23</f>
        <v/>
      </c>
      <c r="K19" s="194">
        <f>IF(InformePorHermano!G23=1,"X","")</f>
        <v/>
      </c>
      <c r="L19" s="194">
        <f>InformePorHermano!H23</f>
        <v/>
      </c>
      <c r="Q19" s="194">
        <f>InformePorHermano!I23</f>
        <v/>
      </c>
    </row>
    <row r="20" ht="21" customHeight="1" s="125">
      <c r="D20" s="194" t="n"/>
      <c r="F20" s="194">
        <f>IF(InformePorHermano!E24=1,"X","")</f>
        <v/>
      </c>
      <c r="H20" s="194">
        <f>InformePorHermano!F24</f>
        <v/>
      </c>
      <c r="K20" s="194">
        <f>IF(InformePorHermano!G24=1,"X","")</f>
        <v/>
      </c>
      <c r="L20" s="194">
        <f>InformePorHermano!H24</f>
        <v/>
      </c>
      <c r="Q20" s="194">
        <f>InformePorHermano!I24</f>
        <v/>
      </c>
    </row>
    <row r="21" ht="18.75" customHeight="1" s="125">
      <c r="D21" s="194" t="n"/>
      <c r="F21" s="194">
        <f>IF(InformePorHermano!E25=1,"X","")</f>
        <v/>
      </c>
      <c r="H21" s="194">
        <f>InformePorHermano!F25</f>
        <v/>
      </c>
      <c r="K21" s="194">
        <f>IF(InformePorHermano!G25=1,"X","")</f>
        <v/>
      </c>
      <c r="L21" s="194">
        <f>InformePorHermano!H25</f>
        <v/>
      </c>
      <c r="Q21" s="194">
        <f>InformePorHermano!I25</f>
        <v/>
      </c>
    </row>
    <row r="22" ht="20.25" customHeight="1" s="125">
      <c r="D22" s="194" t="n"/>
      <c r="F22" s="194">
        <f>IF(InformePorHermano!E26=1,"X","")</f>
        <v/>
      </c>
      <c r="H22" s="194">
        <f>InformePorHermano!F26</f>
        <v/>
      </c>
      <c r="K22" s="194">
        <f>IF(InformePorHermano!G26=1,"X","")</f>
        <v/>
      </c>
      <c r="L22" s="194">
        <f>InformePorHermano!H26</f>
        <v/>
      </c>
      <c r="Q22" s="194">
        <f>InformePorHermano!I26</f>
        <v/>
      </c>
    </row>
    <row r="23" ht="19.5" customHeight="1" s="125">
      <c r="C23" s="195" t="n"/>
      <c r="D23" s="195" t="n"/>
      <c r="E23" s="195" t="n"/>
      <c r="F23" s="195" t="n"/>
      <c r="G23" s="195" t="n"/>
      <c r="H23" s="195" t="n"/>
      <c r="I23" s="194" t="n"/>
      <c r="L23" s="194">
        <f>SUM(L11:P22)</f>
        <v/>
      </c>
      <c r="Q23" s="194" t="n"/>
    </row>
    <row r="24" ht="21" customHeight="1" s="125">
      <c r="C24" s="196" t="n"/>
      <c r="D24" s="196" t="n"/>
      <c r="E24" s="196" t="n"/>
      <c r="F24" s="196" t="n"/>
      <c r="G24" s="196" t="n"/>
      <c r="H24" s="196" t="n"/>
    </row>
  </sheetData>
  <mergeCells count="64">
    <mergeCell ref="D20:E20"/>
    <mergeCell ref="F11:G11"/>
    <mergeCell ref="Q16:U16"/>
    <mergeCell ref="L17:P17"/>
    <mergeCell ref="Q12:U12"/>
    <mergeCell ref="F16:G16"/>
    <mergeCell ref="D19:E19"/>
    <mergeCell ref="Q21:U21"/>
    <mergeCell ref="D3:M3"/>
    <mergeCell ref="L16:P16"/>
    <mergeCell ref="F19:G19"/>
    <mergeCell ref="G4:M4"/>
    <mergeCell ref="D22:E22"/>
    <mergeCell ref="H17:J17"/>
    <mergeCell ref="L19:P19"/>
    <mergeCell ref="Q18:U18"/>
    <mergeCell ref="L13:P13"/>
    <mergeCell ref="H11:J11"/>
    <mergeCell ref="D21:E21"/>
    <mergeCell ref="H16:J16"/>
    <mergeCell ref="L12:P12"/>
    <mergeCell ref="F21:G21"/>
    <mergeCell ref="F12:G12"/>
    <mergeCell ref="F15:G15"/>
    <mergeCell ref="H22:J22"/>
    <mergeCell ref="Q20:U20"/>
    <mergeCell ref="D13:E13"/>
    <mergeCell ref="H13:J13"/>
    <mergeCell ref="Q14:U14"/>
    <mergeCell ref="L15:P15"/>
    <mergeCell ref="F18:G18"/>
    <mergeCell ref="H19:J19"/>
    <mergeCell ref="F20:G20"/>
    <mergeCell ref="Q23:U23"/>
    <mergeCell ref="Q19:U19"/>
    <mergeCell ref="L18:P18"/>
    <mergeCell ref="H12:J12"/>
    <mergeCell ref="L14:P14"/>
    <mergeCell ref="D17:E17"/>
    <mergeCell ref="L23:P23"/>
    <mergeCell ref="F17:G17"/>
    <mergeCell ref="H15:J15"/>
    <mergeCell ref="D16:E16"/>
    <mergeCell ref="H18:J18"/>
    <mergeCell ref="H14:J14"/>
    <mergeCell ref="L20:P20"/>
    <mergeCell ref="Q15:U15"/>
    <mergeCell ref="F22:G22"/>
    <mergeCell ref="F13:G13"/>
    <mergeCell ref="D18:E18"/>
    <mergeCell ref="L22:P22"/>
    <mergeCell ref="Q22:U22"/>
    <mergeCell ref="H20:J20"/>
    <mergeCell ref="D15:E15"/>
    <mergeCell ref="Q17:U17"/>
    <mergeCell ref="L21:P21"/>
    <mergeCell ref="Q11:U11"/>
    <mergeCell ref="D14:E14"/>
    <mergeCell ref="F14:G14"/>
    <mergeCell ref="L11:P11"/>
    <mergeCell ref="B10:E10"/>
    <mergeCell ref="H21:J21"/>
    <mergeCell ref="Q13:U13"/>
    <mergeCell ref="G5:M5"/>
  </mergeCells>
  <conditionalFormatting sqref="Q11:U22">
    <cfRule type="expression" rank="0" priority="2" equalAverage="0" aboveAverage="0" dxfId="23" text="" percent="0" bottom="0">
      <formula>IF($Q11="ok",1,0)</formula>
    </cfRule>
  </conditionalFormatting>
  <conditionalFormatting sqref="F11:U22">
    <cfRule type="expression" rank="0" priority="3" equalAverage="0" aboveAverage="0" dxfId="23" text="" percent="0" bottom="0">
      <formula>IF(OR($Q11="",$Q11=0,$Q11="sin datos"),"VERDADERO","FALSO")</formula>
    </cfRule>
  </conditionalFormatting>
  <conditionalFormatting sqref="F11:L22">
    <cfRule type="expression" rank="0" priority="4" equalAverage="0" aboveAverage="0" dxfId="23" text="" percent="0" bottom="0">
      <formula>IF($Q11="No informa actividad",1,0)</formula>
    </cfRule>
  </conditionalFormatting>
  <printOptions horizontalCentered="0" verticalCentered="0" headings="0" gridLines="0" gridLinesSet="1"/>
  <pageMargins left="0.409722222222222" right="0.25" top="0.420138888888889" bottom="0.4" header="0.511811023622047" footer="0.511811023622047"/>
  <pageSetup orientation="landscape" paperSize="77" scale="100" fitToHeight="1" fitToWidth="1" pageOrder="downThenOver" blackAndWhite="0" draft="0" horizontalDpi="300" verticalDpi="300" copies="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tabColor rgb="FF5181BD"/>
    <outlinePr summaryBelow="1" summaryRight="1"/>
    <pageSetUpPr fitToPage="1"/>
  </sheetPr>
  <dimension ref="A1:K46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4" activeCellId="0" sqref="E4"/>
    </sheetView>
  </sheetViews>
  <sheetFormatPr baseColWidth="8" defaultColWidth="10" defaultRowHeight="15" zeroHeight="0" outlineLevelRow="0"/>
  <cols>
    <col width="23.57" customWidth="1" style="124" min="1" max="1"/>
    <col width="9.710000000000001" customWidth="1" style="138" min="2" max="2"/>
    <col width="12.85" customWidth="1" style="124" min="3" max="3"/>
    <col width="12.85" customWidth="1" style="138" min="4" max="8"/>
    <col width="38.14" customWidth="1" style="138" min="9" max="9"/>
  </cols>
  <sheetData>
    <row r="1" ht="24" customHeight="1" s="125">
      <c r="A1" s="143" t="inlineStr">
        <is>
          <t>Informe por privilegio</t>
        </is>
      </c>
      <c r="B1" s="144" t="n"/>
      <c r="C1" s="144" t="n"/>
      <c r="D1" s="143">
        <f>VLOOKUP(B3,DatosNormados!A4:B12,2,FALSE())</f>
        <v/>
      </c>
      <c r="E1" s="144" t="n"/>
      <c r="F1" s="144" t="n"/>
      <c r="G1" s="144" t="n"/>
      <c r="H1" s="144" t="n"/>
      <c r="I1" s="144" t="n"/>
    </row>
    <row r="2" ht="15" customHeight="1" s="125">
      <c r="A2" s="175" t="n"/>
      <c r="B2" s="175" t="n"/>
      <c r="C2" s="175" t="n"/>
      <c r="D2" s="175" t="n"/>
      <c r="E2" s="175" t="n"/>
      <c r="F2" s="175" t="n"/>
      <c r="G2" s="175" t="n"/>
      <c r="H2" s="175" t="n"/>
      <c r="I2" s="175" t="n"/>
    </row>
    <row r="3" ht="15" customHeight="1" s="125">
      <c r="A3" s="176" t="inlineStr">
        <is>
          <t>Nombre:</t>
        </is>
      </c>
      <c r="B3" s="177" t="inlineStr">
        <is>
          <t>Prec. Regular</t>
        </is>
      </c>
      <c r="C3" s="178" t="n"/>
      <c r="D3" s="158" t="inlineStr">
        <is>
          <t>Año de servicio:</t>
        </is>
      </c>
      <c r="E3" s="186" t="n">
        <v>24</v>
      </c>
      <c r="F3" s="197" t="n"/>
    </row>
    <row r="4" ht="15" customHeight="1" s="125">
      <c r="A4" s="180" t="n"/>
      <c r="B4" s="198" t="n"/>
      <c r="J4" s="181" t="inlineStr">
        <is>
          <t>Prec. Regular</t>
        </is>
      </c>
      <c r="K4" s="181" t="n">
        <v>50</v>
      </c>
    </row>
    <row r="5" ht="15" customHeight="1" s="125">
      <c r="A5" s="158" t="n"/>
      <c r="B5" s="198" t="n"/>
      <c r="D5" s="158" t="n"/>
      <c r="E5" s="199" t="n"/>
      <c r="J5" s="181" t="inlineStr">
        <is>
          <t>Prec. Auxiliar</t>
        </is>
      </c>
      <c r="K5" s="181" t="n">
        <v>30</v>
      </c>
    </row>
    <row r="6" ht="15" customHeight="1" s="125">
      <c r="A6" s="158" t="n"/>
      <c r="B6" s="200" t="n"/>
      <c r="D6" s="158" t="n"/>
      <c r="E6" s="199" t="n"/>
      <c r="J6" s="181" t="inlineStr">
        <is>
          <t>Publicador</t>
        </is>
      </c>
      <c r="K6" s="181" t="n">
        <v>0</v>
      </c>
    </row>
    <row r="7" ht="15" customHeight="1" s="125">
      <c r="A7" s="158" t="n"/>
      <c r="B7" s="200" t="n"/>
      <c r="D7" s="158" t="n"/>
      <c r="E7" s="201" t="n"/>
    </row>
    <row r="8" ht="15" customHeight="1" s="125">
      <c r="A8" s="158" t="n"/>
      <c r="B8" s="198" t="n"/>
      <c r="D8" s="158" t="n"/>
      <c r="E8" s="199" t="n"/>
    </row>
    <row r="9" ht="15" customHeight="1" s="125">
      <c r="A9" s="158" t="n"/>
      <c r="B9" s="198" t="n"/>
      <c r="D9" s="158" t="n"/>
      <c r="E9" s="202" t="n"/>
    </row>
    <row r="10" ht="19.5" customHeight="1" s="125"/>
    <row r="11" ht="21.75" customHeight="1" s="125">
      <c r="C11" s="138" t="n"/>
    </row>
    <row r="12" ht="15" customHeight="1" s="125">
      <c r="D12" s="162" t="inlineStr">
        <is>
          <t>Promedios:</t>
        </is>
      </c>
      <c r="E12" s="163" t="n"/>
      <c r="F12" s="163">
        <f>AVERAGE(F15:F26)</f>
        <v/>
      </c>
      <c r="G12" s="163" t="n"/>
      <c r="H12" s="163">
        <f>AVERAGE(H15:H26)</f>
        <v/>
      </c>
    </row>
    <row r="13" ht="15" customHeight="1" s="125">
      <c r="D13" s="162" t="inlineStr">
        <is>
          <t>Totales:</t>
        </is>
      </c>
      <c r="E13" s="164" t="n"/>
      <c r="F13" s="164">
        <f>SUM(F15:F26)</f>
        <v/>
      </c>
      <c r="G13" s="164" t="n"/>
      <c r="H13" s="164">
        <f>SUM(H15:H26)</f>
        <v/>
      </c>
    </row>
    <row r="14" ht="15" customHeight="1" s="125">
      <c r="A14" s="187" t="inlineStr">
        <is>
          <t>Nombre</t>
        </is>
      </c>
      <c r="B14" s="147" t="inlineStr">
        <is>
          <t>AñoMes</t>
        </is>
      </c>
      <c r="C14" s="187" t="inlineStr">
        <is>
          <t>Privilegio</t>
        </is>
      </c>
      <c r="D14" s="147" t="inlineStr">
        <is>
          <t>Grupo</t>
        </is>
      </c>
      <c r="E14" s="147" t="inlineStr">
        <is>
          <t>Participacion</t>
        </is>
      </c>
      <c r="F14" s="147" t="inlineStr">
        <is>
          <t>Cursos</t>
        </is>
      </c>
      <c r="G14" s="147" t="inlineStr">
        <is>
          <t>Prec. Aux</t>
        </is>
      </c>
      <c r="H14" s="147" t="inlineStr">
        <is>
          <t>Horas</t>
        </is>
      </c>
      <c r="I14" s="147" t="inlineStr">
        <is>
          <t>Notas</t>
        </is>
      </c>
    </row>
    <row r="15" ht="15" customHeight="1" s="125">
      <c r="A15" s="124" t="inlineStr">
        <is>
          <t>Bernadita Carrasco</t>
        </is>
      </c>
      <c r="B15" s="138" t="n">
        <v>2309</v>
      </c>
      <c r="C15" s="124" t="inlineStr">
        <is>
          <t>Prec. Regular</t>
        </is>
      </c>
      <c r="D15" s="138" t="n">
        <v>1</v>
      </c>
      <c r="E15" s="138" t="n">
        <v>1</v>
      </c>
      <c r="F15" s="138" t="n">
        <v>0</v>
      </c>
      <c r="G15" s="168" t="n">
        <v>0</v>
      </c>
      <c r="H15" s="138" t="n">
        <v>45</v>
      </c>
      <c r="I15" s="138" t="inlineStr">
        <is>
          <t>ok</t>
        </is>
      </c>
      <c r="J15" s="133" t="inlineStr">
        <is>
          <t>2309Prec. Regular</t>
        </is>
      </c>
    </row>
    <row r="16" ht="15" customHeight="1" s="125">
      <c r="A16" s="124" t="inlineStr">
        <is>
          <t>Celina Morales</t>
        </is>
      </c>
      <c r="B16" s="138" t="n">
        <v>2309</v>
      </c>
      <c r="C16" s="124" t="inlineStr">
        <is>
          <t>Prec. Regular</t>
        </is>
      </c>
      <c r="D16" s="138" t="n">
        <v>1</v>
      </c>
      <c r="E16" s="138" t="n">
        <v>1</v>
      </c>
      <c r="F16" s="138" t="n">
        <v>0</v>
      </c>
      <c r="G16" s="168" t="n">
        <v>0</v>
      </c>
      <c r="H16" s="138" t="n">
        <v>43</v>
      </c>
      <c r="I16" s="138" t="inlineStr">
        <is>
          <t>ok</t>
        </is>
      </c>
      <c r="J16" s="133" t="inlineStr">
        <is>
          <t>2309Prec. Regular</t>
        </is>
      </c>
    </row>
    <row r="17" ht="15" customHeight="1" s="125">
      <c r="A17" s="124" t="inlineStr">
        <is>
          <t>Daniela de Guerrero</t>
        </is>
      </c>
      <c r="B17" s="138" t="n">
        <v>2309</v>
      </c>
      <c r="C17" s="124" t="inlineStr">
        <is>
          <t>Prec. Regular</t>
        </is>
      </c>
      <c r="D17" s="138" t="n">
        <v>1</v>
      </c>
      <c r="E17" s="138" t="n">
        <v>1</v>
      </c>
      <c r="F17" s="138" t="n">
        <v>2</v>
      </c>
      <c r="G17" s="168" t="n">
        <v>0</v>
      </c>
      <c r="H17" s="138" t="n">
        <v>44</v>
      </c>
      <c r="I17" s="138" t="inlineStr">
        <is>
          <t>ok</t>
        </is>
      </c>
      <c r="J17" s="133" t="inlineStr">
        <is>
          <t>2309Prec. Regular</t>
        </is>
      </c>
    </row>
    <row r="18" ht="15" customHeight="1" s="125">
      <c r="A18" s="124" t="inlineStr">
        <is>
          <t>Francisco Lara</t>
        </is>
      </c>
      <c r="B18" s="138" t="n">
        <v>2309</v>
      </c>
      <c r="C18" s="124" t="inlineStr">
        <is>
          <t>Prec. Regular</t>
        </is>
      </c>
      <c r="D18" s="138" t="n">
        <v>1</v>
      </c>
      <c r="E18" s="138" t="n">
        <v>1</v>
      </c>
      <c r="F18" s="138" t="n">
        <v>0</v>
      </c>
      <c r="G18" s="168" t="n">
        <v>0</v>
      </c>
      <c r="H18" s="138" t="n">
        <v>58</v>
      </c>
      <c r="I18" s="138" t="inlineStr">
        <is>
          <t>ok</t>
        </is>
      </c>
      <c r="J18" s="133" t="inlineStr">
        <is>
          <t>2309Prec. Regular</t>
        </is>
      </c>
    </row>
    <row r="19" ht="15" customHeight="1" s="125">
      <c r="A19" s="124" t="inlineStr">
        <is>
          <t xml:space="preserve">Isabel de Cárdenas </t>
        </is>
      </c>
      <c r="B19" s="138" t="n">
        <v>2309</v>
      </c>
      <c r="C19" s="124" t="inlineStr">
        <is>
          <t>Prec. Regular</t>
        </is>
      </c>
      <c r="D19" s="138" t="n">
        <v>1</v>
      </c>
      <c r="E19" s="138" t="n">
        <v>1</v>
      </c>
      <c r="F19" s="138" t="n">
        <v>0</v>
      </c>
      <c r="G19" s="168" t="n">
        <v>0</v>
      </c>
      <c r="H19" s="138" t="n">
        <v>17</v>
      </c>
      <c r="I19" s="138" t="inlineStr">
        <is>
          <t>Mudanza a R.Dominicana</t>
        </is>
      </c>
      <c r="J19" s="133" t="inlineStr">
        <is>
          <t>2309Prec. Regular</t>
        </is>
      </c>
    </row>
    <row r="20" ht="15" customHeight="1" s="125">
      <c r="A20" s="124" t="inlineStr">
        <is>
          <t xml:space="preserve">Wilson Cárdenas </t>
        </is>
      </c>
      <c r="B20" s="138" t="n">
        <v>2309</v>
      </c>
      <c r="C20" s="124" t="inlineStr">
        <is>
          <t>Prec. Regular</t>
        </is>
      </c>
      <c r="D20" s="138" t="n">
        <v>1</v>
      </c>
      <c r="E20" s="138" t="n">
        <v>1</v>
      </c>
      <c r="F20" s="138" t="n">
        <v>0</v>
      </c>
      <c r="G20" s="168" t="n">
        <v>0</v>
      </c>
      <c r="H20" s="138" t="n">
        <v>18</v>
      </c>
      <c r="I20" s="138" t="inlineStr">
        <is>
          <t>Mudanza a R.Dominicana</t>
        </is>
      </c>
      <c r="J20" s="133" t="inlineStr">
        <is>
          <t>2309Prec. Regular</t>
        </is>
      </c>
    </row>
    <row r="21" ht="15" customHeight="1" s="125">
      <c r="A21" s="124" t="inlineStr">
        <is>
          <t>Daniel Mellado</t>
        </is>
      </c>
      <c r="B21" s="138" t="n">
        <v>2309</v>
      </c>
      <c r="C21" s="124" t="inlineStr">
        <is>
          <t>Prec. Regular</t>
        </is>
      </c>
      <c r="D21" s="138" t="n">
        <v>2</v>
      </c>
      <c r="E21" s="138" t="n">
        <v>1</v>
      </c>
      <c r="F21" s="138" t="n">
        <v>3</v>
      </c>
      <c r="G21" s="168" t="n">
        <v>0</v>
      </c>
      <c r="H21" s="138" t="n">
        <v>35</v>
      </c>
      <c r="I21" s="138" t="inlineStr">
        <is>
          <t>ok</t>
        </is>
      </c>
      <c r="J21" s="133" t="inlineStr">
        <is>
          <t>2309Prec. Regular</t>
        </is>
      </c>
    </row>
    <row r="22" ht="15" customHeight="1" s="125">
      <c r="A22" s="124" t="inlineStr">
        <is>
          <t>Cindy de Mellado</t>
        </is>
      </c>
      <c r="B22" s="138" t="n">
        <v>2309</v>
      </c>
      <c r="C22" s="124" t="inlineStr">
        <is>
          <t>Prec. Regular</t>
        </is>
      </c>
      <c r="D22" s="138" t="n">
        <v>2</v>
      </c>
      <c r="E22" s="138" t="n">
        <v>1</v>
      </c>
      <c r="F22" s="138" t="n">
        <v>1</v>
      </c>
      <c r="G22" s="168" t="n">
        <v>0</v>
      </c>
      <c r="H22" s="138" t="n">
        <v>38</v>
      </c>
      <c r="I22" s="138" t="inlineStr">
        <is>
          <t>ok</t>
        </is>
      </c>
      <c r="J22" s="133" t="inlineStr">
        <is>
          <t>2309Prec. Regular</t>
        </is>
      </c>
    </row>
    <row r="23" ht="15" customHeight="1" s="125">
      <c r="A23" s="124" t="inlineStr">
        <is>
          <t>Nicole Pfeifer</t>
        </is>
      </c>
      <c r="B23" s="138" t="n">
        <v>2309</v>
      </c>
      <c r="C23" s="124" t="inlineStr">
        <is>
          <t>Prec. Regular</t>
        </is>
      </c>
      <c r="D23" s="138" t="n">
        <v>2</v>
      </c>
      <c r="E23" s="138" t="n">
        <v>1</v>
      </c>
      <c r="F23" s="138" t="n">
        <v>0</v>
      </c>
      <c r="G23" s="168" t="n">
        <v>0</v>
      </c>
      <c r="H23" s="138" t="n">
        <v>34</v>
      </c>
      <c r="I23" s="138" t="inlineStr">
        <is>
          <t>ok</t>
        </is>
      </c>
      <c r="J23" s="133" t="inlineStr">
        <is>
          <t>2309Prec. Regular</t>
        </is>
      </c>
    </row>
    <row r="24" ht="15" customHeight="1" s="125">
      <c r="A24" s="124" t="inlineStr">
        <is>
          <t>Cristian Riquelme</t>
        </is>
      </c>
      <c r="B24" s="138" t="n">
        <v>2309</v>
      </c>
      <c r="C24" s="124" t="inlineStr">
        <is>
          <t>Prec. Regular</t>
        </is>
      </c>
      <c r="D24" s="138" t="n">
        <v>2</v>
      </c>
      <c r="E24" s="138" t="n">
        <v>1</v>
      </c>
      <c r="F24" s="138" t="n">
        <v>0</v>
      </c>
      <c r="G24" s="168" t="n">
        <v>0</v>
      </c>
      <c r="H24" s="138" t="n">
        <v>38</v>
      </c>
      <c r="I24" s="138" t="inlineStr">
        <is>
          <t>ok</t>
        </is>
      </c>
      <c r="J24" s="133" t="inlineStr">
        <is>
          <t>2309Prec. Regular</t>
        </is>
      </c>
    </row>
    <row r="25" ht="15" customHeight="1" s="125">
      <c r="A25" s="124" t="inlineStr">
        <is>
          <t>Rubén Chupin</t>
        </is>
      </c>
      <c r="B25" s="138" t="n">
        <v>2309</v>
      </c>
      <c r="C25" s="124" t="inlineStr">
        <is>
          <t>Prec. Regular</t>
        </is>
      </c>
      <c r="D25" s="138" t="n">
        <v>2</v>
      </c>
      <c r="E25" s="138" t="n">
        <v>1</v>
      </c>
      <c r="F25" s="138" t="n">
        <v>1</v>
      </c>
      <c r="G25" s="168" t="n">
        <v>0</v>
      </c>
      <c r="H25" s="138" t="n">
        <v>50</v>
      </c>
      <c r="I25" s="138" t="inlineStr">
        <is>
          <t>ok</t>
        </is>
      </c>
      <c r="J25" s="133" t="inlineStr">
        <is>
          <t>2309Prec. Regular</t>
        </is>
      </c>
    </row>
    <row r="26" ht="15" customHeight="1" s="125">
      <c r="A26" s="124" t="inlineStr">
        <is>
          <t>Gladys de Chupin</t>
        </is>
      </c>
      <c r="B26" s="138" t="n">
        <v>2309</v>
      </c>
      <c r="C26" s="124" t="inlineStr">
        <is>
          <t>Prec. Regular</t>
        </is>
      </c>
      <c r="D26" s="138" t="n">
        <v>2</v>
      </c>
      <c r="E26" s="138" t="n">
        <v>1</v>
      </c>
      <c r="F26" s="138" t="n">
        <v>3</v>
      </c>
      <c r="G26" s="168" t="n">
        <v>0</v>
      </c>
      <c r="H26" s="138" t="n">
        <v>56</v>
      </c>
      <c r="I26" s="138" t="inlineStr">
        <is>
          <t>ok</t>
        </is>
      </c>
      <c r="J26" s="133" t="inlineStr">
        <is>
          <t>2309Prec. Regular</t>
        </is>
      </c>
    </row>
    <row r="27" ht="15" customHeight="1" s="125">
      <c r="A27" s="124" t="inlineStr">
        <is>
          <t>Bernadita Carrasco</t>
        </is>
      </c>
      <c r="B27" s="138" t="n">
        <v>2310</v>
      </c>
      <c r="C27" s="124" t="inlineStr">
        <is>
          <t>Prec. Regular</t>
        </is>
      </c>
      <c r="D27" s="138" t="n">
        <v>1</v>
      </c>
      <c r="E27" s="138" t="n">
        <v>1</v>
      </c>
      <c r="F27" s="138" t="n">
        <v>0</v>
      </c>
      <c r="G27" s="168" t="n">
        <v>0</v>
      </c>
      <c r="H27" s="138" t="n">
        <v>50</v>
      </c>
      <c r="I27" s="138" t="inlineStr">
        <is>
          <t>ok</t>
        </is>
      </c>
      <c r="J27" s="133" t="inlineStr">
        <is>
          <t>2310Prec. Regular</t>
        </is>
      </c>
    </row>
    <row r="28" ht="15" customHeight="1" s="125">
      <c r="A28" s="124" t="inlineStr">
        <is>
          <t>Celina Morales</t>
        </is>
      </c>
      <c r="B28" s="138" t="n">
        <v>2310</v>
      </c>
      <c r="C28" s="124" t="inlineStr">
        <is>
          <t>Prec. Regular</t>
        </is>
      </c>
      <c r="D28" s="138" t="n">
        <v>1</v>
      </c>
      <c r="E28" s="138" t="n">
        <v>1</v>
      </c>
      <c r="F28" s="138" t="n">
        <v>0</v>
      </c>
      <c r="G28" s="168" t="n">
        <v>0</v>
      </c>
      <c r="H28" s="138" t="n">
        <v>51</v>
      </c>
      <c r="I28" s="138" t="inlineStr">
        <is>
          <t>ok</t>
        </is>
      </c>
      <c r="J28" s="133" t="inlineStr">
        <is>
          <t>2310Prec. Regular</t>
        </is>
      </c>
    </row>
    <row r="29" ht="15" customHeight="1" s="125">
      <c r="A29" s="124" t="inlineStr">
        <is>
          <t>Daniela de Guerrero</t>
        </is>
      </c>
      <c r="B29" s="138" t="n">
        <v>2310</v>
      </c>
      <c r="C29" s="124" t="inlineStr">
        <is>
          <t>Prec. Regular</t>
        </is>
      </c>
      <c r="D29" s="138" t="n">
        <v>1</v>
      </c>
      <c r="E29" s="138" t="n">
        <v>1</v>
      </c>
      <c r="F29" s="138" t="n">
        <v>0</v>
      </c>
      <c r="G29" s="168" t="n">
        <v>0</v>
      </c>
      <c r="H29" s="138" t="n">
        <v>36</v>
      </c>
      <c r="I29" s="138" t="inlineStr">
        <is>
          <t>ok</t>
        </is>
      </c>
      <c r="J29" s="133" t="inlineStr">
        <is>
          <t>2310Prec. Regular</t>
        </is>
      </c>
    </row>
    <row r="30" ht="15" customHeight="1" s="125">
      <c r="A30" s="124" t="inlineStr">
        <is>
          <t>Francisco Lara</t>
        </is>
      </c>
      <c r="B30" s="138" t="n">
        <v>2310</v>
      </c>
      <c r="C30" s="124" t="inlineStr">
        <is>
          <t>Prec. Regular</t>
        </is>
      </c>
      <c r="D30" s="138" t="n">
        <v>1</v>
      </c>
      <c r="E30" s="138" t="n">
        <v>1</v>
      </c>
      <c r="F30" s="138" t="n">
        <v>0</v>
      </c>
      <c r="G30" s="168" t="n">
        <v>0</v>
      </c>
      <c r="H30" s="138" t="n">
        <v>51</v>
      </c>
      <c r="I30" s="138" t="inlineStr">
        <is>
          <t>ok</t>
        </is>
      </c>
      <c r="J30" s="133" t="inlineStr">
        <is>
          <t>2310Prec. Regular</t>
        </is>
      </c>
    </row>
    <row r="31" ht="15" customHeight="1" s="125">
      <c r="A31" s="124" t="inlineStr">
        <is>
          <t>Cindy de Mellado</t>
        </is>
      </c>
      <c r="B31" s="138" t="n">
        <v>2310</v>
      </c>
      <c r="C31" s="124" t="inlineStr">
        <is>
          <t>Prec. Regular</t>
        </is>
      </c>
      <c r="D31" s="138" t="n">
        <v>2</v>
      </c>
      <c r="E31" s="138" t="n">
        <v>1</v>
      </c>
      <c r="F31" s="138" t="n">
        <v>1</v>
      </c>
      <c r="G31" s="168" t="n">
        <v>0</v>
      </c>
      <c r="H31" s="138" t="n">
        <v>52</v>
      </c>
      <c r="I31" s="138" t="inlineStr">
        <is>
          <t>ok</t>
        </is>
      </c>
      <c r="J31" s="133" t="inlineStr">
        <is>
          <t>2310Prec. Regular</t>
        </is>
      </c>
    </row>
    <row r="32" ht="15" customHeight="1" s="125">
      <c r="A32" s="124" t="inlineStr">
        <is>
          <t>Cristian Riquelme</t>
        </is>
      </c>
      <c r="B32" s="138" t="n">
        <v>2310</v>
      </c>
      <c r="C32" s="124" t="inlineStr">
        <is>
          <t>Prec. Regular</t>
        </is>
      </c>
      <c r="D32" s="138" t="n">
        <v>2</v>
      </c>
      <c r="E32" s="138" t="n">
        <v>1</v>
      </c>
      <c r="F32" s="138" t="n">
        <v>0</v>
      </c>
      <c r="G32" s="168" t="n">
        <v>0</v>
      </c>
      <c r="H32" s="138" t="n">
        <v>35</v>
      </c>
      <c r="I32" s="138" t="inlineStr">
        <is>
          <t>ok</t>
        </is>
      </c>
      <c r="J32" s="133" t="inlineStr">
        <is>
          <t>2310Prec. Regular</t>
        </is>
      </c>
    </row>
    <row r="33" ht="15" customHeight="1" s="125">
      <c r="A33" s="124" t="inlineStr">
        <is>
          <t>Daniel Mellado</t>
        </is>
      </c>
      <c r="B33" s="138" t="n">
        <v>2310</v>
      </c>
      <c r="C33" s="124" t="inlineStr">
        <is>
          <t>Prec. Regular</t>
        </is>
      </c>
      <c r="D33" s="138" t="n">
        <v>2</v>
      </c>
      <c r="E33" s="138" t="n">
        <v>1</v>
      </c>
      <c r="F33" s="138" t="n">
        <v>3</v>
      </c>
      <c r="G33" s="168" t="n">
        <v>0</v>
      </c>
      <c r="H33" s="138" t="n">
        <v>54</v>
      </c>
      <c r="I33" s="138" t="inlineStr">
        <is>
          <t>ok</t>
        </is>
      </c>
      <c r="J33" s="133" t="inlineStr">
        <is>
          <t>2310Prec. Regular</t>
        </is>
      </c>
    </row>
    <row r="34" ht="15" customHeight="1" s="125">
      <c r="A34" s="124" t="inlineStr">
        <is>
          <t>Gladys de Chupin</t>
        </is>
      </c>
      <c r="B34" s="138" t="n">
        <v>2310</v>
      </c>
      <c r="C34" s="124" t="inlineStr">
        <is>
          <t>Prec. Regular</t>
        </is>
      </c>
      <c r="D34" s="138" t="n">
        <v>2</v>
      </c>
      <c r="E34" s="138" t="n">
        <v>1</v>
      </c>
      <c r="F34" s="138" t="n">
        <v>2</v>
      </c>
      <c r="G34" s="168" t="n">
        <v>0</v>
      </c>
      <c r="H34" s="138" t="n">
        <v>47</v>
      </c>
      <c r="I34" s="138" t="inlineStr">
        <is>
          <t>ok</t>
        </is>
      </c>
      <c r="J34" s="133" t="inlineStr">
        <is>
          <t>2310Prec. Regular</t>
        </is>
      </c>
    </row>
    <row r="35" ht="15" customHeight="1" s="125">
      <c r="A35" s="124" t="inlineStr">
        <is>
          <t>Nicole Pfeifer</t>
        </is>
      </c>
      <c r="B35" s="138" t="n">
        <v>2310</v>
      </c>
      <c r="C35" s="124" t="inlineStr">
        <is>
          <t>Prec. Regular</t>
        </is>
      </c>
      <c r="D35" s="138" t="n">
        <v>2</v>
      </c>
      <c r="E35" s="138" t="n">
        <v>1</v>
      </c>
      <c r="F35" s="138" t="n">
        <v>0</v>
      </c>
      <c r="G35" s="168" t="n">
        <v>0</v>
      </c>
      <c r="H35" s="138" t="n">
        <v>29</v>
      </c>
      <c r="I35" s="138" t="inlineStr">
        <is>
          <t>ok</t>
        </is>
      </c>
      <c r="J35" s="133" t="inlineStr">
        <is>
          <t>2310Prec. Regular</t>
        </is>
      </c>
    </row>
    <row r="36" ht="15" customHeight="1" s="125">
      <c r="A36" s="124" t="inlineStr">
        <is>
          <t>Rubén Chupin</t>
        </is>
      </c>
      <c r="B36" s="138" t="n">
        <v>2310</v>
      </c>
      <c r="C36" s="124" t="inlineStr">
        <is>
          <t>Prec. Regular</t>
        </is>
      </c>
      <c r="D36" s="138" t="n">
        <v>2</v>
      </c>
      <c r="E36" s="138" t="n">
        <v>1</v>
      </c>
      <c r="F36" s="138" t="n">
        <v>1</v>
      </c>
      <c r="G36" s="168" t="n">
        <v>0</v>
      </c>
      <c r="H36" s="138" t="n">
        <v>49</v>
      </c>
      <c r="I36" s="138" t="inlineStr">
        <is>
          <t>ok</t>
        </is>
      </c>
      <c r="J36" s="133" t="inlineStr">
        <is>
          <t>2310Prec. Regular</t>
        </is>
      </c>
    </row>
    <row r="37" ht="15" customHeight="1" s="125">
      <c r="A37" s="124" t="inlineStr">
        <is>
          <t>Bernadita Carrasco</t>
        </is>
      </c>
      <c r="B37" s="138" t="n">
        <v>2311</v>
      </c>
      <c r="C37" s="124" t="inlineStr">
        <is>
          <t>Prec. Regular</t>
        </is>
      </c>
      <c r="D37" s="138" t="n">
        <v>1</v>
      </c>
      <c r="E37" s="138" t="n">
        <v>1</v>
      </c>
      <c r="F37" s="138" t="n">
        <v>1</v>
      </c>
      <c r="G37" s="168" t="n">
        <v>0</v>
      </c>
      <c r="H37" s="138" t="n">
        <v>63</v>
      </c>
      <c r="I37" s="138" t="inlineStr">
        <is>
          <t>ok</t>
        </is>
      </c>
      <c r="J37" s="133" t="inlineStr">
        <is>
          <t>2311Prec. Regular</t>
        </is>
      </c>
    </row>
    <row r="38" ht="15" customHeight="1" s="125">
      <c r="A38" s="124" t="inlineStr">
        <is>
          <t>Celina Morales</t>
        </is>
      </c>
      <c r="B38" s="138" t="n">
        <v>2311</v>
      </c>
      <c r="C38" s="124" t="inlineStr">
        <is>
          <t>Prec. Regular</t>
        </is>
      </c>
      <c r="D38" s="138" t="n">
        <v>1</v>
      </c>
      <c r="E38" s="138" t="n">
        <v>1</v>
      </c>
      <c r="F38" s="138" t="n">
        <v>0</v>
      </c>
      <c r="G38" s="168" t="n">
        <v>0</v>
      </c>
      <c r="H38" s="138" t="n">
        <v>52</v>
      </c>
      <c r="I38" s="138" t="inlineStr">
        <is>
          <t>ok</t>
        </is>
      </c>
      <c r="J38" s="133" t="inlineStr">
        <is>
          <t>2311Prec. Regular</t>
        </is>
      </c>
    </row>
    <row r="39" ht="15" customHeight="1" s="125">
      <c r="A39" s="124" t="inlineStr">
        <is>
          <t>Daniela de Guerrero</t>
        </is>
      </c>
      <c r="B39" s="138" t="n">
        <v>2311</v>
      </c>
      <c r="C39" s="124" t="inlineStr">
        <is>
          <t>Prec. Regular</t>
        </is>
      </c>
      <c r="D39" s="138" t="n">
        <v>1</v>
      </c>
      <c r="E39" s="138" t="n">
        <v>1</v>
      </c>
      <c r="F39" s="138" t="n">
        <v>2</v>
      </c>
      <c r="G39" s="168" t="n">
        <v>0</v>
      </c>
      <c r="H39" s="138" t="n">
        <v>47</v>
      </c>
      <c r="I39" s="138" t="inlineStr">
        <is>
          <t>ok</t>
        </is>
      </c>
      <c r="J39" s="133" t="inlineStr">
        <is>
          <t>2311Prec. Regular</t>
        </is>
      </c>
    </row>
    <row r="40" ht="15" customHeight="1" s="125">
      <c r="A40" s="124" t="inlineStr">
        <is>
          <t>Francisco Lara</t>
        </is>
      </c>
      <c r="B40" s="138" t="n">
        <v>2311</v>
      </c>
      <c r="C40" s="124" t="inlineStr">
        <is>
          <t>Prec. Regular</t>
        </is>
      </c>
      <c r="D40" s="138" t="n">
        <v>1</v>
      </c>
      <c r="E40" s="138" t="n">
        <v>1</v>
      </c>
      <c r="F40" s="138" t="n">
        <v>0</v>
      </c>
      <c r="G40" s="168" t="n">
        <v>0</v>
      </c>
      <c r="H40" s="138" t="n">
        <v>38</v>
      </c>
      <c r="I40" s="138" t="inlineStr">
        <is>
          <t>ok</t>
        </is>
      </c>
      <c r="J40" s="133" t="inlineStr">
        <is>
          <t>2311Prec. Regular</t>
        </is>
      </c>
    </row>
    <row r="41" ht="15" customHeight="1" s="125">
      <c r="A41" s="124" t="inlineStr">
        <is>
          <t>Cindy de Mellado</t>
        </is>
      </c>
      <c r="B41" s="138" t="n">
        <v>2311</v>
      </c>
      <c r="C41" s="124" t="inlineStr">
        <is>
          <t>Prec. Regular</t>
        </is>
      </c>
      <c r="D41" s="138" t="n">
        <v>2</v>
      </c>
      <c r="E41" s="138" t="n">
        <v>1</v>
      </c>
      <c r="F41" s="138" t="n">
        <v>1</v>
      </c>
      <c r="G41" s="168" t="n">
        <v>0</v>
      </c>
      <c r="H41" s="138" t="n">
        <v>47</v>
      </c>
      <c r="I41" s="138" t="inlineStr">
        <is>
          <t>ok</t>
        </is>
      </c>
      <c r="J41" s="133" t="inlineStr">
        <is>
          <t>2311Prec. Regular</t>
        </is>
      </c>
    </row>
    <row r="42" ht="15" customHeight="1" s="125">
      <c r="A42" s="124" t="inlineStr">
        <is>
          <t>Cristian Riquelme</t>
        </is>
      </c>
      <c r="B42" s="138" t="n">
        <v>2311</v>
      </c>
      <c r="C42" s="124" t="inlineStr">
        <is>
          <t>Prec. Regular</t>
        </is>
      </c>
      <c r="D42" s="138" t="n">
        <v>2</v>
      </c>
      <c r="E42" s="138" t="n">
        <v>1</v>
      </c>
      <c r="F42" s="138" t="n">
        <v>1</v>
      </c>
      <c r="G42" s="168" t="n">
        <v>0</v>
      </c>
      <c r="H42" s="138" t="n">
        <v>68</v>
      </c>
      <c r="I42" s="138" t="inlineStr">
        <is>
          <t>ok</t>
        </is>
      </c>
      <c r="J42" s="133" t="inlineStr">
        <is>
          <t>2311Prec. Regular</t>
        </is>
      </c>
    </row>
    <row r="43" ht="15" customHeight="1" s="125">
      <c r="A43" s="124" t="inlineStr">
        <is>
          <t>Daniel Mellado</t>
        </is>
      </c>
      <c r="B43" s="138" t="n">
        <v>2311</v>
      </c>
      <c r="C43" s="124" t="inlineStr">
        <is>
          <t>Prec. Regular</t>
        </is>
      </c>
      <c r="D43" s="138" t="n">
        <v>2</v>
      </c>
      <c r="E43" s="138" t="n">
        <v>1</v>
      </c>
      <c r="F43" s="138" t="n">
        <v>3</v>
      </c>
      <c r="G43" s="168" t="n">
        <v>0</v>
      </c>
      <c r="H43" s="138" t="n">
        <v>52</v>
      </c>
      <c r="I43" s="138" t="inlineStr">
        <is>
          <t>ok</t>
        </is>
      </c>
      <c r="J43" s="133" t="inlineStr">
        <is>
          <t>2311Prec. Regular</t>
        </is>
      </c>
    </row>
    <row r="44" ht="15" customHeight="1" s="125">
      <c r="A44" s="124" t="inlineStr">
        <is>
          <t>Gladys de Chupin</t>
        </is>
      </c>
      <c r="B44" s="138" t="n">
        <v>2311</v>
      </c>
      <c r="C44" s="124" t="inlineStr">
        <is>
          <t>Prec. Regular</t>
        </is>
      </c>
      <c r="D44" s="138" t="n">
        <v>2</v>
      </c>
      <c r="E44" s="138" t="n">
        <v>1</v>
      </c>
      <c r="F44" s="138" t="n">
        <v>2</v>
      </c>
      <c r="G44" s="168" t="n">
        <v>0</v>
      </c>
      <c r="H44" s="138" t="n">
        <v>54</v>
      </c>
      <c r="I44" s="138" t="inlineStr">
        <is>
          <t>ok</t>
        </is>
      </c>
      <c r="J44" s="133" t="inlineStr">
        <is>
          <t>2311Prec. Regular</t>
        </is>
      </c>
    </row>
    <row r="45" ht="15" customHeight="1" s="125">
      <c r="A45" s="124" t="inlineStr">
        <is>
          <t>Nicole Pfeifer</t>
        </is>
      </c>
      <c r="B45" s="138" t="n">
        <v>2311</v>
      </c>
      <c r="C45" s="124" t="inlineStr">
        <is>
          <t>Prec. Regular</t>
        </is>
      </c>
      <c r="D45" s="138" t="n">
        <v>2</v>
      </c>
      <c r="E45" s="138" t="n">
        <v>1</v>
      </c>
      <c r="F45" s="138" t="n">
        <v>1</v>
      </c>
      <c r="G45" s="168" t="n">
        <v>0</v>
      </c>
      <c r="H45" s="138" t="n">
        <v>42</v>
      </c>
      <c r="I45" s="138" t="inlineStr">
        <is>
          <t>ok</t>
        </is>
      </c>
      <c r="J45" s="133" t="inlineStr">
        <is>
          <t>2311Prec. Regular</t>
        </is>
      </c>
    </row>
    <row r="46" ht="15" customHeight="1" s="125">
      <c r="A46" s="124" t="inlineStr">
        <is>
          <t>Rubén Chupin</t>
        </is>
      </c>
      <c r="B46" s="138" t="n">
        <v>2311</v>
      </c>
      <c r="C46" s="124" t="inlineStr">
        <is>
          <t>Prec. Regular</t>
        </is>
      </c>
      <c r="D46" s="138" t="n">
        <v>2</v>
      </c>
      <c r="E46" s="138" t="n">
        <v>1</v>
      </c>
      <c r="F46" s="138" t="n">
        <v>1</v>
      </c>
      <c r="G46" s="168" t="n">
        <v>0</v>
      </c>
      <c r="H46" s="138" t="n">
        <v>53</v>
      </c>
      <c r="I46" s="138" t="inlineStr">
        <is>
          <t>ok</t>
        </is>
      </c>
      <c r="J46" s="133" t="inlineStr">
        <is>
          <t>2311Prec. Regular</t>
        </is>
      </c>
    </row>
    <row r="47" ht="15" customHeight="1" s="125">
      <c r="G47" s="168" t="n"/>
    </row>
    <row r="48" ht="15" customHeight="1" s="125">
      <c r="G48" s="168" t="n"/>
    </row>
    <row r="49" ht="15" customHeight="1" s="125">
      <c r="G49" s="168" t="n"/>
    </row>
    <row r="50" ht="15" customHeight="1" s="125">
      <c r="G50" s="168" t="n"/>
    </row>
    <row r="51" ht="15" customHeight="1" s="125">
      <c r="G51" s="168" t="n"/>
    </row>
    <row r="52" ht="15" customHeight="1" s="125">
      <c r="G52" s="168" t="n"/>
    </row>
    <row r="53" ht="15" customHeight="1" s="125">
      <c r="G53" s="168" t="n"/>
    </row>
    <row r="54" ht="15" customHeight="1" s="125">
      <c r="G54" s="168" t="n"/>
    </row>
    <row r="55" ht="15" customHeight="1" s="125">
      <c r="G55" s="168" t="n"/>
    </row>
    <row r="56" ht="15" customHeight="1" s="125">
      <c r="G56" s="168" t="n"/>
    </row>
    <row r="57" ht="15" customHeight="1" s="125">
      <c r="G57" s="168" t="n"/>
    </row>
    <row r="58" ht="15" customHeight="1" s="125">
      <c r="G58" s="168" t="n"/>
    </row>
    <row r="59" ht="15" customHeight="1" s="125">
      <c r="G59" s="168" t="n"/>
    </row>
    <row r="60" ht="15" customHeight="1" s="125">
      <c r="G60" s="168" t="n"/>
    </row>
    <row r="61" ht="15" customHeight="1" s="125">
      <c r="G61" s="168" t="n"/>
    </row>
    <row r="62" ht="15" customHeight="1" s="125">
      <c r="G62" s="168" t="n"/>
    </row>
    <row r="63" ht="15" customHeight="1" s="125">
      <c r="G63" s="168" t="n"/>
    </row>
    <row r="64" ht="15" customHeight="1" s="125">
      <c r="G64" s="168" t="n"/>
    </row>
    <row r="65" ht="15" customHeight="1" s="125">
      <c r="G65" s="168" t="n"/>
    </row>
    <row r="66" ht="15" customHeight="1" s="125">
      <c r="G66" s="168" t="n"/>
    </row>
    <row r="67" ht="15" customHeight="1" s="125">
      <c r="G67" s="168" t="n"/>
    </row>
    <row r="68" ht="15" customHeight="1" s="125">
      <c r="G68" s="168" t="n"/>
    </row>
    <row r="69" ht="15" customHeight="1" s="125">
      <c r="G69" s="168" t="n"/>
    </row>
    <row r="70" ht="15" customHeight="1" s="125">
      <c r="G70" s="168" t="n"/>
    </row>
    <row r="71" ht="15" customHeight="1" s="125">
      <c r="G71" s="168" t="n"/>
    </row>
    <row r="72" ht="15" customHeight="1" s="125">
      <c r="G72" s="168" t="n"/>
    </row>
    <row r="73" ht="15" customHeight="1" s="125">
      <c r="G73" s="168" t="n"/>
    </row>
    <row r="74" ht="15" customHeight="1" s="125">
      <c r="G74" s="168" t="n"/>
    </row>
    <row r="75" ht="15" customHeight="1" s="125">
      <c r="G75" s="168" t="n"/>
    </row>
    <row r="76" ht="15" customHeight="1" s="125">
      <c r="G76" s="168" t="n"/>
    </row>
    <row r="77" ht="15" customHeight="1" s="125">
      <c r="G77" s="168" t="n"/>
    </row>
    <row r="78" ht="15" customHeight="1" s="125">
      <c r="G78" s="168" t="n"/>
    </row>
    <row r="79" ht="15" customHeight="1" s="125">
      <c r="G79" s="168" t="n"/>
    </row>
    <row r="80" ht="15" customHeight="1" s="125">
      <c r="G80" s="168" t="n"/>
    </row>
    <row r="81" ht="15" customHeight="1" s="125">
      <c r="G81" s="168" t="n"/>
    </row>
    <row r="82" ht="15" customHeight="1" s="125">
      <c r="G82" s="168" t="n"/>
    </row>
    <row r="83" ht="15" customHeight="1" s="125">
      <c r="G83" s="168" t="n"/>
    </row>
    <row r="84" ht="15" customHeight="1" s="125">
      <c r="G84" s="168" t="n"/>
    </row>
    <row r="85" ht="15" customHeight="1" s="125">
      <c r="G85" s="168" t="n"/>
    </row>
    <row r="86" ht="15" customHeight="1" s="125">
      <c r="G86" s="168" t="n"/>
    </row>
    <row r="87" ht="15" customHeight="1" s="125">
      <c r="G87" s="168" t="n"/>
    </row>
    <row r="88" ht="15" customHeight="1" s="125">
      <c r="G88" s="168" t="n"/>
    </row>
    <row r="89" ht="15" customHeight="1" s="125">
      <c r="G89" s="168" t="n"/>
    </row>
    <row r="90" ht="15" customHeight="1" s="125">
      <c r="G90" s="168" t="n"/>
    </row>
    <row r="91" ht="15" customHeight="1" s="125">
      <c r="G91" s="168" t="n"/>
    </row>
    <row r="92" ht="15" customHeight="1" s="125">
      <c r="G92" s="168" t="n"/>
    </row>
    <row r="93" ht="15" customHeight="1" s="125">
      <c r="G93" s="168" t="n"/>
    </row>
    <row r="94" ht="15" customHeight="1" s="125">
      <c r="G94" s="168" t="n"/>
    </row>
    <row r="95" ht="15" customHeight="1" s="125">
      <c r="G95" s="168" t="n"/>
    </row>
    <row r="96" ht="15" customHeight="1" s="125">
      <c r="G96" s="168" t="n"/>
    </row>
    <row r="97" ht="15" customHeight="1" s="125">
      <c r="G97" s="168" t="n"/>
    </row>
    <row r="98" ht="15" customHeight="1" s="125">
      <c r="G98" s="168" t="n"/>
    </row>
    <row r="99" ht="15" customHeight="1" s="125">
      <c r="G99" s="168" t="n"/>
    </row>
    <row r="100" ht="15" customHeight="1" s="125">
      <c r="G100" s="168" t="n"/>
    </row>
    <row r="101" ht="15" customHeight="1" s="125">
      <c r="G101" s="168" t="n"/>
    </row>
    <row r="102" ht="15" customHeight="1" s="125">
      <c r="G102" s="168" t="n"/>
    </row>
    <row r="103" ht="15" customHeight="1" s="125">
      <c r="G103" s="168" t="n"/>
    </row>
    <row r="104" ht="15" customHeight="1" s="125">
      <c r="G104" s="168" t="n"/>
    </row>
    <row r="105" ht="15" customHeight="1" s="125">
      <c r="G105" s="168" t="n"/>
    </row>
    <row r="106" ht="15" customHeight="1" s="125">
      <c r="G106" s="168" t="n"/>
    </row>
    <row r="107" ht="15" customHeight="1" s="125">
      <c r="G107" s="168" t="n"/>
    </row>
    <row r="108" ht="15" customHeight="1" s="125">
      <c r="G108" s="168" t="n"/>
    </row>
    <row r="109" ht="15" customHeight="1" s="125">
      <c r="G109" s="168" t="n"/>
    </row>
    <row r="110" ht="15" customHeight="1" s="125">
      <c r="G110" s="168" t="n"/>
    </row>
    <row r="111" ht="15" customHeight="1" s="125">
      <c r="G111" s="168" t="n"/>
    </row>
    <row r="112" ht="15" customHeight="1" s="125">
      <c r="G112" s="168" t="n"/>
    </row>
    <row r="113" ht="15" customHeight="1" s="125">
      <c r="G113" s="168" t="n"/>
    </row>
    <row r="114" ht="15" customHeight="1" s="125">
      <c r="G114" s="168" t="n"/>
    </row>
    <row r="115" ht="15" customHeight="1" s="125">
      <c r="G115" s="168" t="n"/>
    </row>
    <row r="116" ht="15" customHeight="1" s="125">
      <c r="G116" s="168" t="n"/>
    </row>
    <row r="117" ht="15" customHeight="1" s="125">
      <c r="G117" s="168" t="n"/>
    </row>
    <row r="118" ht="15" customHeight="1" s="125">
      <c r="G118" s="168" t="n"/>
    </row>
    <row r="119" ht="15" customHeight="1" s="125">
      <c r="G119" s="168" t="n"/>
    </row>
    <row r="120" ht="15" customHeight="1" s="125">
      <c r="G120" s="168" t="n"/>
    </row>
    <row r="121" ht="15" customHeight="1" s="125">
      <c r="G121" s="168" t="n"/>
    </row>
    <row r="122" ht="15" customHeight="1" s="125">
      <c r="G122" s="168" t="n"/>
    </row>
    <row r="123" ht="15" customHeight="1" s="125">
      <c r="G123" s="168" t="n"/>
    </row>
    <row r="124" ht="15" customHeight="1" s="125">
      <c r="G124" s="168" t="n"/>
    </row>
    <row r="125" ht="15" customHeight="1" s="125">
      <c r="G125" s="168" t="n"/>
    </row>
    <row r="126" ht="15" customHeight="1" s="125">
      <c r="G126" s="168" t="n"/>
    </row>
    <row r="127" ht="15" customHeight="1" s="125">
      <c r="G127" s="168" t="n"/>
    </row>
    <row r="128" ht="15" customHeight="1" s="125">
      <c r="G128" s="168" t="n"/>
    </row>
    <row r="129" ht="15" customHeight="1" s="125">
      <c r="G129" s="168" t="n"/>
    </row>
    <row r="130" ht="15" customHeight="1" s="125">
      <c r="G130" s="168" t="n"/>
    </row>
    <row r="131" ht="15" customHeight="1" s="125">
      <c r="G131" s="168" t="n"/>
    </row>
    <row r="132" ht="15" customHeight="1" s="125">
      <c r="G132" s="168" t="n"/>
    </row>
    <row r="133" ht="15" customHeight="1" s="125">
      <c r="G133" s="168" t="n"/>
    </row>
    <row r="134" ht="15" customHeight="1" s="125">
      <c r="G134" s="168" t="n"/>
    </row>
    <row r="135" ht="15" customHeight="1" s="125">
      <c r="G135" s="168" t="n"/>
    </row>
    <row r="136" ht="15" customHeight="1" s="125">
      <c r="G136" s="168" t="n"/>
    </row>
    <row r="137" ht="15" customHeight="1" s="125">
      <c r="G137" s="168" t="n"/>
    </row>
    <row r="138" ht="15" customHeight="1" s="125">
      <c r="G138" s="168" t="n"/>
    </row>
    <row r="139" ht="15" customHeight="1" s="125">
      <c r="G139" s="168" t="n"/>
    </row>
    <row r="140" ht="15" customHeight="1" s="125">
      <c r="G140" s="168" t="n"/>
    </row>
    <row r="141" ht="15" customHeight="1" s="125">
      <c r="G141" s="168" t="n"/>
    </row>
    <row r="142" ht="15" customHeight="1" s="125">
      <c r="G142" s="168" t="n"/>
    </row>
    <row r="143" ht="15" customHeight="1" s="125">
      <c r="G143" s="168" t="n"/>
    </row>
    <row r="144" ht="15" customHeight="1" s="125">
      <c r="G144" s="168" t="n"/>
    </row>
    <row r="145" ht="15" customHeight="1" s="125">
      <c r="G145" s="168" t="n"/>
    </row>
    <row r="146" ht="15" customHeight="1" s="125">
      <c r="G146" s="168" t="n"/>
    </row>
    <row r="147" ht="15" customHeight="1" s="125">
      <c r="G147" s="168" t="n"/>
    </row>
    <row r="148" ht="15" customHeight="1" s="125">
      <c r="G148" s="168" t="n"/>
    </row>
    <row r="149" ht="15" customHeight="1" s="125">
      <c r="G149" s="168" t="n"/>
    </row>
    <row r="150" ht="15" customHeight="1" s="125">
      <c r="G150" s="168" t="n"/>
    </row>
    <row r="151" ht="15" customHeight="1" s="125">
      <c r="G151" s="168" t="n"/>
    </row>
    <row r="152" ht="15" customHeight="1" s="125">
      <c r="G152" s="168" t="n"/>
    </row>
    <row r="153" ht="15" customHeight="1" s="125">
      <c r="G153" s="168" t="n"/>
    </row>
    <row r="154" ht="15" customHeight="1" s="125">
      <c r="G154" s="168" t="n"/>
    </row>
    <row r="155" ht="15" customHeight="1" s="125">
      <c r="G155" s="168" t="n"/>
    </row>
    <row r="156" ht="15" customHeight="1" s="125">
      <c r="G156" s="168" t="n"/>
    </row>
    <row r="157" ht="15" customHeight="1" s="125">
      <c r="G157" s="168" t="n"/>
    </row>
    <row r="158" ht="15" customHeight="1" s="125">
      <c r="G158" s="168" t="n"/>
    </row>
    <row r="159" ht="15" customHeight="1" s="125">
      <c r="G159" s="168" t="n"/>
    </row>
    <row r="160" ht="15" customHeight="1" s="125">
      <c r="G160" s="168" t="n"/>
    </row>
    <row r="161" ht="15" customHeight="1" s="125">
      <c r="G161" s="168" t="n"/>
    </row>
    <row r="162" ht="15" customHeight="1" s="125">
      <c r="G162" s="168" t="n"/>
    </row>
    <row r="163" ht="15" customHeight="1" s="125">
      <c r="G163" s="168" t="n"/>
    </row>
    <row r="164" ht="15" customHeight="1" s="125">
      <c r="G164" s="168" t="n"/>
    </row>
    <row r="165" ht="15" customHeight="1" s="125">
      <c r="G165" s="168" t="n"/>
    </row>
    <row r="166" ht="15" customHeight="1" s="125">
      <c r="G166" s="168" t="n"/>
    </row>
    <row r="167" ht="15" customHeight="1" s="125">
      <c r="G167" s="168" t="n"/>
    </row>
    <row r="168" ht="15" customHeight="1" s="125">
      <c r="G168" s="168" t="n"/>
    </row>
    <row r="169" ht="15" customHeight="1" s="125">
      <c r="G169" s="168" t="n"/>
    </row>
    <row r="170" ht="15" customHeight="1" s="125">
      <c r="G170" s="168" t="n"/>
    </row>
    <row r="171" ht="15" customHeight="1" s="125">
      <c r="G171" s="168" t="n"/>
    </row>
    <row r="172" ht="15" customHeight="1" s="125">
      <c r="G172" s="168" t="n"/>
    </row>
    <row r="173" ht="15" customHeight="1" s="125">
      <c r="G173" s="168" t="n"/>
    </row>
    <row r="174" ht="15" customHeight="1" s="125">
      <c r="G174" s="168" t="n"/>
    </row>
    <row r="175" ht="15" customHeight="1" s="125">
      <c r="G175" s="168" t="n"/>
    </row>
    <row r="176" ht="15" customHeight="1" s="125">
      <c r="G176" s="168" t="n"/>
    </row>
    <row r="177" ht="15" customHeight="1" s="125">
      <c r="G177" s="168" t="n"/>
    </row>
    <row r="178" ht="15" customHeight="1" s="125">
      <c r="G178" s="168" t="n"/>
    </row>
    <row r="179" ht="15" customHeight="1" s="125">
      <c r="G179" s="168" t="n"/>
    </row>
    <row r="180" ht="15" customHeight="1" s="125">
      <c r="G180" s="168" t="n"/>
    </row>
    <row r="181" ht="15" customHeight="1" s="125">
      <c r="G181" s="168" t="n"/>
    </row>
    <row r="182" ht="15" customHeight="1" s="125">
      <c r="G182" s="168" t="n"/>
    </row>
    <row r="183" ht="15" customHeight="1" s="125">
      <c r="G183" s="168" t="n"/>
    </row>
    <row r="184" ht="15" customHeight="1" s="125">
      <c r="G184" s="168" t="n"/>
    </row>
    <row r="185" ht="15" customHeight="1" s="125">
      <c r="G185" s="168" t="n"/>
    </row>
    <row r="186" ht="15" customHeight="1" s="125">
      <c r="G186" s="168" t="n"/>
    </row>
    <row r="187" ht="15" customHeight="1" s="125">
      <c r="G187" s="168" t="n"/>
    </row>
    <row r="188" ht="15" customHeight="1" s="125">
      <c r="G188" s="168" t="n"/>
    </row>
    <row r="189" ht="15" customHeight="1" s="125">
      <c r="G189" s="168" t="n"/>
    </row>
    <row r="190" ht="15" customHeight="1" s="125">
      <c r="G190" s="168" t="n"/>
    </row>
    <row r="191" ht="15" customHeight="1" s="125">
      <c r="G191" s="168" t="n"/>
    </row>
    <row r="192" ht="15" customHeight="1" s="125">
      <c r="G192" s="168" t="n"/>
    </row>
    <row r="193" ht="15" customHeight="1" s="125">
      <c r="G193" s="168" t="n"/>
    </row>
    <row r="194" ht="15" customHeight="1" s="125">
      <c r="G194" s="168" t="n"/>
    </row>
    <row r="195" ht="15" customHeight="1" s="125">
      <c r="G195" s="168" t="n"/>
    </row>
    <row r="196" ht="15" customHeight="1" s="125">
      <c r="G196" s="168" t="n"/>
    </row>
    <row r="197" ht="15" customHeight="1" s="125">
      <c r="G197" s="168" t="n"/>
    </row>
    <row r="198" ht="15" customHeight="1" s="125">
      <c r="G198" s="168" t="n"/>
    </row>
    <row r="199" ht="15" customHeight="1" s="125">
      <c r="G199" s="168" t="n"/>
    </row>
    <row r="200" ht="15" customHeight="1" s="125">
      <c r="G200" s="168" t="n"/>
    </row>
    <row r="201" ht="15" customHeight="1" s="125">
      <c r="A201" s="124" t="inlineStr">
        <is>
          <t>Francisco Lara</t>
        </is>
      </c>
      <c r="B201" s="138" t="n">
        <v>2307</v>
      </c>
      <c r="C201" s="124" t="inlineStr">
        <is>
          <t>Prec. Regular</t>
        </is>
      </c>
      <c r="D201" s="138" t="n">
        <v>1</v>
      </c>
      <c r="E201" s="138" t="n">
        <v>1</v>
      </c>
      <c r="F201" s="138" t="n">
        <v>0</v>
      </c>
      <c r="G201" s="168" t="n">
        <v>0</v>
      </c>
      <c r="H201" s="138" t="n">
        <v>54</v>
      </c>
      <c r="I201" s="138" t="inlineStr">
        <is>
          <t>ok</t>
        </is>
      </c>
      <c r="J201" s="133" t="inlineStr">
        <is>
          <t>2307Prec. Regular</t>
        </is>
      </c>
    </row>
    <row r="202" ht="15" customHeight="1" s="125">
      <c r="A202" s="124" t="inlineStr">
        <is>
          <t>Cristian Albornoz</t>
        </is>
      </c>
      <c r="B202" s="138" t="n">
        <v>2307</v>
      </c>
      <c r="C202" s="124" t="inlineStr">
        <is>
          <t>Prec. Regular</t>
        </is>
      </c>
      <c r="D202" s="138" t="n">
        <v>2</v>
      </c>
      <c r="E202" s="138" t="n">
        <v>1</v>
      </c>
      <c r="F202" s="138" t="n">
        <v>0</v>
      </c>
      <c r="G202" s="168" t="n">
        <v>0</v>
      </c>
      <c r="H202" s="138" t="n">
        <v>30</v>
      </c>
      <c r="I202" s="138" t="inlineStr">
        <is>
          <t xml:space="preserve"> por enfermedad </t>
        </is>
      </c>
      <c r="J202" s="133" t="inlineStr">
        <is>
          <t>2307Prec. Regular</t>
        </is>
      </c>
    </row>
    <row r="203" ht="15" customHeight="1" s="125">
      <c r="A203" s="124" t="inlineStr">
        <is>
          <t>Bernadita Carrasco</t>
        </is>
      </c>
      <c r="B203" s="138" t="n">
        <v>2307</v>
      </c>
      <c r="C203" s="124" t="inlineStr">
        <is>
          <t>Prec. Regular</t>
        </is>
      </c>
      <c r="D203" s="138" t="n">
        <v>2</v>
      </c>
      <c r="E203" s="138" t="n">
        <v>1</v>
      </c>
      <c r="F203" s="138" t="n">
        <v>0</v>
      </c>
      <c r="G203" s="168" t="n">
        <v>0</v>
      </c>
      <c r="H203" s="138" t="n">
        <v>45</v>
      </c>
      <c r="I203" s="138" t="inlineStr">
        <is>
          <t>ok</t>
        </is>
      </c>
      <c r="J203" s="133" t="inlineStr">
        <is>
          <t>2307Prec. Regular</t>
        </is>
      </c>
    </row>
    <row r="204" ht="15" customHeight="1" s="125">
      <c r="A204" s="124" t="inlineStr">
        <is>
          <t>Celina Morales</t>
        </is>
      </c>
      <c r="B204" s="138" t="n">
        <v>2307</v>
      </c>
      <c r="C204" s="124" t="inlineStr">
        <is>
          <t>Prec. Regular</t>
        </is>
      </c>
      <c r="D204" s="138" t="n">
        <v>2</v>
      </c>
      <c r="E204" s="138" t="n">
        <v>1</v>
      </c>
      <c r="F204" s="138" t="n">
        <v>0</v>
      </c>
      <c r="G204" s="168" t="n">
        <v>0</v>
      </c>
      <c r="H204" s="138" t="n">
        <v>48</v>
      </c>
      <c r="I204" s="138" t="inlineStr">
        <is>
          <t>ok</t>
        </is>
      </c>
      <c r="J204" s="133" t="inlineStr">
        <is>
          <t>2307Prec. Regular</t>
        </is>
      </c>
    </row>
    <row r="205" ht="15" customHeight="1" s="125">
      <c r="A205" s="124" t="inlineStr">
        <is>
          <t>Maria Jose Beroiza</t>
        </is>
      </c>
      <c r="B205" s="138" t="n">
        <v>2307</v>
      </c>
      <c r="C205" s="124" t="inlineStr">
        <is>
          <t>Prec. Regular</t>
        </is>
      </c>
      <c r="D205" s="138" t="n">
        <v>2</v>
      </c>
      <c r="E205" s="138" t="n">
        <v>1</v>
      </c>
      <c r="F205" s="138" t="n">
        <v>0</v>
      </c>
      <c r="G205" s="168" t="n">
        <v>0</v>
      </c>
      <c r="H205" s="138" t="n">
        <v>17</v>
      </c>
      <c r="I205" s="138" t="inlineStr">
        <is>
          <t>ok</t>
        </is>
      </c>
      <c r="J205" s="133" t="inlineStr">
        <is>
          <t>2307Prec. Regular</t>
        </is>
      </c>
    </row>
    <row r="206" ht="15" customHeight="1" s="125">
      <c r="A206" s="124" t="inlineStr">
        <is>
          <t>Daniel Mellado</t>
        </is>
      </c>
      <c r="B206" s="138" t="n">
        <v>2307</v>
      </c>
      <c r="C206" s="124" t="inlineStr">
        <is>
          <t>Prec. Regular</t>
        </is>
      </c>
      <c r="D206" s="138" t="n">
        <v>3</v>
      </c>
      <c r="E206" s="138" t="n">
        <v>1</v>
      </c>
      <c r="F206" s="138" t="n">
        <v>1</v>
      </c>
      <c r="G206" s="168" t="n">
        <v>0</v>
      </c>
      <c r="H206" s="138" t="n">
        <v>47</v>
      </c>
      <c r="I206" s="138" t="inlineStr">
        <is>
          <t>ok</t>
        </is>
      </c>
      <c r="J206" s="133" t="inlineStr">
        <is>
          <t>2307Prec. Regular</t>
        </is>
      </c>
    </row>
    <row r="207" ht="15" customHeight="1" s="125">
      <c r="A207" s="124" t="inlineStr">
        <is>
          <t>Cindy de Mellado</t>
        </is>
      </c>
      <c r="B207" s="138" t="n">
        <v>2307</v>
      </c>
      <c r="C207" s="124" t="inlineStr">
        <is>
          <t>Prec. Regular</t>
        </is>
      </c>
      <c r="D207" s="138" t="n">
        <v>3</v>
      </c>
      <c r="E207" s="138" t="n">
        <v>1</v>
      </c>
      <c r="F207" s="138" t="n">
        <v>2</v>
      </c>
      <c r="G207" s="168" t="n">
        <v>0</v>
      </c>
      <c r="H207" s="138" t="n">
        <v>63</v>
      </c>
      <c r="I207" s="138" t="inlineStr">
        <is>
          <t>ok</t>
        </is>
      </c>
      <c r="J207" s="133" t="inlineStr">
        <is>
          <t>2307Prec. Regular</t>
        </is>
      </c>
    </row>
    <row r="208" ht="15" customHeight="1" s="125">
      <c r="A208" s="124" t="inlineStr">
        <is>
          <t>Nicole Pfeifer</t>
        </is>
      </c>
      <c r="B208" s="138" t="n">
        <v>2307</v>
      </c>
      <c r="C208" s="124" t="inlineStr">
        <is>
          <t>Prec. Regular</t>
        </is>
      </c>
      <c r="D208" s="138" t="n">
        <v>3</v>
      </c>
      <c r="E208" s="138" t="n">
        <v>1</v>
      </c>
      <c r="F208" s="138" t="n">
        <v>1</v>
      </c>
      <c r="G208" s="168" t="n">
        <v>0</v>
      </c>
      <c r="H208" s="138" t="n">
        <v>53</v>
      </c>
      <c r="I208" s="138" t="inlineStr">
        <is>
          <t>ok</t>
        </is>
      </c>
      <c r="J208" s="133" t="inlineStr">
        <is>
          <t>2307Prec. Regular</t>
        </is>
      </c>
    </row>
    <row r="209" ht="15" customHeight="1" s="125">
      <c r="A209" s="124" t="inlineStr">
        <is>
          <t>Cristian Riquelme</t>
        </is>
      </c>
      <c r="B209" s="138" t="n">
        <v>2307</v>
      </c>
      <c r="C209" s="124" t="inlineStr">
        <is>
          <t>Prec. Regular</t>
        </is>
      </c>
      <c r="D209" s="138" t="n">
        <v>3</v>
      </c>
      <c r="E209" s="138" t="n">
        <v>1</v>
      </c>
      <c r="F209" s="138" t="n">
        <v>2</v>
      </c>
      <c r="G209" s="168" t="n">
        <v>0</v>
      </c>
      <c r="H209" s="138" t="n">
        <v>65</v>
      </c>
      <c r="I209" s="138" t="inlineStr">
        <is>
          <t>ok</t>
        </is>
      </c>
      <c r="J209" s="133" t="inlineStr">
        <is>
          <t>2307Prec. Regular</t>
        </is>
      </c>
    </row>
    <row r="210" ht="15" customHeight="1" s="125">
      <c r="A210" s="124" t="inlineStr">
        <is>
          <t>Rubén Chupin</t>
        </is>
      </c>
      <c r="B210" s="138" t="n">
        <v>2307</v>
      </c>
      <c r="C210" s="124" t="inlineStr">
        <is>
          <t>Prec. Regular</t>
        </is>
      </c>
      <c r="D210" s="138" t="n">
        <v>3</v>
      </c>
      <c r="E210" s="138" t="n">
        <v>1</v>
      </c>
      <c r="F210" s="138" t="n">
        <v>1</v>
      </c>
      <c r="G210" s="168" t="n">
        <v>0</v>
      </c>
      <c r="H210" s="138" t="n">
        <v>48</v>
      </c>
      <c r="I210" s="138" t="inlineStr">
        <is>
          <t>ok</t>
        </is>
      </c>
      <c r="J210" s="133" t="inlineStr">
        <is>
          <t>2307Prec. Regular</t>
        </is>
      </c>
    </row>
    <row r="211" ht="15" customHeight="1" s="125">
      <c r="A211" s="124" t="inlineStr">
        <is>
          <t>Gladys de Chupin</t>
        </is>
      </c>
      <c r="B211" s="138" t="n">
        <v>2307</v>
      </c>
      <c r="C211" s="124" t="inlineStr">
        <is>
          <t>Prec. Regular</t>
        </is>
      </c>
      <c r="D211" s="138" t="n">
        <v>3</v>
      </c>
      <c r="E211" s="138" t="n">
        <v>1</v>
      </c>
      <c r="F211" s="138" t="n">
        <v>2</v>
      </c>
      <c r="G211" s="168" t="n">
        <v>0</v>
      </c>
      <c r="H211" s="138" t="n">
        <v>55</v>
      </c>
      <c r="I211" s="138" t="inlineStr">
        <is>
          <t>ok</t>
        </is>
      </c>
      <c r="J211" s="133" t="inlineStr">
        <is>
          <t>2307Prec. Regular</t>
        </is>
      </c>
    </row>
    <row r="212" ht="15" customHeight="1" s="125">
      <c r="A212" s="124" t="inlineStr">
        <is>
          <t>Bernadita Carrasco</t>
        </is>
      </c>
      <c r="B212" s="138" t="n">
        <v>2308</v>
      </c>
      <c r="C212" s="124" t="inlineStr">
        <is>
          <t>Prec. Regular</t>
        </is>
      </c>
      <c r="D212" s="138" t="n">
        <v>2</v>
      </c>
      <c r="E212" s="138" t="n">
        <v>1</v>
      </c>
      <c r="F212" s="138" t="n">
        <v>0</v>
      </c>
      <c r="G212" s="168" t="n">
        <v>0</v>
      </c>
      <c r="H212" s="138" t="n">
        <v>29</v>
      </c>
      <c r="I212" s="138" t="inlineStr">
        <is>
          <t>ok</t>
        </is>
      </c>
      <c r="J212" s="133" t="inlineStr">
        <is>
          <t>2308Prec. Regular</t>
        </is>
      </c>
    </row>
    <row r="213" ht="15" customHeight="1" s="125">
      <c r="A213" s="124" t="inlineStr">
        <is>
          <t>Celina Morales</t>
        </is>
      </c>
      <c r="B213" s="138" t="n">
        <v>2308</v>
      </c>
      <c r="C213" s="124" t="inlineStr">
        <is>
          <t>Prec. Regular</t>
        </is>
      </c>
      <c r="D213" s="138" t="n">
        <v>2</v>
      </c>
      <c r="E213" s="138" t="n">
        <v>1</v>
      </c>
      <c r="F213" s="138" t="n">
        <v>0</v>
      </c>
      <c r="G213" s="168" t="n">
        <v>0</v>
      </c>
      <c r="H213" s="138" t="n">
        <v>45</v>
      </c>
      <c r="I213" s="138" t="inlineStr">
        <is>
          <t>Viajó a santiago</t>
        </is>
      </c>
      <c r="J213" s="133" t="inlineStr">
        <is>
          <t>2308Prec. Regular</t>
        </is>
      </c>
    </row>
    <row r="214" ht="15" customHeight="1" s="125">
      <c r="A214" s="124" t="inlineStr">
        <is>
          <t>Cindy de Mellado</t>
        </is>
      </c>
      <c r="B214" s="138" t="n">
        <v>2308</v>
      </c>
      <c r="C214" s="124" t="inlineStr">
        <is>
          <t>Prec. Regular</t>
        </is>
      </c>
      <c r="D214" s="138" t="n">
        <v>3</v>
      </c>
      <c r="E214" s="138" t="n">
        <v>1</v>
      </c>
      <c r="F214" s="138" t="n">
        <v>1</v>
      </c>
      <c r="G214" s="168" t="n">
        <v>0</v>
      </c>
      <c r="H214" s="138" t="n">
        <v>43</v>
      </c>
      <c r="I214" s="138" t="inlineStr">
        <is>
          <t>ok</t>
        </is>
      </c>
      <c r="J214" s="133" t="inlineStr">
        <is>
          <t>2308Prec. Regular</t>
        </is>
      </c>
    </row>
    <row r="215" ht="15" customHeight="1" s="125">
      <c r="A215" s="124" t="inlineStr">
        <is>
          <t>Cristian Albornoz</t>
        </is>
      </c>
      <c r="B215" s="138" t="n">
        <v>2308</v>
      </c>
      <c r="C215" s="124" t="inlineStr">
        <is>
          <t>Prec. Regular</t>
        </is>
      </c>
      <c r="D215" s="138" t="n">
        <v>2</v>
      </c>
      <c r="E215" s="138" t="n">
        <v>1</v>
      </c>
      <c r="F215" s="138" t="n">
        <v>0</v>
      </c>
      <c r="G215" s="168" t="n">
        <v>0</v>
      </c>
      <c r="H215" s="138" t="n">
        <v>26</v>
      </c>
      <c r="I215" s="138" t="inlineStr">
        <is>
          <t>Deja el prec. Regular</t>
        </is>
      </c>
      <c r="J215" s="133" t="inlineStr">
        <is>
          <t>2308Prec. Regular</t>
        </is>
      </c>
    </row>
    <row r="216" ht="15" customHeight="1" s="125">
      <c r="A216" s="124" t="inlineStr">
        <is>
          <t>Cristian Riquelme</t>
        </is>
      </c>
      <c r="B216" s="138" t="n">
        <v>2308</v>
      </c>
      <c r="C216" s="124" t="inlineStr">
        <is>
          <t>Prec. Regular</t>
        </is>
      </c>
      <c r="D216" s="138" t="n">
        <v>3</v>
      </c>
      <c r="E216" s="138" t="n">
        <v>1</v>
      </c>
      <c r="F216" s="138" t="n">
        <v>2</v>
      </c>
      <c r="G216" s="168" t="n">
        <v>0</v>
      </c>
      <c r="H216" s="138" t="n">
        <v>36</v>
      </c>
      <c r="I216" s="138" t="inlineStr">
        <is>
          <t>ok</t>
        </is>
      </c>
      <c r="J216" s="133" t="inlineStr">
        <is>
          <t>2308Prec. Regular</t>
        </is>
      </c>
    </row>
    <row r="217" ht="15" customHeight="1" s="125">
      <c r="A217" s="124" t="inlineStr">
        <is>
          <t>Daniel Mellado</t>
        </is>
      </c>
      <c r="B217" s="138" t="n">
        <v>2308</v>
      </c>
      <c r="C217" s="124" t="inlineStr">
        <is>
          <t>Prec. Regular</t>
        </is>
      </c>
      <c r="D217" s="138" t="n">
        <v>3</v>
      </c>
      <c r="E217" s="138" t="n">
        <v>1</v>
      </c>
      <c r="F217" s="138" t="n">
        <v>3</v>
      </c>
      <c r="G217" s="168" t="n">
        <v>0</v>
      </c>
      <c r="H217" s="138" t="n">
        <v>52</v>
      </c>
      <c r="I217" s="138" t="inlineStr">
        <is>
          <t>ok</t>
        </is>
      </c>
      <c r="J217" s="133" t="inlineStr">
        <is>
          <t>2308Prec. Regular</t>
        </is>
      </c>
    </row>
    <row r="218" ht="15" customHeight="1" s="125">
      <c r="A218" s="124" t="inlineStr">
        <is>
          <t>Daniela de Guerrero</t>
        </is>
      </c>
      <c r="B218" s="138" t="n">
        <v>2308</v>
      </c>
      <c r="C218" s="124" t="inlineStr">
        <is>
          <t>Prec. Regular</t>
        </is>
      </c>
      <c r="D218" s="138" t="n">
        <v>1</v>
      </c>
      <c r="E218" s="138" t="n">
        <v>1</v>
      </c>
      <c r="F218" s="138" t="n">
        <v>2</v>
      </c>
      <c r="G218" s="168" t="n">
        <v>0</v>
      </c>
      <c r="H218" s="138" t="n">
        <v>58</v>
      </c>
      <c r="I218" s="138" t="inlineStr">
        <is>
          <t>ok</t>
        </is>
      </c>
      <c r="J218" s="133" t="inlineStr">
        <is>
          <t>2308Prec. Regular</t>
        </is>
      </c>
    </row>
    <row r="219" ht="15" customHeight="1" s="125">
      <c r="A219" s="124" t="inlineStr">
        <is>
          <t>Francisco Lara</t>
        </is>
      </c>
      <c r="B219" s="138" t="n">
        <v>2308</v>
      </c>
      <c r="C219" s="124" t="inlineStr">
        <is>
          <t>Prec. Regular</t>
        </is>
      </c>
      <c r="D219" s="138" t="n">
        <v>1</v>
      </c>
      <c r="E219" s="138" t="n">
        <v>1</v>
      </c>
      <c r="F219" s="138" t="n">
        <v>0</v>
      </c>
      <c r="G219" s="168" t="n">
        <v>0</v>
      </c>
      <c r="H219" s="138" t="n">
        <v>43</v>
      </c>
      <c r="I219" s="138" t="inlineStr">
        <is>
          <t>PROBLEMAS DE SALUD</t>
        </is>
      </c>
      <c r="J219" s="133" t="inlineStr">
        <is>
          <t>2308Prec. Regular</t>
        </is>
      </c>
    </row>
    <row r="220" ht="15" customHeight="1" s="125">
      <c r="A220" s="124" t="inlineStr">
        <is>
          <t>Gladys de Chupin</t>
        </is>
      </c>
      <c r="B220" s="138" t="n">
        <v>2308</v>
      </c>
      <c r="C220" s="124" t="inlineStr">
        <is>
          <t>Prec. Regular</t>
        </is>
      </c>
      <c r="D220" s="138" t="n">
        <v>3</v>
      </c>
      <c r="E220" s="138" t="n">
        <v>1</v>
      </c>
      <c r="F220" s="138" t="n">
        <v>2</v>
      </c>
      <c r="G220" s="168" t="n">
        <v>0</v>
      </c>
      <c r="H220" s="138" t="n">
        <v>33</v>
      </c>
      <c r="I220" s="138" t="inlineStr">
        <is>
          <t>ok</t>
        </is>
      </c>
      <c r="J220" s="133" t="inlineStr">
        <is>
          <t>2308Prec. Regular</t>
        </is>
      </c>
    </row>
    <row r="221" ht="15" customHeight="1" s="125">
      <c r="A221" s="124" t="inlineStr">
        <is>
          <t>Maria Jose Beroiza</t>
        </is>
      </c>
      <c r="B221" s="138" t="n">
        <v>2308</v>
      </c>
      <c r="C221" s="124" t="inlineStr">
        <is>
          <t>Prec. Regular</t>
        </is>
      </c>
      <c r="D221" s="138" t="n">
        <v>2</v>
      </c>
      <c r="E221" s="138" t="n">
        <v>1</v>
      </c>
      <c r="F221" s="138" t="n">
        <v>1</v>
      </c>
      <c r="G221" s="168" t="n">
        <v>0</v>
      </c>
      <c r="H221" s="138" t="n">
        <v>26</v>
      </c>
      <c r="I221" s="138" t="inlineStr">
        <is>
          <t>Deja el prec. Regular</t>
        </is>
      </c>
      <c r="J221" s="133" t="inlineStr">
        <is>
          <t>2308Prec. Regular</t>
        </is>
      </c>
    </row>
    <row r="222" ht="15" customHeight="1" s="125">
      <c r="A222" s="124" t="inlineStr">
        <is>
          <t>Nicole Pfeifer</t>
        </is>
      </c>
      <c r="B222" s="138" t="n">
        <v>2308</v>
      </c>
      <c r="C222" s="124" t="inlineStr">
        <is>
          <t>Prec. Regular</t>
        </is>
      </c>
      <c r="D222" s="138" t="n">
        <v>3</v>
      </c>
      <c r="E222" s="138" t="n">
        <v>1</v>
      </c>
      <c r="F222" s="138" t="n">
        <v>1</v>
      </c>
      <c r="G222" s="168" t="n">
        <v>0</v>
      </c>
      <c r="H222" s="138" t="n">
        <v>29</v>
      </c>
      <c r="I222" s="138" t="inlineStr">
        <is>
          <t>ok</t>
        </is>
      </c>
      <c r="J222" s="133" t="inlineStr">
        <is>
          <t>2308Prec. Regular</t>
        </is>
      </c>
    </row>
    <row r="223" ht="15" customHeight="1" s="125">
      <c r="A223" s="124" t="inlineStr">
        <is>
          <t>Rubén Chupin</t>
        </is>
      </c>
      <c r="B223" s="138" t="n">
        <v>2308</v>
      </c>
      <c r="C223" s="124" t="inlineStr">
        <is>
          <t>Prec. Regular</t>
        </is>
      </c>
      <c r="D223" s="138" t="n">
        <v>3</v>
      </c>
      <c r="E223" s="138" t="n">
        <v>1</v>
      </c>
      <c r="F223" s="138" t="n">
        <v>2</v>
      </c>
      <c r="G223" s="168" t="n">
        <v>0</v>
      </c>
      <c r="H223" s="138" t="n">
        <v>55</v>
      </c>
      <c r="I223" s="138" t="inlineStr">
        <is>
          <t>ok</t>
        </is>
      </c>
      <c r="J223" s="133" t="inlineStr">
        <is>
          <t>2308Prec. Regular</t>
        </is>
      </c>
    </row>
    <row r="224" ht="15" customHeight="1" s="125">
      <c r="A224" s="124" t="inlineStr">
        <is>
          <t>Sara Lemus</t>
        </is>
      </c>
      <c r="B224" s="138" t="n">
        <v>2308</v>
      </c>
      <c r="C224" s="124" t="inlineStr">
        <is>
          <t>Prec. Regular</t>
        </is>
      </c>
      <c r="D224" s="138" t="n">
        <v>1</v>
      </c>
      <c r="E224" s="138" t="n">
        <v>1</v>
      </c>
      <c r="F224" s="138" t="n">
        <v>0</v>
      </c>
      <c r="G224" s="168" t="n">
        <v>0</v>
      </c>
      <c r="H224" s="138" t="n">
        <v>30</v>
      </c>
      <c r="I224" s="138" t="inlineStr">
        <is>
          <t>Deja el prec. Regular</t>
        </is>
      </c>
      <c r="J224" s="133" t="inlineStr">
        <is>
          <t>2308Prec. Regular</t>
        </is>
      </c>
    </row>
    <row r="225" ht="15" customHeight="1" s="125">
      <c r="A225" s="124" t="inlineStr">
        <is>
          <t>Sergio Guerrero</t>
        </is>
      </c>
      <c r="B225" s="138" t="n">
        <v>2308</v>
      </c>
      <c r="C225" s="124" t="inlineStr">
        <is>
          <t>Prec. Regular</t>
        </is>
      </c>
      <c r="D225" s="138" t="n">
        <v>1</v>
      </c>
      <c r="E225" s="138" t="n">
        <v>1</v>
      </c>
      <c r="F225" s="138" t="n">
        <v>0</v>
      </c>
      <c r="G225" s="168" t="n">
        <v>0</v>
      </c>
      <c r="H225" s="138" t="n">
        <v>23</v>
      </c>
      <c r="I225" s="138" t="inlineStr">
        <is>
          <t>ok</t>
        </is>
      </c>
      <c r="J225" s="133" t="inlineStr">
        <is>
          <t>2308Prec. Regular</t>
        </is>
      </c>
    </row>
    <row r="226" ht="15" customHeight="1" s="125">
      <c r="A226" s="124" t="inlineStr">
        <is>
          <t xml:space="preserve">Isabel de Cárdenas </t>
        </is>
      </c>
      <c r="B226" s="138" t="n">
        <v>2308</v>
      </c>
      <c r="C226" s="124" t="inlineStr">
        <is>
          <t>Prec. Regular</t>
        </is>
      </c>
      <c r="D226" s="138" t="n">
        <v>1</v>
      </c>
      <c r="E226" s="138" t="n">
        <v>1</v>
      </c>
      <c r="F226" s="138" t="n">
        <v>5</v>
      </c>
      <c r="G226" s="168" t="n">
        <v>0</v>
      </c>
      <c r="H226" s="138" t="n">
        <v>22</v>
      </c>
      <c r="I226" s="138" t="inlineStr">
        <is>
          <t>ok</t>
        </is>
      </c>
      <c r="J226" s="133" t="inlineStr">
        <is>
          <t>2308Prec. Regular</t>
        </is>
      </c>
    </row>
    <row r="227" ht="15" customHeight="1" s="125">
      <c r="A227" s="124" t="inlineStr">
        <is>
          <t xml:space="preserve">Wilson Cárdenas </t>
        </is>
      </c>
      <c r="B227" s="138" t="n">
        <v>2308</v>
      </c>
      <c r="C227" s="124" t="inlineStr">
        <is>
          <t>Prec. Regular</t>
        </is>
      </c>
      <c r="D227" s="138" t="n">
        <v>1</v>
      </c>
      <c r="E227" s="138" t="n">
        <v>1</v>
      </c>
      <c r="F227" s="138" t="n">
        <v>1</v>
      </c>
      <c r="G227" s="168" t="n">
        <v>0</v>
      </c>
      <c r="H227" s="138" t="n">
        <v>10</v>
      </c>
      <c r="I227" s="138" t="inlineStr">
        <is>
          <t>ok</t>
        </is>
      </c>
      <c r="J227" s="133" t="inlineStr">
        <is>
          <t>2308Prec. Regular</t>
        </is>
      </c>
    </row>
    <row r="228" ht="15" customHeight="1" s="125">
      <c r="G228" s="168" t="n"/>
    </row>
    <row r="229" ht="15" customHeight="1" s="125">
      <c r="G229" s="168" t="n"/>
    </row>
    <row r="230" ht="15" customHeight="1" s="125">
      <c r="G230" s="168" t="n"/>
    </row>
    <row r="231" ht="15" customHeight="1" s="125">
      <c r="G231" s="168" t="n"/>
    </row>
    <row r="232" ht="15" customHeight="1" s="125">
      <c r="G232" s="168" t="n"/>
    </row>
    <row r="233" ht="15" customHeight="1" s="125">
      <c r="G233" s="168" t="n"/>
    </row>
    <row r="234" ht="15" customHeight="1" s="125">
      <c r="G234" s="168" t="n"/>
    </row>
    <row r="235" ht="15" customHeight="1" s="125">
      <c r="G235" s="168" t="n"/>
    </row>
    <row r="236" ht="15" customHeight="1" s="125">
      <c r="G236" s="168" t="n"/>
    </row>
    <row r="237" ht="15" customHeight="1" s="125">
      <c r="G237" s="168" t="n"/>
    </row>
    <row r="238" ht="15" customHeight="1" s="125">
      <c r="G238" s="168" t="n"/>
    </row>
    <row r="239" ht="15" customHeight="1" s="125">
      <c r="G239" s="168" t="n"/>
    </row>
    <row r="240" ht="15" customHeight="1" s="125">
      <c r="G240" s="168" t="n"/>
    </row>
    <row r="241" ht="15" customHeight="1" s="125">
      <c r="G241" s="168" t="n"/>
    </row>
    <row r="242" ht="15" customHeight="1" s="125">
      <c r="G242" s="168" t="n"/>
    </row>
    <row r="243" ht="15" customHeight="1" s="125">
      <c r="G243" s="168" t="n"/>
    </row>
    <row r="244" ht="15" customHeight="1" s="125">
      <c r="G244" s="168" t="n"/>
    </row>
    <row r="245" ht="15" customHeight="1" s="125">
      <c r="G245" s="168" t="n"/>
    </row>
    <row r="246" ht="15" customHeight="1" s="125">
      <c r="G246" s="168" t="n"/>
    </row>
    <row r="247" ht="15" customHeight="1" s="125">
      <c r="G247" s="168" t="n"/>
    </row>
    <row r="248" ht="15" customHeight="1" s="125">
      <c r="G248" s="168" t="n"/>
    </row>
    <row r="249" ht="15" customHeight="1" s="125">
      <c r="G249" s="168" t="n"/>
    </row>
    <row r="250" ht="15" customHeight="1" s="125">
      <c r="G250" s="168" t="n"/>
    </row>
    <row r="251" ht="15" customHeight="1" s="125">
      <c r="G251" s="168" t="n"/>
    </row>
    <row r="252" ht="15" customHeight="1" s="125">
      <c r="G252" s="168" t="n"/>
    </row>
    <row r="253" ht="15" customHeight="1" s="125">
      <c r="G253" s="168" t="n"/>
    </row>
    <row r="254" ht="15" customHeight="1" s="125">
      <c r="G254" s="168" t="n"/>
    </row>
    <row r="255" ht="15" customHeight="1" s="125">
      <c r="G255" s="168" t="n"/>
    </row>
    <row r="256" ht="15" customHeight="1" s="125">
      <c r="G256" s="168" t="n"/>
    </row>
    <row r="257" ht="15" customHeight="1" s="125">
      <c r="G257" s="168" t="n"/>
    </row>
    <row r="258" ht="15" customHeight="1" s="125">
      <c r="G258" s="168" t="n"/>
    </row>
    <row r="259" ht="15" customHeight="1" s="125">
      <c r="G259" s="168" t="n"/>
    </row>
    <row r="260" ht="15" customHeight="1" s="125">
      <c r="G260" s="168" t="n"/>
    </row>
    <row r="261" ht="15" customHeight="1" s="125">
      <c r="G261" s="168" t="n"/>
    </row>
    <row r="262" ht="15" customHeight="1" s="125">
      <c r="G262" s="168" t="n"/>
    </row>
    <row r="263" ht="15" customHeight="1" s="125">
      <c r="G263" s="168" t="n"/>
    </row>
    <row r="264" ht="15" customHeight="1" s="125">
      <c r="G264" s="168" t="n"/>
    </row>
    <row r="265" ht="15" customHeight="1" s="125">
      <c r="G265" s="168" t="n"/>
    </row>
    <row r="266" ht="15" customHeight="1" s="125">
      <c r="G266" s="168" t="n"/>
    </row>
    <row r="267" ht="15" customHeight="1" s="125">
      <c r="G267" s="168" t="n"/>
    </row>
    <row r="268" ht="15" customHeight="1" s="125">
      <c r="G268" s="168" t="n"/>
    </row>
    <row r="269" ht="15" customHeight="1" s="125">
      <c r="G269" s="168" t="n"/>
    </row>
    <row r="270" ht="15" customHeight="1" s="125">
      <c r="G270" s="168" t="n"/>
    </row>
    <row r="271" ht="15" customHeight="1" s="125">
      <c r="G271" s="168" t="n"/>
    </row>
    <row r="272" ht="15" customHeight="1" s="125">
      <c r="G272" s="168" t="n"/>
    </row>
    <row r="273" ht="15" customHeight="1" s="125">
      <c r="G273" s="168" t="n"/>
    </row>
    <row r="274" ht="15" customHeight="1" s="125">
      <c r="G274" s="168" t="n"/>
    </row>
    <row r="275" ht="15" customHeight="1" s="125">
      <c r="G275" s="168" t="n"/>
    </row>
    <row r="276" ht="15" customHeight="1" s="125">
      <c r="G276" s="168" t="n"/>
    </row>
    <row r="277" ht="15" customHeight="1" s="125">
      <c r="G277" s="168" t="n"/>
    </row>
    <row r="278" ht="15" customHeight="1" s="125">
      <c r="G278" s="168" t="n"/>
    </row>
    <row r="279" ht="15" customHeight="1" s="125">
      <c r="G279" s="168" t="n"/>
    </row>
    <row r="280" ht="15" customHeight="1" s="125">
      <c r="G280" s="168" t="n"/>
    </row>
    <row r="281" ht="15" customHeight="1" s="125">
      <c r="G281" s="168" t="n"/>
    </row>
    <row r="282" ht="15" customHeight="1" s="125">
      <c r="G282" s="168" t="n"/>
    </row>
    <row r="283" ht="15" customHeight="1" s="125">
      <c r="G283" s="168" t="n"/>
    </row>
    <row r="284" ht="15" customHeight="1" s="125">
      <c r="G284" s="168" t="n"/>
    </row>
    <row r="285" ht="15" customHeight="1" s="125">
      <c r="G285" s="168" t="n"/>
    </row>
    <row r="286" ht="15" customHeight="1" s="125">
      <c r="G286" s="168" t="n"/>
    </row>
    <row r="287" ht="15" customHeight="1" s="125">
      <c r="G287" s="168" t="n"/>
    </row>
    <row r="288" ht="15" customHeight="1" s="125">
      <c r="G288" s="168" t="n"/>
    </row>
    <row r="289" ht="15" customHeight="1" s="125">
      <c r="G289" s="168" t="n"/>
    </row>
    <row r="290" ht="15" customHeight="1" s="125">
      <c r="G290" s="168" t="n"/>
    </row>
    <row r="291" ht="15" customHeight="1" s="125">
      <c r="G291" s="168" t="n"/>
    </row>
    <row r="292" ht="15" customHeight="1" s="125">
      <c r="G292" s="168" t="n"/>
    </row>
    <row r="293" ht="15" customHeight="1" s="125">
      <c r="G293" s="168" t="n"/>
    </row>
    <row r="294" ht="15" customHeight="1" s="125">
      <c r="G294" s="168" t="n"/>
    </row>
    <row r="295" ht="15" customHeight="1" s="125">
      <c r="G295" s="168" t="n"/>
    </row>
    <row r="296" ht="15" customHeight="1" s="125">
      <c r="G296" s="168" t="n"/>
    </row>
    <row r="297" ht="15" customHeight="1" s="125">
      <c r="G297" s="168" t="n"/>
    </row>
    <row r="298" ht="15" customHeight="1" s="125">
      <c r="G298" s="168" t="n"/>
    </row>
    <row r="299" ht="15" customHeight="1" s="125">
      <c r="G299" s="168" t="n"/>
    </row>
    <row r="300" ht="15" customHeight="1" s="125">
      <c r="G300" s="168" t="n"/>
    </row>
    <row r="301" ht="15" customHeight="1" s="125">
      <c r="G301" s="168" t="n"/>
    </row>
    <row r="302" ht="15" customHeight="1" s="125">
      <c r="G302" s="168" t="n"/>
    </row>
    <row r="303" ht="15" customHeight="1" s="125">
      <c r="G303" s="168" t="n"/>
    </row>
    <row r="304" ht="15" customHeight="1" s="125">
      <c r="G304" s="168" t="n"/>
    </row>
    <row r="305" ht="15" customHeight="1" s="125">
      <c r="G305" s="168" t="n"/>
    </row>
    <row r="306" ht="15" customHeight="1" s="125">
      <c r="G306" s="168" t="n"/>
    </row>
    <row r="307" ht="15" customHeight="1" s="125">
      <c r="G307" s="168" t="n"/>
    </row>
    <row r="308" ht="15" customHeight="1" s="125">
      <c r="G308" s="168" t="n"/>
    </row>
    <row r="309" ht="15" customHeight="1" s="125">
      <c r="G309" s="168" t="n"/>
    </row>
    <row r="310" ht="15" customHeight="1" s="125">
      <c r="G310" s="168" t="n"/>
    </row>
    <row r="311" ht="15" customHeight="1" s="125">
      <c r="G311" s="168" t="n"/>
    </row>
    <row r="312" ht="15" customHeight="1" s="125">
      <c r="G312" s="168" t="n"/>
    </row>
    <row r="313" ht="15" customHeight="1" s="125">
      <c r="G313" s="168" t="n"/>
    </row>
    <row r="314" ht="15" customHeight="1" s="125">
      <c r="G314" s="168" t="n"/>
    </row>
    <row r="315" ht="15" customHeight="1" s="125">
      <c r="G315" s="168" t="n"/>
    </row>
    <row r="316" ht="15" customHeight="1" s="125">
      <c r="G316" s="168" t="n"/>
    </row>
    <row r="317" ht="15" customHeight="1" s="125">
      <c r="G317" s="168" t="n"/>
    </row>
    <row r="318" ht="15" customHeight="1" s="125">
      <c r="G318" s="168" t="n"/>
    </row>
    <row r="319" ht="15" customHeight="1" s="125">
      <c r="G319" s="168" t="n"/>
    </row>
    <row r="320" ht="15" customHeight="1" s="125">
      <c r="G320" s="168" t="n"/>
    </row>
    <row r="321" ht="15" customHeight="1" s="125">
      <c r="G321" s="168" t="n"/>
    </row>
    <row r="322" ht="15" customHeight="1" s="125">
      <c r="G322" s="168" t="n"/>
    </row>
    <row r="323" ht="15" customHeight="1" s="125">
      <c r="G323" s="168" t="n"/>
    </row>
    <row r="324" ht="15" customHeight="1" s="125">
      <c r="G324" s="168" t="n"/>
    </row>
    <row r="325" ht="15" customHeight="1" s="125">
      <c r="G325" s="168" t="n"/>
    </row>
    <row r="326" ht="15" customHeight="1" s="125">
      <c r="G326" s="168" t="n"/>
    </row>
    <row r="327" ht="15" customHeight="1" s="125">
      <c r="G327" s="168" t="n"/>
    </row>
    <row r="328" ht="15" customHeight="1" s="125">
      <c r="G328" s="168" t="n"/>
    </row>
    <row r="329" ht="15" customHeight="1" s="125">
      <c r="G329" s="168" t="n"/>
    </row>
    <row r="330" ht="15" customHeight="1" s="125">
      <c r="G330" s="168" t="n"/>
    </row>
    <row r="331" ht="15" customHeight="1" s="125">
      <c r="G331" s="168" t="n"/>
    </row>
    <row r="332" ht="15" customHeight="1" s="125">
      <c r="G332" s="168" t="n"/>
    </row>
    <row r="333" ht="15" customHeight="1" s="125">
      <c r="G333" s="168" t="n"/>
    </row>
    <row r="334" ht="15" customHeight="1" s="125">
      <c r="G334" s="168" t="n"/>
    </row>
    <row r="335" ht="15" customHeight="1" s="125">
      <c r="G335" s="168" t="n"/>
    </row>
    <row r="336" ht="15" customHeight="1" s="125">
      <c r="G336" s="168" t="n"/>
    </row>
    <row r="337" ht="15" customHeight="1" s="125">
      <c r="G337" s="168" t="n"/>
    </row>
    <row r="338" ht="15" customHeight="1" s="125">
      <c r="G338" s="168" t="n"/>
    </row>
    <row r="339" ht="15" customHeight="1" s="125">
      <c r="G339" s="168" t="n"/>
    </row>
    <row r="340" ht="15" customHeight="1" s="125">
      <c r="G340" s="168" t="n"/>
    </row>
    <row r="341" ht="15" customHeight="1" s="125">
      <c r="G341" s="168" t="n"/>
    </row>
    <row r="342" ht="15" customHeight="1" s="125">
      <c r="G342" s="168" t="n"/>
    </row>
    <row r="343" ht="15" customHeight="1" s="125">
      <c r="G343" s="168" t="n"/>
    </row>
    <row r="344" ht="15" customHeight="1" s="125">
      <c r="G344" s="168" t="n"/>
    </row>
    <row r="345" ht="15" customHeight="1" s="125">
      <c r="G345" s="168" t="n"/>
    </row>
    <row r="346" ht="15" customHeight="1" s="125">
      <c r="G346" s="168" t="n"/>
    </row>
    <row r="347" ht="15" customHeight="1" s="125">
      <c r="G347" s="168" t="n"/>
    </row>
    <row r="348" ht="15" customHeight="1" s="125">
      <c r="G348" s="168" t="n"/>
    </row>
    <row r="349" ht="15" customHeight="1" s="125">
      <c r="G349" s="168" t="n"/>
    </row>
    <row r="350" ht="15" customHeight="1" s="125">
      <c r="G350" s="168" t="n"/>
    </row>
    <row r="351" ht="15" customHeight="1" s="125">
      <c r="G351" s="168" t="n"/>
    </row>
    <row r="352" ht="15" customHeight="1" s="125">
      <c r="G352" s="168" t="n"/>
    </row>
    <row r="353" ht="15" customHeight="1" s="125">
      <c r="G353" s="168" t="n"/>
    </row>
    <row r="354" ht="15" customHeight="1" s="125">
      <c r="G354" s="168" t="n"/>
    </row>
    <row r="355" ht="15" customHeight="1" s="125">
      <c r="G355" s="168" t="n"/>
    </row>
    <row r="356" ht="15" customHeight="1" s="125">
      <c r="G356" s="168" t="n"/>
    </row>
    <row r="357" ht="15" customHeight="1" s="125">
      <c r="G357" s="168" t="n"/>
    </row>
    <row r="358" ht="15" customHeight="1" s="125">
      <c r="G358" s="168" t="n"/>
    </row>
    <row r="359" ht="15" customHeight="1" s="125">
      <c r="G359" s="168" t="n"/>
    </row>
    <row r="360" ht="15" customHeight="1" s="125">
      <c r="G360" s="168" t="n"/>
    </row>
    <row r="361" ht="15" customHeight="1" s="125">
      <c r="G361" s="168" t="n"/>
    </row>
    <row r="362" ht="15" customHeight="1" s="125">
      <c r="G362" s="168" t="n"/>
    </row>
    <row r="363" ht="15" customHeight="1" s="125">
      <c r="G363" s="168" t="n"/>
    </row>
    <row r="364" ht="15" customHeight="1" s="125">
      <c r="G364" s="168" t="n"/>
    </row>
    <row r="365" ht="15" customHeight="1" s="125">
      <c r="G365" s="168" t="n"/>
    </row>
    <row r="366" ht="15" customHeight="1" s="125">
      <c r="G366" s="168" t="n"/>
    </row>
    <row r="367" ht="15" customHeight="1" s="125">
      <c r="G367" s="168" t="n"/>
    </row>
    <row r="368" ht="15" customHeight="1" s="125">
      <c r="G368" s="168" t="n"/>
    </row>
    <row r="369" ht="15" customHeight="1" s="125">
      <c r="G369" s="168" t="n"/>
    </row>
    <row r="370" ht="15" customHeight="1" s="125">
      <c r="G370" s="168" t="n"/>
    </row>
    <row r="371" ht="15" customHeight="1" s="125">
      <c r="G371" s="168" t="n"/>
    </row>
    <row r="372" ht="15" customHeight="1" s="125">
      <c r="G372" s="168" t="n"/>
    </row>
    <row r="373" ht="15" customHeight="1" s="125">
      <c r="G373" s="168" t="n"/>
    </row>
    <row r="374" ht="15" customHeight="1" s="125">
      <c r="G374" s="168" t="n"/>
    </row>
    <row r="375" ht="15" customHeight="1" s="125">
      <c r="G375" s="168" t="n"/>
    </row>
    <row r="376" ht="15" customHeight="1" s="125">
      <c r="G376" s="168" t="n"/>
    </row>
    <row r="377" ht="15" customHeight="1" s="125">
      <c r="G377" s="168" t="n"/>
    </row>
    <row r="378" ht="15" customHeight="1" s="125">
      <c r="G378" s="168" t="n"/>
    </row>
    <row r="379" ht="15" customHeight="1" s="125">
      <c r="G379" s="168" t="n"/>
    </row>
    <row r="380" ht="15" customHeight="1" s="125">
      <c r="G380" s="168" t="n"/>
    </row>
    <row r="381" ht="15" customHeight="1" s="125">
      <c r="G381" s="168" t="n"/>
    </row>
    <row r="382" ht="15" customHeight="1" s="125">
      <c r="G382" s="168" t="n"/>
    </row>
    <row r="383" ht="15" customHeight="1" s="125">
      <c r="G383" s="168" t="n"/>
    </row>
    <row r="384" ht="15" customHeight="1" s="125">
      <c r="G384" s="168" t="n"/>
    </row>
    <row r="385" ht="15" customHeight="1" s="125">
      <c r="G385" s="168" t="n"/>
    </row>
    <row r="386" ht="15" customHeight="1" s="125">
      <c r="G386" s="168" t="n"/>
    </row>
    <row r="387" ht="15" customHeight="1" s="125">
      <c r="G387" s="168" t="n"/>
    </row>
    <row r="388" ht="15" customHeight="1" s="125">
      <c r="G388" s="168" t="n"/>
    </row>
    <row r="389" ht="15" customHeight="1" s="125">
      <c r="G389" s="168" t="n"/>
    </row>
    <row r="390" ht="15" customHeight="1" s="125">
      <c r="G390" s="168" t="n"/>
    </row>
    <row r="391" ht="15" customHeight="1" s="125">
      <c r="G391" s="168" t="n"/>
    </row>
    <row r="392" ht="15" customHeight="1" s="125">
      <c r="G392" s="168" t="n"/>
    </row>
    <row r="393" ht="15" customHeight="1" s="125">
      <c r="G393" s="168" t="n"/>
    </row>
    <row r="394" ht="15" customHeight="1" s="125">
      <c r="G394" s="168" t="n"/>
    </row>
    <row r="395" ht="15" customHeight="1" s="125">
      <c r="G395" s="168" t="n"/>
    </row>
    <row r="396" ht="15" customHeight="1" s="125">
      <c r="G396" s="168" t="n"/>
    </row>
    <row r="397" ht="15" customHeight="1" s="125">
      <c r="G397" s="168" t="n"/>
    </row>
    <row r="398" ht="15" customHeight="1" s="125">
      <c r="G398" s="168" t="n"/>
    </row>
    <row r="399" ht="15" customHeight="1" s="125">
      <c r="G399" s="168" t="n"/>
    </row>
    <row r="400" ht="15" customHeight="1" s="125">
      <c r="G400" s="168" t="n"/>
    </row>
    <row r="401" ht="15" customHeight="1" s="125">
      <c r="G401" s="168" t="n"/>
    </row>
    <row r="402" ht="15" customHeight="1" s="125">
      <c r="G402" s="168" t="n"/>
    </row>
    <row r="403" ht="15" customHeight="1" s="125">
      <c r="G403" s="168" t="n"/>
    </row>
    <row r="404" ht="15" customHeight="1" s="125">
      <c r="G404" s="168" t="n"/>
    </row>
    <row r="405" ht="15" customHeight="1" s="125">
      <c r="G405" s="168" t="n"/>
    </row>
    <row r="406" ht="15" customHeight="1" s="125">
      <c r="G406" s="168" t="n"/>
    </row>
    <row r="407" ht="15" customHeight="1" s="125">
      <c r="G407" s="168" t="n"/>
    </row>
    <row r="408" ht="15" customHeight="1" s="125">
      <c r="G408" s="168" t="n"/>
    </row>
    <row r="409" ht="15" customHeight="1" s="125">
      <c r="G409" s="168" t="n"/>
    </row>
    <row r="410" ht="15" customHeight="1" s="125">
      <c r="G410" s="168" t="n"/>
    </row>
    <row r="411" ht="15" customHeight="1" s="125">
      <c r="G411" s="168" t="n"/>
    </row>
    <row r="412" ht="15" customHeight="1" s="125">
      <c r="G412" s="168" t="n"/>
    </row>
    <row r="413" ht="15" customHeight="1" s="125">
      <c r="G413" s="168" t="n"/>
    </row>
    <row r="414" ht="15" customHeight="1" s="125">
      <c r="G414" s="168" t="n"/>
    </row>
    <row r="415" ht="15" customHeight="1" s="125">
      <c r="G415" s="168" t="n"/>
    </row>
    <row r="416" ht="15" customHeight="1" s="125">
      <c r="G416" s="168" t="n"/>
    </row>
    <row r="417" ht="15" customHeight="1" s="125">
      <c r="G417" s="168" t="n"/>
    </row>
    <row r="418" ht="15" customHeight="1" s="125">
      <c r="G418" s="168" t="n"/>
    </row>
    <row r="419" ht="15" customHeight="1" s="125">
      <c r="G419" s="168" t="n"/>
    </row>
    <row r="420" ht="15" customHeight="1" s="125">
      <c r="G420" s="168" t="n"/>
    </row>
    <row r="421" ht="15" customHeight="1" s="125">
      <c r="G421" s="168" t="n"/>
    </row>
    <row r="422" ht="15" customHeight="1" s="125">
      <c r="G422" s="168" t="n"/>
    </row>
    <row r="423" ht="15" customHeight="1" s="125">
      <c r="G423" s="168" t="n"/>
    </row>
    <row r="424" ht="15" customHeight="1" s="125">
      <c r="G424" s="168" t="n"/>
    </row>
    <row r="425" ht="15" customHeight="1" s="125">
      <c r="G425" s="168" t="n"/>
    </row>
    <row r="426" ht="15" customHeight="1" s="125">
      <c r="G426" s="168" t="n"/>
    </row>
    <row r="427" ht="15" customHeight="1" s="125">
      <c r="G427" s="168" t="n"/>
    </row>
    <row r="428" ht="15" customHeight="1" s="125">
      <c r="G428" s="168" t="n"/>
    </row>
    <row r="429" ht="15" customHeight="1" s="125">
      <c r="G429" s="168" t="n"/>
    </row>
    <row r="430" ht="15" customHeight="1" s="125">
      <c r="G430" s="168" t="n"/>
    </row>
    <row r="431" ht="15" customHeight="1" s="125">
      <c r="G431" s="168" t="n"/>
    </row>
    <row r="432" ht="15" customHeight="1" s="125">
      <c r="G432" s="168" t="n"/>
    </row>
    <row r="433" ht="15" customHeight="1" s="125">
      <c r="G433" s="168" t="n"/>
    </row>
    <row r="434" ht="15" customHeight="1" s="125">
      <c r="G434" s="168" t="n"/>
    </row>
    <row r="435" ht="15" customHeight="1" s="125">
      <c r="G435" s="168" t="n"/>
    </row>
    <row r="436" ht="15" customHeight="1" s="125">
      <c r="G436" s="168" t="n"/>
    </row>
    <row r="437" ht="15" customHeight="1" s="125">
      <c r="G437" s="168" t="n"/>
    </row>
    <row r="438" ht="15" customHeight="1" s="125">
      <c r="G438" s="168" t="n"/>
    </row>
    <row r="439" ht="15" customHeight="1" s="125">
      <c r="G439" s="168" t="n"/>
    </row>
    <row r="440" ht="15" customHeight="1" s="125">
      <c r="G440" s="168" t="n"/>
    </row>
    <row r="441" ht="15" customHeight="1" s="125">
      <c r="G441" s="168" t="n"/>
    </row>
    <row r="442" ht="15" customHeight="1" s="125">
      <c r="G442" s="168" t="n"/>
    </row>
    <row r="443" ht="15" customHeight="1" s="125">
      <c r="G443" s="168" t="n"/>
    </row>
    <row r="444" ht="15" customHeight="1" s="125">
      <c r="G444" s="168" t="n"/>
    </row>
    <row r="445" ht="15" customHeight="1" s="125">
      <c r="G445" s="168" t="n"/>
    </row>
    <row r="446" ht="15" customHeight="1" s="125">
      <c r="G446" s="168" t="n"/>
    </row>
    <row r="447" ht="15" customHeight="1" s="125">
      <c r="G447" s="168" t="n"/>
    </row>
    <row r="448" ht="15" customHeight="1" s="125">
      <c r="G448" s="168" t="n"/>
    </row>
    <row r="449" ht="15" customHeight="1" s="125">
      <c r="G449" s="168" t="n"/>
    </row>
    <row r="450" ht="15" customHeight="1" s="125">
      <c r="G450" s="168" t="n"/>
    </row>
    <row r="451" ht="15" customHeight="1" s="125">
      <c r="G451" s="168" t="n"/>
    </row>
    <row r="452" ht="15" customHeight="1" s="125">
      <c r="G452" s="168" t="n"/>
    </row>
    <row r="453" ht="15" customHeight="1" s="125">
      <c r="G453" s="168" t="n"/>
    </row>
    <row r="454" ht="15" customHeight="1" s="125">
      <c r="G454" s="168" t="n"/>
    </row>
    <row r="455" ht="15" customHeight="1" s="125">
      <c r="G455" s="168" t="n"/>
    </row>
    <row r="456" ht="15" customHeight="1" s="125">
      <c r="G456" s="168" t="n"/>
    </row>
    <row r="457" ht="15" customHeight="1" s="125">
      <c r="G457" s="168" t="n"/>
    </row>
    <row r="458" ht="15" customHeight="1" s="125">
      <c r="G458" s="168" t="n"/>
    </row>
    <row r="459" ht="15" customHeight="1" s="125">
      <c r="G459" s="168" t="n"/>
    </row>
    <row r="460" ht="15" customHeight="1" s="125">
      <c r="G460" s="168" t="n"/>
    </row>
    <row r="461" ht="15" customHeight="1" s="125">
      <c r="G461" s="168" t="n"/>
    </row>
    <row r="462" ht="15" customHeight="1" s="125">
      <c r="G462" s="168" t="n"/>
    </row>
    <row r="463" ht="15" customHeight="1" s="125">
      <c r="G463" s="168" t="n"/>
    </row>
    <row r="464" ht="15" customHeight="1" s="125">
      <c r="G464" s="168" t="n"/>
    </row>
    <row r="465" ht="15" customHeight="1" s="125">
      <c r="G465" s="168" t="n"/>
    </row>
    <row r="466" ht="15" customHeight="1" s="125">
      <c r="G466" s="168" t="n"/>
    </row>
    <row r="467" ht="15" customHeight="1" s="125">
      <c r="G467" s="168" t="n"/>
    </row>
    <row r="468" ht="15" customHeight="1" s="125">
      <c r="G468" s="168" t="n"/>
    </row>
    <row r="469" ht="15" customHeight="1" s="125">
      <c r="G469" s="168" t="n"/>
    </row>
  </sheetData>
  <mergeCells count="7">
    <mergeCell ref="B6:C6"/>
    <mergeCell ref="B7:C7"/>
    <mergeCell ref="B3:C3"/>
    <mergeCell ref="B5:C5"/>
    <mergeCell ref="B9:C9"/>
    <mergeCell ref="B8:C8"/>
    <mergeCell ref="B4:C4"/>
  </mergeCells>
  <conditionalFormatting sqref="E7">
    <cfRule type="iconSet" priority="2">
      <iconSet iconSet="3TrafficLights1">
        <cfvo type="percent" val="0"/>
        <cfvo type="num" val="6"/>
        <cfvo type="num" val="12"/>
      </iconSet>
    </cfRule>
  </conditionalFormatting>
  <conditionalFormatting sqref="D15:I26">
    <cfRule type="expression" rank="0" priority="3" equalAverage="0" aboveAverage="0" dxfId="20" text="" percent="0" bottom="0">
      <formula>IF(AND($E15=0,$A15&lt;&gt;""),"VERDADERO","FALSO")</formula>
    </cfRule>
  </conditionalFormatting>
  <dataValidations count="1">
    <dataValidation sqref="B26:B204" showDropDown="0" showInputMessage="1" showErrorMessage="1" allowBlank="0" type="list" errorStyle="stop" operator="between">
      <formula1>$C$4:$C$200</formula1>
      <formula2>0</formula2>
    </dataValidation>
  </dataValidations>
  <printOptions horizontalCentered="0" verticalCentered="0" headings="0" gridLines="0" gridLinesSet="1"/>
  <pageMargins left="0.25" right="0.25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1"/>
  </sheetPr>
  <dimension ref="B3:U24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H13" activeCellId="0" sqref="H13"/>
    </sheetView>
  </sheetViews>
  <sheetFormatPr baseColWidth="8" defaultColWidth="11.4296875" defaultRowHeight="15.75" zeroHeight="0" outlineLevelRow="0"/>
  <cols>
    <col width="2.86" customWidth="1" style="188" min="1" max="1"/>
    <col width="2.14" customWidth="1" style="188" min="2" max="2"/>
    <col width="9.85" customWidth="1" style="188" min="3" max="3"/>
    <col width="2.43" customWidth="1" style="188" min="4" max="4"/>
    <col width="1.71" customWidth="1" style="188" min="5" max="5"/>
    <col width="6.14" customWidth="1" style="188" min="6" max="6"/>
    <col width="7.28" customWidth="1" style="188" min="7" max="7"/>
    <col width="5.43" customWidth="1" style="188" min="8" max="8"/>
    <col width="2.14" customWidth="1" style="188" min="9" max="9"/>
    <col width="5.85" customWidth="1" style="188" min="10" max="10"/>
    <col width="13.43" customWidth="1" style="188" min="11" max="11"/>
    <col width="2.57" customWidth="1" style="188" min="12" max="12"/>
    <col width="2" customWidth="1" style="188" min="13" max="13"/>
    <col width="9" customWidth="1" style="188" min="14" max="14"/>
    <col width="2.28" customWidth="1" style="188" min="15" max="15"/>
    <col width="3.28" customWidth="1" style="188" min="16" max="16"/>
    <col width="7.43" customWidth="1" style="188" min="17" max="17"/>
    <col width="2.28" customWidth="1" style="188" min="18" max="18"/>
    <col width="4" customWidth="1" style="188" min="19" max="19"/>
    <col width="2.43" customWidth="1" style="188" min="20" max="20"/>
    <col width="15.28" customWidth="1" style="188" min="21" max="21"/>
    <col width="3.86" customWidth="1" style="188" min="22" max="22"/>
    <col width="11.43" customWidth="1" style="188" min="23" max="1024"/>
  </cols>
  <sheetData>
    <row r="3" ht="15.75" customHeight="1" s="125">
      <c r="D3" s="189">
        <f>InformePorPrivilegio!D1</f>
        <v/>
      </c>
    </row>
    <row r="4" ht="17.25" customHeight="1" s="125">
      <c r="D4" s="190" t="n"/>
      <c r="E4" s="191" t="n"/>
      <c r="F4" s="191" t="n"/>
      <c r="G4" s="192" t="n"/>
      <c r="T4" s="188">
        <f>IF(InformePorHermano!$B$4="Mujer","X","")</f>
        <v/>
      </c>
    </row>
    <row r="5" ht="15" customHeight="1" s="125">
      <c r="C5" s="190" t="n"/>
      <c r="E5" s="191" t="n"/>
      <c r="F5" s="191" t="n"/>
      <c r="G5" s="192" t="n"/>
      <c r="T5" s="188">
        <f>IF(InformePorHermano!$B$9="u","X","")</f>
        <v/>
      </c>
    </row>
    <row r="6" ht="18" customHeight="1" s="125">
      <c r="C6" s="190" t="n"/>
      <c r="I6" s="188">
        <f>IF(D3="PRECURSORES REGULARES","X","")</f>
        <v/>
      </c>
      <c r="R6" s="188">
        <f>IF(InformePorHermano!$B$5="Misionero","X","")</f>
        <v/>
      </c>
    </row>
    <row r="7" ht="15.75" customHeight="1" s="125">
      <c r="D7" s="193" t="n"/>
      <c r="E7" s="193" t="n"/>
    </row>
    <row r="8" ht="15.75" customHeight="1" s="125"/>
    <row r="9" ht="23.25" customHeight="1" s="125">
      <c r="F9" s="194" t="n"/>
      <c r="G9" s="194" t="n"/>
    </row>
    <row r="10" ht="18.75" customHeight="1" s="125">
      <c r="B10" s="203">
        <f>InformePorPrivilegio!E3</f>
        <v/>
      </c>
      <c r="F10" s="194" t="n"/>
      <c r="G10" s="194" t="n"/>
    </row>
    <row r="11" ht="19.5" customHeight="1" s="125">
      <c r="F11" s="194">
        <f>IF(L11=0,"","X")</f>
        <v/>
      </c>
      <c r="H11" s="194">
        <f>SUMIF(InformePorPrivilegio!$B$15:$B$10000,$B$10&amp;"09",InformePorPrivilegio!$F$15:$F$10000)</f>
        <v/>
      </c>
      <c r="K11" s="194">
        <f>IF(AND(F11="X",D3="PRECURSORES AUXILIARES"),"X","")</f>
        <v/>
      </c>
      <c r="L11" s="194">
        <f>SUMIF(InformePorPrivilegio!$B$15:$B$10000,2209,InformePorPrivilegio!H15:H10000)</f>
        <v/>
      </c>
      <c r="Q11" s="194" t="n"/>
    </row>
    <row r="12" ht="21" customHeight="1" s="125">
      <c r="D12" s="194" t="n"/>
      <c r="E12" s="194" t="n"/>
      <c r="F12" s="194">
        <f>IF(L12=0,"","X")</f>
        <v/>
      </c>
      <c r="H12" s="194">
        <f>SUMIF(InformePorPrivilegio!$B$15:$B$10000,$B$10&amp;"10",InformePorPrivilegio!$F$15:$F$10000)</f>
        <v/>
      </c>
      <c r="K12" s="194" t="n"/>
      <c r="L12" s="194">
        <f>SUMIF(InformePorPrivilegio!$B$15:$B$10000,2210,InformePorPrivilegio!$H$15:$H$10000)</f>
        <v/>
      </c>
      <c r="Q12" s="194" t="n"/>
    </row>
    <row r="13" ht="20.25" customHeight="1" s="125">
      <c r="D13" s="194" t="n"/>
      <c r="F13" s="194">
        <f>IF(L13=0,"","X")</f>
        <v/>
      </c>
      <c r="H13" s="194">
        <f>SUMIF(InformePorPrivilegio!$B$15:$B$10000,$B$10&amp;"09",InformePorPrivilegio!$F$15:$F$10000)</f>
        <v/>
      </c>
      <c r="K13" s="194" t="n"/>
      <c r="L13" s="194">
        <f>SUMIF(InformePorPrivilegio!$B$15:$B$10000,2211,InformePorPrivilegio!$H$15:$H$10000)</f>
        <v/>
      </c>
      <c r="Q13" s="194" t="n"/>
    </row>
    <row r="14" ht="19.5" customHeight="1" s="125">
      <c r="D14" s="194" t="n"/>
      <c r="F14" s="194">
        <f>IF(L14=0,"","X")</f>
        <v/>
      </c>
      <c r="H14" s="194">
        <f>SUMIF(InformePorPrivilegio!$B$15:$B$10000,$B$10&amp;"09",InformePorPrivilegio!$F$15:$F$10000)</f>
        <v/>
      </c>
      <c r="K14" s="194" t="n"/>
      <c r="L14" s="194">
        <f>SUMIF(InformePorPrivilegio!$B$15:$B$10000,2212,InformePorPrivilegio!$H$15:$H$10000)</f>
        <v/>
      </c>
      <c r="Q14" s="194" t="n"/>
    </row>
    <row r="15" ht="19.5" customHeight="1" s="125">
      <c r="D15" s="194" t="n"/>
      <c r="F15" s="194">
        <f>IF(L15=0,"","X")</f>
        <v/>
      </c>
      <c r="H15" s="194">
        <f>SUMIF(InformePorPrivilegio!$B$15:$B$10000,$B$10&amp;"09",InformePorPrivilegio!$F$15:$F$10000)</f>
        <v/>
      </c>
      <c r="K15" s="194" t="n"/>
      <c r="L15" s="194">
        <f>SUMIF(InformePorPrivilegio!$B$15:$B$10000,2301,InformePorPrivilegio!$H$15:$H$10000)</f>
        <v/>
      </c>
      <c r="Q15" s="194" t="n"/>
    </row>
    <row r="16" ht="18.75" customHeight="1" s="125">
      <c r="D16" s="194" t="n"/>
      <c r="F16" s="194">
        <f>IF(L16=0,"","X")</f>
        <v/>
      </c>
      <c r="H16" s="194">
        <f>SUMIF(InformePorPrivilegio!$B$15:$B$10000,$B$10&amp;"09",InformePorPrivilegio!$F$15:$F$10000)</f>
        <v/>
      </c>
      <c r="K16" s="194" t="n"/>
      <c r="L16" s="194">
        <f>SUMIF(InformePorPrivilegio!$B$15:$B$10000,2302,InformePorPrivilegio!$H$15:$H$10000)</f>
        <v/>
      </c>
      <c r="Q16" s="194" t="n"/>
    </row>
    <row r="17" ht="20.25" customHeight="1" s="125">
      <c r="D17" s="194" t="n"/>
      <c r="F17" s="194">
        <f>IF(L17=0,"","X")</f>
        <v/>
      </c>
      <c r="H17" s="194">
        <f>SUMIF(InformePorPrivilegio!$B$15:$B$10000,$B$10&amp;"09",InformePorPrivilegio!$F$15:$F$10000)</f>
        <v/>
      </c>
      <c r="K17" s="194" t="n"/>
      <c r="L17" s="194">
        <f>SUMIF(InformePorPrivilegio!$B$15:$B$10000,2303,InformePorPrivilegio!$H$15:$H$10000)</f>
        <v/>
      </c>
      <c r="Q17" s="194" t="n"/>
    </row>
    <row r="18" ht="21" customHeight="1" s="125">
      <c r="D18" s="194" t="n"/>
      <c r="F18" s="194">
        <f>IF(L18=0,"","X")</f>
        <v/>
      </c>
      <c r="H18" s="194">
        <f>SUMIF(InformePorPrivilegio!$B$15:$B$10000,$B$10&amp;"09",InformePorPrivilegio!$F$15:$F$10000)</f>
        <v/>
      </c>
      <c r="K18" s="194" t="n"/>
      <c r="L18" s="194">
        <f>SUMIF(InformePorPrivilegio!$B$15:$B$10000,2304,InformePorPrivilegio!$H$15:$H$10000)</f>
        <v/>
      </c>
      <c r="Q18" s="194" t="n"/>
    </row>
    <row r="19" ht="18.75" customHeight="1" s="125">
      <c r="D19" s="194" t="n"/>
      <c r="F19" s="194">
        <f>IF(L19=0,"","X")</f>
        <v/>
      </c>
      <c r="H19" s="194">
        <f>SUMIF(InformePorPrivilegio!$B$15:$B$10000,$B$10&amp;"09",InformePorPrivilegio!$F$15:$F$10000)</f>
        <v/>
      </c>
      <c r="K19" s="194" t="n"/>
      <c r="L19" s="194">
        <f>SUMIF(InformePorPrivilegio!$B$15:$B$10000,2305,InformePorPrivilegio!$H$15:$H$10000)</f>
        <v/>
      </c>
      <c r="Q19" s="194" t="n"/>
    </row>
    <row r="20" ht="21" customHeight="1" s="125">
      <c r="D20" s="194" t="n"/>
      <c r="F20" s="194">
        <f>IF(L20=0,"","X")</f>
        <v/>
      </c>
      <c r="H20" s="194">
        <f>SUMIF(InformePorPrivilegio!$B$15:$B$10000,$B$10&amp;"09",InformePorPrivilegio!$F$15:$F$10000)</f>
        <v/>
      </c>
      <c r="K20" s="194" t="n"/>
      <c r="L20" s="194">
        <f>SUMIF(InformePorPrivilegio!$B$15:$B$10000,2306,InformePorPrivilegio!$H$15:$H$10000)</f>
        <v/>
      </c>
      <c r="Q20" s="194" t="n"/>
    </row>
    <row r="21" ht="18.75" customHeight="1" s="125">
      <c r="D21" s="194" t="n"/>
      <c r="F21" s="194">
        <f>IF(L21=0,"","X")</f>
        <v/>
      </c>
      <c r="H21" s="194">
        <f>SUMIF(InformePorPrivilegio!$B$15:$B$10000,$B$10&amp;"09",InformePorPrivilegio!$F$15:$F$10000)</f>
        <v/>
      </c>
      <c r="K21" s="194" t="n"/>
      <c r="L21" s="194">
        <f>SUMIF(InformePorPrivilegio!$B$15:$B$10000,2307,InformePorPrivilegio!$H$15:$H$10000)</f>
        <v/>
      </c>
      <c r="Q21" s="194" t="n"/>
    </row>
    <row r="22" ht="20.25" customHeight="1" s="125">
      <c r="D22" s="194" t="n"/>
      <c r="F22" s="194">
        <f>IF(L22=0,"","X")</f>
        <v/>
      </c>
      <c r="H22" s="194">
        <f>SUMIF(InformePorPrivilegio!$B$15:$B$10000,$B$10&amp;"09",InformePorPrivilegio!$F$15:$F$10000)</f>
        <v/>
      </c>
      <c r="K22" s="194" t="n"/>
      <c r="L22" s="194">
        <f>SUMIF(InformePorPrivilegio!$B$15:$B$10000,2308,InformePorPrivilegio!$H$15:$H$10000)</f>
        <v/>
      </c>
      <c r="Q22" s="194" t="n"/>
    </row>
    <row r="23" ht="19.5" customHeight="1" s="125">
      <c r="C23" s="195" t="n"/>
      <c r="D23" s="195" t="n"/>
      <c r="E23" s="195" t="n"/>
      <c r="F23" s="195" t="n"/>
      <c r="G23" s="195" t="n"/>
      <c r="H23" s="195" t="n"/>
      <c r="I23" s="194" t="n"/>
      <c r="L23" s="194">
        <f>SUM(L11:P22)</f>
        <v/>
      </c>
      <c r="Q23" s="194" t="n"/>
    </row>
    <row r="24" ht="21" customHeight="1" s="125">
      <c r="C24" s="196" t="n"/>
      <c r="D24" s="196" t="n"/>
      <c r="E24" s="196" t="n"/>
      <c r="F24" s="196" t="n"/>
      <c r="G24" s="196" t="n"/>
      <c r="H24" s="196" t="n"/>
    </row>
  </sheetData>
  <mergeCells count="64">
    <mergeCell ref="D20:E20"/>
    <mergeCell ref="L15:N15"/>
    <mergeCell ref="F11:G11"/>
    <mergeCell ref="Q16:U16"/>
    <mergeCell ref="Q12:U12"/>
    <mergeCell ref="F16:G16"/>
    <mergeCell ref="L18:N18"/>
    <mergeCell ref="L14:N14"/>
    <mergeCell ref="D19:E19"/>
    <mergeCell ref="D3:M3"/>
    <mergeCell ref="F19:G19"/>
    <mergeCell ref="Q21:U21"/>
    <mergeCell ref="G4:M4"/>
    <mergeCell ref="D22:E22"/>
    <mergeCell ref="H17:J17"/>
    <mergeCell ref="Q18:U18"/>
    <mergeCell ref="L20:N20"/>
    <mergeCell ref="H11:J11"/>
    <mergeCell ref="D21:E21"/>
    <mergeCell ref="H16:J16"/>
    <mergeCell ref="F21:G21"/>
    <mergeCell ref="F12:G12"/>
    <mergeCell ref="F15:G15"/>
    <mergeCell ref="H22:J22"/>
    <mergeCell ref="Q20:U20"/>
    <mergeCell ref="D13:E13"/>
    <mergeCell ref="H13:J13"/>
    <mergeCell ref="Q14:U14"/>
    <mergeCell ref="H19:J19"/>
    <mergeCell ref="F18:G18"/>
    <mergeCell ref="F20:G20"/>
    <mergeCell ref="L22:N22"/>
    <mergeCell ref="Q23:U23"/>
    <mergeCell ref="Q19:U19"/>
    <mergeCell ref="H12:J12"/>
    <mergeCell ref="D17:E17"/>
    <mergeCell ref="L23:P23"/>
    <mergeCell ref="F17:G17"/>
    <mergeCell ref="L21:N21"/>
    <mergeCell ref="H15:J15"/>
    <mergeCell ref="D16:E16"/>
    <mergeCell ref="L11:N11"/>
    <mergeCell ref="H18:J18"/>
    <mergeCell ref="H14:J14"/>
    <mergeCell ref="Q15:U15"/>
    <mergeCell ref="F22:G22"/>
    <mergeCell ref="F13:G13"/>
    <mergeCell ref="D18:E18"/>
    <mergeCell ref="Q22:U22"/>
    <mergeCell ref="L17:N17"/>
    <mergeCell ref="H20:J20"/>
    <mergeCell ref="L16:N16"/>
    <mergeCell ref="D15:E15"/>
    <mergeCell ref="Q17:U17"/>
    <mergeCell ref="Q11:U11"/>
    <mergeCell ref="L13:N13"/>
    <mergeCell ref="L19:N19"/>
    <mergeCell ref="D14:E14"/>
    <mergeCell ref="F14:G14"/>
    <mergeCell ref="L12:N12"/>
    <mergeCell ref="B10:E10"/>
    <mergeCell ref="H21:J21"/>
    <mergeCell ref="Q13:U13"/>
    <mergeCell ref="G5:M5"/>
  </mergeCells>
  <printOptions horizontalCentered="0" verticalCentered="0" headings="0" gridLines="0" gridLinesSet="1"/>
  <pageMargins left="0.409722222222222" right="0.25" top="0.420138888888889" bottom="0.4" header="0.511811023622047" footer="0.511811023622047"/>
  <pageSetup orientation="landscape" paperSize="77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H19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9" topLeftCell="A20" activePane="bottomLeft" state="frozen"/>
      <selection pane="topLeft" activeCell="A1" activeCellId="0" sqref="A1"/>
      <selection pane="bottomLeft" activeCell="G60" activeCellId="0" sqref="G60"/>
    </sheetView>
  </sheetViews>
  <sheetFormatPr baseColWidth="8" defaultColWidth="8.71484375" defaultRowHeight="15" zeroHeight="0" outlineLevelRow="0"/>
  <cols>
    <col width="6.43" customWidth="1" style="204" min="1" max="1"/>
    <col width="10.43" customWidth="1" style="205" min="2" max="2"/>
    <col width="13.14" customWidth="1" style="204" min="3" max="8"/>
    <col width="8.710000000000001" customWidth="1" style="204" min="9" max="1024"/>
  </cols>
  <sheetData>
    <row r="1" ht="21" customHeight="1" s="125">
      <c r="B1" s="206" t="inlineStr">
        <is>
          <t>Asistencia BD</t>
        </is>
      </c>
      <c r="C1" s="207" t="n"/>
      <c r="D1" s="208" t="inlineStr">
        <is>
          <t>Año servicio: 2024</t>
        </is>
      </c>
      <c r="E1" s="209" t="n"/>
      <c r="F1" s="209" t="n"/>
      <c r="G1" s="209" t="n"/>
      <c r="H1" s="209" t="n"/>
    </row>
    <row r="3" ht="15" customHeight="1" s="125">
      <c r="C3" s="210" t="inlineStr">
        <is>
          <t>entresemana</t>
        </is>
      </c>
      <c r="F3" s="210" t="inlineStr">
        <is>
          <t>findesemana</t>
        </is>
      </c>
    </row>
    <row r="4" ht="15.75" customHeight="1" s="125">
      <c r="B4" s="211" t="inlineStr">
        <is>
          <t>AñoMes</t>
        </is>
      </c>
      <c r="C4" s="212" t="inlineStr">
        <is>
          <t>Reuniones</t>
        </is>
      </c>
      <c r="D4" s="212" t="inlineStr">
        <is>
          <t>Asis.Acum</t>
        </is>
      </c>
      <c r="E4" s="212" t="inlineStr">
        <is>
          <t>Promedio</t>
        </is>
      </c>
      <c r="F4" s="212" t="inlineStr">
        <is>
          <t>Reuniones</t>
        </is>
      </c>
      <c r="G4" s="212" t="inlineStr">
        <is>
          <t>Asis.Acum</t>
        </is>
      </c>
      <c r="H4" s="212" t="inlineStr">
        <is>
          <t>Promedio</t>
        </is>
      </c>
    </row>
    <row r="5" ht="15" customHeight="1" s="125">
      <c r="B5" s="213" t="n">
        <v>2309</v>
      </c>
      <c r="C5" s="214">
        <f>COUNTIF($A$20:$A$201,CONCATENATE($B5,$C$3))</f>
        <v/>
      </c>
      <c r="D5" s="215">
        <f>SUMIF($A$20:$H$200,CONCATENATE($B5,$C$3),$E$20:$E$200)</f>
        <v/>
      </c>
      <c r="E5" s="216">
        <f>IF(C5=0,"",D5/C5)</f>
        <v/>
      </c>
      <c r="F5" s="217">
        <f>COUNTIF($A$20:$A$201,CONCATENATE($B5,$F$3))</f>
        <v/>
      </c>
      <c r="G5" s="218">
        <f>SUMIF($A$20:$H$200,CONCATENATE($B5,$F$3),$E$20:$E$200)</f>
        <v/>
      </c>
      <c r="H5" s="219">
        <f>IF(F5=0,"",G5/F5)</f>
        <v/>
      </c>
    </row>
    <row r="6" ht="15" customHeight="1" s="125">
      <c r="B6" s="220" t="n">
        <v>2310</v>
      </c>
      <c r="C6" s="221">
        <f>COUNTIF($A$20:$A$201,CONCATENATE($B6,$C$3))</f>
        <v/>
      </c>
      <c r="D6" s="222">
        <f>SUMIF($A$20:$H$200,CONCATENATE($B6,$C$3),$E$20:$E$200)</f>
        <v/>
      </c>
      <c r="E6" s="223">
        <f>IF(C6=0,"",D6/C6)</f>
        <v/>
      </c>
      <c r="F6" s="224">
        <f>COUNTIF($A$20:$A$201,CONCATENATE($B6,$F$3))</f>
        <v/>
      </c>
      <c r="G6" s="225">
        <f>SUMIF($A$20:$H$200,CONCATENATE($B6,$F$3),$E$20:$E$200)</f>
        <v/>
      </c>
      <c r="H6" s="226">
        <f>IF(F6=0,"",G6/F6)</f>
        <v/>
      </c>
    </row>
    <row r="7" ht="15" customHeight="1" s="125">
      <c r="B7" s="220" t="n">
        <v>2311</v>
      </c>
      <c r="C7" s="221">
        <f>COUNTIF($A$20:$A$201,CONCATENATE($B7,$C$3))</f>
        <v/>
      </c>
      <c r="D7" s="222">
        <f>SUMIF($A$20:$H$200,CONCATENATE($B7,$C$3),$E$20:$E$200)</f>
        <v/>
      </c>
      <c r="E7" s="223">
        <f>IF(C7=0,"",D7/C7)</f>
        <v/>
      </c>
      <c r="F7" s="224">
        <f>COUNTIF($A$20:$A$201,CONCATENATE($B7,$F$3))</f>
        <v/>
      </c>
      <c r="G7" s="225">
        <f>SUMIF($A$20:$H$200,CONCATENATE($B7,$F$3),$E$20:$E$200)</f>
        <v/>
      </c>
      <c r="H7" s="226">
        <f>IF(F7=0,"",G7/F7)</f>
        <v/>
      </c>
    </row>
    <row r="8" ht="15" customHeight="1" s="125">
      <c r="B8" s="220" t="n">
        <v>2312</v>
      </c>
      <c r="C8" s="221">
        <f>COUNTIF($A$20:$A$201,CONCATENATE($B8,$C$3))</f>
        <v/>
      </c>
      <c r="D8" s="222">
        <f>SUMIF($A$20:$H$200,CONCATENATE($B8,$C$3),$E$20:$E$200)</f>
        <v/>
      </c>
      <c r="E8" s="223">
        <f>IF(C8=0,"",D8/C8)</f>
        <v/>
      </c>
      <c r="F8" s="224">
        <f>COUNTIF($A$20:$A$201,CONCATENATE($B8,$F$3))</f>
        <v/>
      </c>
      <c r="G8" s="225">
        <f>SUMIF($A$20:$H$200,CONCATENATE($B8,$F$3),$E$20:$E$200)</f>
        <v/>
      </c>
      <c r="H8" s="226">
        <f>IF(F8=0,"",G8/F8)</f>
        <v/>
      </c>
    </row>
    <row r="9" ht="15" customHeight="1" s="125">
      <c r="B9" s="220" t="n">
        <v>2401</v>
      </c>
      <c r="C9" s="221">
        <f>COUNTIF($A$20:$A$201,CONCATENATE($B9,$C$3))</f>
        <v/>
      </c>
      <c r="D9" s="222">
        <f>SUMIF($A$20:$H$200,CONCATENATE($B9,$C$3),$E$20:$E$200)</f>
        <v/>
      </c>
      <c r="E9" s="223">
        <f>IF(C9=0,"",D9/C9)</f>
        <v/>
      </c>
      <c r="F9" s="224">
        <f>COUNTIF($A$20:$A$201,CONCATENATE($B9,$F$3))</f>
        <v/>
      </c>
      <c r="G9" s="225">
        <f>SUMIF($A$20:$H$200,CONCATENATE($B9,$F$3),$E$20:$E$200)</f>
        <v/>
      </c>
      <c r="H9" s="226">
        <f>IF(F9=0,"",G9/F9)</f>
        <v/>
      </c>
    </row>
    <row r="10" ht="15" customHeight="1" s="125">
      <c r="B10" s="220" t="n">
        <v>2402</v>
      </c>
      <c r="C10" s="221">
        <f>COUNTIF($A$20:$A$201,CONCATENATE($B10,$C$3))</f>
        <v/>
      </c>
      <c r="D10" s="222">
        <f>SUMIF($A$20:$H$200,CONCATENATE($B10,$C$3),$E$20:$E$200)</f>
        <v/>
      </c>
      <c r="E10" s="223">
        <f>IF(C10=0,"",D10/C10)</f>
        <v/>
      </c>
      <c r="F10" s="224">
        <f>COUNTIF($A$20:$A$201,CONCATENATE($B10,$F$3))</f>
        <v/>
      </c>
      <c r="G10" s="225">
        <f>SUMIF($A$20:$H$200,CONCATENATE($B10,$F$3),$E$20:$E$200)</f>
        <v/>
      </c>
      <c r="H10" s="226">
        <f>IF(F10=0,"",G10/F10)</f>
        <v/>
      </c>
    </row>
    <row r="11" ht="15" customHeight="1" s="125">
      <c r="B11" s="220" t="n">
        <v>2403</v>
      </c>
      <c r="C11" s="221">
        <f>COUNTIF($A$20:$A$201,CONCATENATE($B11,$C$3))</f>
        <v/>
      </c>
      <c r="D11" s="222">
        <f>SUMIF($A$20:$H$200,CONCATENATE($B11,$C$3),$E$20:$E$200)</f>
        <v/>
      </c>
      <c r="E11" s="223">
        <f>IF(C11=0,"",D11/C11)</f>
        <v/>
      </c>
      <c r="F11" s="224">
        <f>COUNTIF($A$20:$A$201,CONCATENATE($B11,$F$3))</f>
        <v/>
      </c>
      <c r="G11" s="225">
        <f>SUMIF($A$20:$H$200,CONCATENATE($B11,$F$3),$E$20:$E$200)</f>
        <v/>
      </c>
      <c r="H11" s="226">
        <f>IF(F11=0,"",G11/F11)</f>
        <v/>
      </c>
    </row>
    <row r="12" ht="15" customHeight="1" s="125">
      <c r="B12" s="220" t="n">
        <v>2404</v>
      </c>
      <c r="C12" s="221">
        <f>COUNTIF($A$20:$A$201,CONCATENATE($B12,$C$3))</f>
        <v/>
      </c>
      <c r="D12" s="222">
        <f>SUMIF($A$20:$H$200,CONCATENATE($B12,$C$3),$E$20:$E$200)</f>
        <v/>
      </c>
      <c r="E12" s="223">
        <f>IF(C12=0,"",D12/C12)</f>
        <v/>
      </c>
      <c r="F12" s="224">
        <f>COUNTIF($A$20:$A$201,CONCATENATE($B12,$F$3))</f>
        <v/>
      </c>
      <c r="G12" s="225">
        <f>SUMIF($A$20:$H$200,CONCATENATE($B12,$F$3),$E$20:$E$200)</f>
        <v/>
      </c>
      <c r="H12" s="226">
        <f>IF(F12=0,"",G12/F12)</f>
        <v/>
      </c>
    </row>
    <row r="13" ht="15" customHeight="1" s="125">
      <c r="B13" s="220" t="n">
        <v>2405</v>
      </c>
      <c r="C13" s="221">
        <f>COUNTIF($A$20:$A$201,CONCATENATE($B13,$C$3))</f>
        <v/>
      </c>
      <c r="D13" s="222">
        <f>SUMIF($A$20:$H$200,CONCATENATE($B13,$C$3),$E$20:$E$200)</f>
        <v/>
      </c>
      <c r="E13" s="223">
        <f>IF(C13=0,"",D13/C13)</f>
        <v/>
      </c>
      <c r="F13" s="224">
        <f>COUNTIF($A$20:$A$201,CONCATENATE($B13,$F$3))</f>
        <v/>
      </c>
      <c r="G13" s="225">
        <f>SUMIF($A$20:$H$200,CONCATENATE($B13,$F$3),$E$20:$E$200)</f>
        <v/>
      </c>
      <c r="H13" s="226">
        <f>IF(F13=0,"",G13/F13)</f>
        <v/>
      </c>
    </row>
    <row r="14" ht="15" customHeight="1" s="125">
      <c r="B14" s="220" t="n">
        <v>2406</v>
      </c>
      <c r="C14" s="221">
        <f>COUNTIF($A$20:$A$201,CONCATENATE($B14,$C$3))</f>
        <v/>
      </c>
      <c r="D14" s="222">
        <f>SUMIF($A$20:$H$200,CONCATENATE($B14,$C$3),$E$20:$E$200)</f>
        <v/>
      </c>
      <c r="E14" s="223">
        <f>IF(C14=0,"",D14/C14)</f>
        <v/>
      </c>
      <c r="F14" s="224">
        <f>COUNTIF($A$20:$A$201,CONCATENATE($B14,$F$3))</f>
        <v/>
      </c>
      <c r="G14" s="225">
        <f>SUMIF($A$20:$H$200,CONCATENATE($B14,$F$3),$E$20:$E$200)</f>
        <v/>
      </c>
      <c r="H14" s="226">
        <f>IF(F14=0,"",G14/F14)</f>
        <v/>
      </c>
    </row>
    <row r="15" ht="15" customHeight="1" s="125">
      <c r="B15" s="220" t="n">
        <v>2407</v>
      </c>
      <c r="C15" s="221">
        <f>COUNTIF($A$20:$A$201,CONCATENATE($B15,$C$3))</f>
        <v/>
      </c>
      <c r="D15" s="222">
        <f>SUMIF($A$20:$H$200,CONCATENATE($B15,$C$3),$E$20:$E$200)</f>
        <v/>
      </c>
      <c r="E15" s="223">
        <f>IF(C15=0,"",D15/C15)</f>
        <v/>
      </c>
      <c r="F15" s="224">
        <f>COUNTIF($A$20:$A$201,CONCATENATE($B15,$F$3))</f>
        <v/>
      </c>
      <c r="G15" s="225">
        <f>SUMIF($A$20:$H$200,CONCATENATE($B15,$F$3),$E$20:$E$200)</f>
        <v/>
      </c>
      <c r="H15" s="226">
        <f>IF(F15=0,"",G15/F15)</f>
        <v/>
      </c>
    </row>
    <row r="16" ht="15.75" customHeight="1" s="125">
      <c r="B16" s="227" t="n">
        <v>2408</v>
      </c>
      <c r="C16" s="228">
        <f>COUNTIF($A$20:$A$201,CONCATENATE($B16,$C$3))</f>
        <v/>
      </c>
      <c r="D16" s="229">
        <f>SUMIF($A$20:$H$200,CONCATENATE($B16,$C$3),$E$20:$E$200)</f>
        <v/>
      </c>
      <c r="E16" s="230">
        <f>IF(C16=0,"",D16/C16)</f>
        <v/>
      </c>
      <c r="F16" s="231">
        <f>COUNTIF($A$20:$A$201,CONCATENATE($B16,$F$3))</f>
        <v/>
      </c>
      <c r="G16" s="232">
        <f>SUMIF($A$20:$H$200,CONCATENATE($B16,$F$3),$E$20:$E$200)</f>
        <v/>
      </c>
      <c r="H16" s="233">
        <f>IF(F16=0,"",G16/F16)</f>
        <v/>
      </c>
    </row>
    <row r="17" ht="18" customHeight="1" s="125">
      <c r="B17" s="234" t="inlineStr">
        <is>
          <t>Promedios</t>
        </is>
      </c>
      <c r="C17" s="235">
        <f>_xlfn.averageif(C5:C16,"&gt;0",C5:C16)</f>
        <v/>
      </c>
      <c r="D17" s="235">
        <f>_xlfn.averageif(D5:D16,"&gt;0",D5:D16)</f>
        <v/>
      </c>
      <c r="E17" s="235">
        <f>_xlfn.averageif(E5:E16,"&gt;0",E5:E16)</f>
        <v/>
      </c>
      <c r="F17" s="235">
        <f>_xlfn.averageif(F5:F16,"&gt;0",F5:F16)</f>
        <v/>
      </c>
      <c r="G17" s="235">
        <f>_xlfn.averageif(G5:G16,"&gt;0",G5:G16)</f>
        <v/>
      </c>
      <c r="H17" s="235">
        <f>_xlfn.averageif(H5:H16,"&gt;0",H5:H16)</f>
        <v/>
      </c>
    </row>
    <row r="18" ht="16.5" customHeight="1" s="125">
      <c r="B18" s="236" t="n"/>
      <c r="C18" s="237" t="n"/>
      <c r="D18" s="237" t="n"/>
      <c r="E18" s="237" t="n"/>
      <c r="F18" s="237" t="n"/>
      <c r="G18" s="237" t="n"/>
      <c r="H18" s="237" t="n"/>
    </row>
    <row r="19" ht="15" customHeight="1" s="125">
      <c r="B19" s="211" t="inlineStr">
        <is>
          <t>AñoMes</t>
        </is>
      </c>
      <c r="C19" s="212" t="inlineStr">
        <is>
          <t>Dia</t>
        </is>
      </c>
      <c r="D19" s="212" t="inlineStr">
        <is>
          <t>Reunion</t>
        </is>
      </c>
      <c r="E19" s="212" t="inlineStr">
        <is>
          <t>Asistencia</t>
        </is>
      </c>
      <c r="F19" s="212" t="inlineStr">
        <is>
          <t>Observaciones</t>
        </is>
      </c>
      <c r="G19" s="212" t="n"/>
      <c r="H19" s="212" t="n"/>
    </row>
    <row r="20" ht="15" customHeight="1" s="125">
      <c r="A20" s="204">
        <f>CONCATENATE(B20,D20)</f>
        <v/>
      </c>
      <c r="B20" s="238" t="inlineStr">
        <is>
          <t>2309</t>
        </is>
      </c>
      <c r="C20" s="237" t="n">
        <v>2</v>
      </c>
      <c r="D20" s="237" t="inlineStr">
        <is>
          <t>findesemana</t>
        </is>
      </c>
      <c r="E20" s="237" t="n">
        <v>24</v>
      </c>
      <c r="F20" s="237" t="n"/>
      <c r="G20" s="237" t="n"/>
      <c r="H20" s="237" t="n"/>
    </row>
    <row r="21" ht="15" customHeight="1" s="125">
      <c r="A21" s="204">
        <f>CONCATENATE(B21,D21)</f>
        <v/>
      </c>
      <c r="B21" s="238" t="inlineStr">
        <is>
          <t>2309</t>
        </is>
      </c>
      <c r="C21" s="237" t="n">
        <v>6</v>
      </c>
      <c r="D21" s="237" t="inlineStr">
        <is>
          <t>entresemana</t>
        </is>
      </c>
      <c r="E21" s="237" t="n">
        <v>28</v>
      </c>
      <c r="F21" s="237" t="n"/>
      <c r="G21" s="237" t="n"/>
      <c r="H21" s="237" t="n"/>
    </row>
    <row r="22" ht="15" customHeight="1" s="125">
      <c r="A22" s="204">
        <f>CONCATENATE(B22,D22)</f>
        <v/>
      </c>
      <c r="B22" s="238" t="inlineStr">
        <is>
          <t>2309</t>
        </is>
      </c>
      <c r="C22" s="237" t="n">
        <v>9</v>
      </c>
      <c r="D22" s="237" t="inlineStr">
        <is>
          <t>findesemana</t>
        </is>
      </c>
      <c r="E22" s="237" t="n">
        <v>24</v>
      </c>
      <c r="F22" s="237" t="n"/>
      <c r="G22" s="237" t="n"/>
      <c r="H22" s="237" t="n"/>
    </row>
    <row r="23" ht="15" customHeight="1" s="125">
      <c r="A23" s="204">
        <f>CONCATENATE(B23,D23)</f>
        <v/>
      </c>
      <c r="B23" s="238" t="inlineStr">
        <is>
          <t>2309</t>
        </is>
      </c>
      <c r="C23" s="237" t="n">
        <v>13</v>
      </c>
      <c r="D23" s="237" t="inlineStr">
        <is>
          <t>entresemana</t>
        </is>
      </c>
      <c r="E23" s="237" t="n">
        <v>28</v>
      </c>
      <c r="F23" s="237" t="n"/>
      <c r="G23" s="237" t="n"/>
      <c r="H23" s="237" t="n"/>
    </row>
    <row r="24" ht="15" customHeight="1" s="125">
      <c r="A24" s="204">
        <f>CONCATENATE(B24,D24)</f>
        <v/>
      </c>
      <c r="B24" s="238" t="inlineStr">
        <is>
          <t>2309</t>
        </is>
      </c>
      <c r="C24" s="237" t="n">
        <v>16</v>
      </c>
      <c r="D24" s="237" t="inlineStr">
        <is>
          <t>findesemana</t>
        </is>
      </c>
      <c r="E24" s="237" t="n">
        <v>23</v>
      </c>
      <c r="F24" s="237" t="n"/>
      <c r="G24" s="237" t="n"/>
      <c r="H24" s="237" t="n"/>
    </row>
    <row r="25" ht="15" customHeight="1" s="125">
      <c r="A25" s="204">
        <f>CONCATENATE(B25,D25)</f>
        <v/>
      </c>
      <c r="B25" s="238" t="inlineStr">
        <is>
          <t>2309</t>
        </is>
      </c>
      <c r="C25" s="237" t="n">
        <v>20</v>
      </c>
      <c r="D25" s="237" t="inlineStr">
        <is>
          <t>entresemana</t>
        </is>
      </c>
      <c r="E25" s="237" t="n">
        <v>31</v>
      </c>
      <c r="F25" s="237" t="n"/>
      <c r="G25" s="237" t="n"/>
      <c r="H25" s="237" t="n"/>
    </row>
    <row r="26" ht="15" customHeight="1" s="125">
      <c r="A26" s="204">
        <f>CONCATENATE(B26,D26)</f>
        <v/>
      </c>
      <c r="B26" s="238" t="inlineStr">
        <is>
          <t>2309</t>
        </is>
      </c>
      <c r="C26" s="237" t="n">
        <v>23</v>
      </c>
      <c r="D26" s="237" t="inlineStr">
        <is>
          <t>findesemana</t>
        </is>
      </c>
      <c r="E26" s="237" t="n">
        <v>27</v>
      </c>
      <c r="F26" s="237" t="n"/>
      <c r="G26" s="237" t="n"/>
      <c r="H26" s="237" t="n"/>
    </row>
    <row r="27" ht="15" customHeight="1" s="125">
      <c r="A27" s="204">
        <f>CONCATENATE(B27,D27)</f>
        <v/>
      </c>
      <c r="B27" s="238" t="inlineStr">
        <is>
          <t>2309</t>
        </is>
      </c>
      <c r="C27" s="237" t="n">
        <v>27</v>
      </c>
      <c r="D27" s="237" t="inlineStr">
        <is>
          <t>entresemana</t>
        </is>
      </c>
      <c r="E27" s="237" t="n">
        <v>37</v>
      </c>
      <c r="F27" s="237" t="n"/>
      <c r="G27" s="237" t="n"/>
      <c r="H27" s="237" t="n"/>
    </row>
    <row r="28" ht="15" customHeight="1" s="125">
      <c r="A28" s="204">
        <f>CONCATENATE(B28,D28)</f>
        <v/>
      </c>
      <c r="B28" s="238" t="inlineStr">
        <is>
          <t>2309</t>
        </is>
      </c>
      <c r="C28" s="237" t="n">
        <v>30</v>
      </c>
      <c r="D28" s="237" t="inlineStr">
        <is>
          <t>findesemana</t>
        </is>
      </c>
      <c r="E28" s="237" t="n">
        <v>30</v>
      </c>
      <c r="F28" s="237" t="n"/>
      <c r="G28" s="237" t="n"/>
      <c r="H28" s="237" t="n"/>
    </row>
    <row r="29" ht="15" customHeight="1" s="125">
      <c r="A29" s="204">
        <f>CONCATENATE(B29,D29)</f>
        <v/>
      </c>
      <c r="B29" s="238" t="inlineStr">
        <is>
          <t>2310</t>
        </is>
      </c>
      <c r="C29" s="237" t="n">
        <v>4</v>
      </c>
      <c r="D29" s="237" t="inlineStr">
        <is>
          <t>entresemana</t>
        </is>
      </c>
      <c r="E29" s="237" t="n">
        <v>36</v>
      </c>
      <c r="F29" s="237" t="n"/>
      <c r="G29" s="237" t="n"/>
      <c r="H29" s="237" t="n"/>
    </row>
    <row r="30" ht="15" customHeight="1" s="125">
      <c r="A30" s="204">
        <f>CONCATENATE(B30,D30)</f>
        <v/>
      </c>
      <c r="B30" s="238" t="inlineStr">
        <is>
          <t>2310</t>
        </is>
      </c>
      <c r="C30" s="237" t="n">
        <v>7</v>
      </c>
      <c r="D30" s="237" t="inlineStr">
        <is>
          <t>findesemana</t>
        </is>
      </c>
      <c r="E30" s="237" t="n">
        <v>30</v>
      </c>
      <c r="F30" s="237" t="n"/>
      <c r="G30" s="237" t="n"/>
      <c r="H30" s="237" t="n"/>
    </row>
    <row r="31" ht="15" customHeight="1" s="125">
      <c r="A31" s="204">
        <f>CONCATENATE(B31,D31)</f>
        <v/>
      </c>
      <c r="B31" s="238" t="inlineStr">
        <is>
          <t>2310</t>
        </is>
      </c>
      <c r="C31" s="237" t="n">
        <v>11</v>
      </c>
      <c r="D31" s="237" t="inlineStr">
        <is>
          <t>entresemana</t>
        </is>
      </c>
      <c r="E31" s="237" t="n">
        <v>35</v>
      </c>
      <c r="F31" s="237" t="n"/>
      <c r="G31" s="237" t="n"/>
      <c r="H31" s="237" t="n"/>
    </row>
    <row r="32" ht="15" customHeight="1" s="125">
      <c r="A32" s="204">
        <f>CONCATENATE(B32,D32)</f>
        <v/>
      </c>
      <c r="B32" s="238" t="inlineStr">
        <is>
          <t>2310</t>
        </is>
      </c>
      <c r="C32" s="237" t="n">
        <v>14</v>
      </c>
      <c r="D32" s="237" t="inlineStr">
        <is>
          <t>findesemana</t>
        </is>
      </c>
      <c r="E32" s="237" t="n">
        <v>31</v>
      </c>
      <c r="F32" s="237" t="n"/>
      <c r="G32" s="237" t="n"/>
      <c r="H32" s="237" t="n"/>
    </row>
    <row r="33" ht="15" customHeight="1" s="125">
      <c r="A33" s="204">
        <f>CONCATENATE(B33,D33)</f>
        <v/>
      </c>
      <c r="B33" s="238" t="inlineStr">
        <is>
          <t>2310</t>
        </is>
      </c>
      <c r="C33" s="237" t="n">
        <v>18</v>
      </c>
      <c r="D33" s="237" t="inlineStr">
        <is>
          <t>entresemana</t>
        </is>
      </c>
      <c r="E33" s="237" t="n">
        <v>34</v>
      </c>
      <c r="F33" s="237" t="n"/>
      <c r="G33" s="237" t="n"/>
      <c r="H33" s="237" t="n"/>
    </row>
    <row r="34" ht="15" customHeight="1" s="125">
      <c r="A34" s="204">
        <f>CONCATENATE(B34,D34)</f>
        <v/>
      </c>
      <c r="B34" s="238" t="inlineStr">
        <is>
          <t>2310</t>
        </is>
      </c>
      <c r="C34" s="237" t="n">
        <v>21</v>
      </c>
      <c r="D34" s="237" t="inlineStr">
        <is>
          <t>findesemana</t>
        </is>
      </c>
      <c r="E34" s="237" t="n">
        <v>32</v>
      </c>
      <c r="F34" s="237" t="n"/>
      <c r="G34" s="237" t="n"/>
      <c r="H34" s="237" t="n"/>
    </row>
    <row r="35" ht="15" customHeight="1" s="125">
      <c r="A35" s="204">
        <f>CONCATENATE(B35,D35)</f>
        <v/>
      </c>
      <c r="B35" s="238" t="inlineStr">
        <is>
          <t>2310</t>
        </is>
      </c>
      <c r="C35" s="237" t="n">
        <v>25</v>
      </c>
      <c r="D35" s="237" t="inlineStr">
        <is>
          <t>entresemana</t>
        </is>
      </c>
      <c r="E35" s="237" t="n">
        <v>35</v>
      </c>
      <c r="F35" s="237" t="n"/>
      <c r="G35" s="237" t="n"/>
      <c r="H35" s="237" t="n"/>
    </row>
    <row r="36" ht="15" customHeight="1" s="125">
      <c r="A36" s="204">
        <f>CONCATENATE(B36,D36)</f>
        <v/>
      </c>
      <c r="B36" s="238" t="inlineStr">
        <is>
          <t>2310</t>
        </is>
      </c>
      <c r="C36" s="237" t="n">
        <v>28</v>
      </c>
      <c r="D36" s="237" t="inlineStr">
        <is>
          <t>findesemana</t>
        </is>
      </c>
      <c r="E36" s="237" t="n">
        <v>28</v>
      </c>
      <c r="F36" s="237" t="n"/>
      <c r="G36" s="237" t="n"/>
      <c r="H36" s="237" t="n"/>
    </row>
    <row r="37" ht="15" customHeight="1" s="125">
      <c r="A37" s="204">
        <f>CONCATENATE(B37,D37)</f>
        <v/>
      </c>
      <c r="B37" s="238" t="inlineStr">
        <is>
          <t>2311</t>
        </is>
      </c>
      <c r="C37" s="237" t="n">
        <v>1</v>
      </c>
      <c r="D37" s="237" t="inlineStr">
        <is>
          <t>entresemana</t>
        </is>
      </c>
      <c r="E37" s="237" t="n">
        <v>28</v>
      </c>
      <c r="F37" s="237" t="n"/>
      <c r="G37" s="237" t="n"/>
      <c r="H37" s="237" t="n"/>
    </row>
    <row r="38" ht="15" customHeight="1" s="125">
      <c r="A38" s="204">
        <f>CONCATENATE(B38,D38)</f>
        <v/>
      </c>
      <c r="B38" s="238" t="inlineStr">
        <is>
          <t>2311</t>
        </is>
      </c>
      <c r="C38" s="237" t="n">
        <v>4</v>
      </c>
      <c r="D38" s="237" t="inlineStr">
        <is>
          <t>findesemana</t>
        </is>
      </c>
      <c r="E38" s="237" t="n">
        <v>33</v>
      </c>
      <c r="F38" s="237" t="n"/>
      <c r="G38" s="237" t="n"/>
      <c r="H38" s="237" t="n"/>
    </row>
    <row r="39" ht="15" customHeight="1" s="125">
      <c r="A39" s="204">
        <f>CONCATENATE(B39,D39)</f>
        <v/>
      </c>
      <c r="B39" s="238" t="inlineStr">
        <is>
          <t>2311</t>
        </is>
      </c>
      <c r="C39" s="237" t="n">
        <v>8</v>
      </c>
      <c r="D39" s="237" t="inlineStr">
        <is>
          <t>entresemana</t>
        </is>
      </c>
      <c r="E39" s="237" t="n">
        <v>30</v>
      </c>
      <c r="F39" s="237" t="n"/>
      <c r="G39" s="237" t="n"/>
      <c r="H39" s="237" t="n"/>
    </row>
    <row r="40" ht="15" customHeight="1" s="125">
      <c r="A40" s="204">
        <f>CONCATENATE(B40,D40)</f>
        <v/>
      </c>
      <c r="B40" s="238" t="inlineStr">
        <is>
          <t>2311</t>
        </is>
      </c>
      <c r="C40" s="237" t="n">
        <v>11</v>
      </c>
      <c r="D40" s="237" t="inlineStr">
        <is>
          <t>findesemana</t>
        </is>
      </c>
      <c r="E40" s="237" t="n">
        <v>41</v>
      </c>
      <c r="F40" s="237" t="n"/>
      <c r="G40" s="237" t="n"/>
      <c r="H40" s="237" t="n"/>
    </row>
    <row r="41" ht="15" customHeight="1" s="125">
      <c r="A41" s="204">
        <f>CONCATENATE(B41,D41)</f>
        <v/>
      </c>
      <c r="B41" s="238" t="inlineStr">
        <is>
          <t>2311</t>
        </is>
      </c>
      <c r="C41" s="237" t="n">
        <v>15</v>
      </c>
      <c r="D41" s="237" t="inlineStr">
        <is>
          <t>entresemana</t>
        </is>
      </c>
      <c r="E41" s="237" t="n">
        <v>35</v>
      </c>
      <c r="F41" s="237" t="n"/>
      <c r="G41" s="237" t="n"/>
      <c r="H41" s="237" t="n"/>
    </row>
    <row r="42" ht="15" customHeight="1" s="125">
      <c r="A42" s="204">
        <f>CONCATENATE(B42,D42)</f>
        <v/>
      </c>
      <c r="B42" s="238" t="inlineStr">
        <is>
          <t>2311</t>
        </is>
      </c>
      <c r="C42" s="237" t="n">
        <v>18</v>
      </c>
      <c r="D42" s="237" t="inlineStr">
        <is>
          <t>findesemana</t>
        </is>
      </c>
      <c r="E42" s="237" t="n">
        <v>35</v>
      </c>
      <c r="F42" s="237" t="n"/>
      <c r="G42" s="237" t="n"/>
      <c r="H42" s="237" t="n"/>
    </row>
    <row r="43" ht="15" customHeight="1" s="125">
      <c r="A43" s="204">
        <f>CONCATENATE(B43,D43)</f>
        <v/>
      </c>
      <c r="B43" s="238" t="inlineStr">
        <is>
          <t>2311</t>
        </is>
      </c>
      <c r="C43" s="237" t="n">
        <v>22</v>
      </c>
      <c r="D43" s="237" t="inlineStr">
        <is>
          <t>entresemana</t>
        </is>
      </c>
      <c r="E43" s="237" t="n">
        <v>25</v>
      </c>
      <c r="F43" s="237" t="n"/>
      <c r="G43" s="237" t="n"/>
      <c r="H43" s="237" t="n"/>
    </row>
    <row r="44" ht="15" customHeight="1" s="125">
      <c r="A44" s="204">
        <f>CONCATENATE(B44,D44)</f>
        <v/>
      </c>
      <c r="B44" s="238" t="inlineStr">
        <is>
          <t>2311</t>
        </is>
      </c>
      <c r="C44" s="237" t="n">
        <v>25</v>
      </c>
      <c r="D44" s="237" t="inlineStr">
        <is>
          <t>findesemana</t>
        </is>
      </c>
      <c r="E44" s="237" t="n">
        <v>35</v>
      </c>
      <c r="F44" s="237" t="n"/>
      <c r="G44" s="237" t="n"/>
      <c r="H44" s="237" t="n"/>
    </row>
    <row r="45" ht="15" customHeight="1" s="125">
      <c r="A45" s="204">
        <f>CONCATENATE(B45,D45)</f>
        <v/>
      </c>
      <c r="B45" s="238" t="inlineStr">
        <is>
          <t>2312</t>
        </is>
      </c>
      <c r="C45" s="237" t="n">
        <v>2</v>
      </c>
      <c r="D45" s="237" t="inlineStr">
        <is>
          <t>findesemana</t>
        </is>
      </c>
      <c r="E45" s="237" t="n">
        <v>33</v>
      </c>
      <c r="F45" s="237" t="n"/>
      <c r="G45" s="237" t="n"/>
      <c r="H45" s="237" t="n"/>
    </row>
    <row r="46" ht="15" customHeight="1" s="125">
      <c r="A46" s="204">
        <f>CONCATENATE(B46,D46)</f>
        <v/>
      </c>
      <c r="B46" s="238" t="inlineStr">
        <is>
          <t>2312</t>
        </is>
      </c>
      <c r="C46" s="237" t="n">
        <v>6</v>
      </c>
      <c r="D46" s="237" t="inlineStr">
        <is>
          <t>entresemana</t>
        </is>
      </c>
      <c r="E46" s="237" t="n">
        <v>32</v>
      </c>
      <c r="F46" s="237" t="n"/>
      <c r="G46" s="237" t="n"/>
      <c r="H46" s="237" t="n"/>
    </row>
    <row r="47" ht="15" customHeight="1" s="125">
      <c r="A47" s="204">
        <f>CONCATENATE(B47,D47)</f>
        <v/>
      </c>
      <c r="B47" s="238" t="inlineStr">
        <is>
          <t>2312</t>
        </is>
      </c>
      <c r="C47" s="237" t="n">
        <v>9</v>
      </c>
      <c r="D47" s="237" t="inlineStr">
        <is>
          <t>findesemana</t>
        </is>
      </c>
      <c r="E47" s="237" t="n">
        <v>26</v>
      </c>
      <c r="F47" s="237" t="n"/>
      <c r="G47" s="237" t="n"/>
      <c r="H47" s="237" t="n"/>
    </row>
    <row r="48" ht="15" customHeight="1" s="125">
      <c r="A48" s="204">
        <f>CONCATENATE(B48,D48)</f>
        <v/>
      </c>
      <c r="B48" s="238" t="inlineStr">
        <is>
          <t>2312</t>
        </is>
      </c>
      <c r="C48" s="237" t="n">
        <v>13</v>
      </c>
      <c r="D48" s="237" t="inlineStr">
        <is>
          <t>entresemana</t>
        </is>
      </c>
      <c r="E48" s="237" t="n">
        <v>32</v>
      </c>
      <c r="F48" s="237" t="n"/>
      <c r="G48" s="237" t="n"/>
      <c r="H48" s="237" t="n"/>
    </row>
    <row r="49" ht="15" customHeight="1" s="125">
      <c r="A49" s="204">
        <f>CONCATENATE(B49,D49)</f>
        <v/>
      </c>
      <c r="B49" s="238" t="inlineStr">
        <is>
          <t>2312</t>
        </is>
      </c>
      <c r="C49" s="237" t="n">
        <v>16</v>
      </c>
      <c r="D49" s="237" t="inlineStr">
        <is>
          <t>findesemana</t>
        </is>
      </c>
      <c r="E49" s="237" t="n">
        <v>32</v>
      </c>
      <c r="F49" s="237" t="n"/>
      <c r="G49" s="237" t="n"/>
      <c r="H49" s="237" t="n"/>
    </row>
    <row r="50" ht="15" customHeight="1" s="125">
      <c r="A50" s="204">
        <f>CONCATENATE(B50,D50)</f>
        <v/>
      </c>
      <c r="B50" s="238" t="inlineStr">
        <is>
          <t>2312</t>
        </is>
      </c>
      <c r="C50" s="237" t="n">
        <v>20</v>
      </c>
      <c r="D50" s="237" t="inlineStr">
        <is>
          <t>entresemana</t>
        </is>
      </c>
      <c r="E50" s="237" t="n">
        <v>32</v>
      </c>
      <c r="F50" s="237" t="n"/>
      <c r="G50" s="237" t="n"/>
      <c r="H50" s="237" t="n"/>
    </row>
    <row r="51" ht="15" customHeight="1" s="125">
      <c r="A51" s="204">
        <f>CONCATENATE(B51,D51)</f>
        <v/>
      </c>
      <c r="B51" s="238" t="inlineStr">
        <is>
          <t>2312</t>
        </is>
      </c>
      <c r="C51" s="237" t="n">
        <v>23</v>
      </c>
      <c r="D51" s="237" t="inlineStr">
        <is>
          <t>findesemana</t>
        </is>
      </c>
      <c r="E51" s="237" t="n">
        <v>33</v>
      </c>
      <c r="F51" s="237" t="n"/>
      <c r="G51" s="237" t="n"/>
      <c r="H51" s="237" t="n"/>
    </row>
    <row r="52" ht="15" customHeight="1" s="125">
      <c r="A52" s="204">
        <f>CONCATENATE(B52,D52)</f>
        <v/>
      </c>
      <c r="B52" s="238" t="inlineStr">
        <is>
          <t>2312</t>
        </is>
      </c>
      <c r="C52" s="237" t="n">
        <v>26</v>
      </c>
      <c r="D52" s="237" t="inlineStr">
        <is>
          <t>entresemana</t>
        </is>
      </c>
      <c r="E52" s="237" t="n">
        <v>38</v>
      </c>
      <c r="F52" s="237" t="n"/>
      <c r="G52" s="237" t="n"/>
      <c r="H52" s="237" t="n"/>
    </row>
    <row r="53" ht="15" customHeight="1" s="125">
      <c r="A53" s="204">
        <f>CONCATENATE(B53,D53)</f>
        <v/>
      </c>
      <c r="B53" s="238" t="inlineStr">
        <is>
          <t>2312</t>
        </is>
      </c>
      <c r="C53" s="237" t="n">
        <v>30</v>
      </c>
      <c r="D53" s="237" t="inlineStr">
        <is>
          <t>findesemana</t>
        </is>
      </c>
      <c r="E53" s="237" t="n">
        <v>45</v>
      </c>
      <c r="F53" s="237" t="n"/>
      <c r="G53" s="237" t="n"/>
      <c r="H53" s="237" t="n"/>
    </row>
    <row r="54" ht="15" customHeight="1" s="125">
      <c r="A54" s="204">
        <f>CONCATENATE(B54,D54)</f>
        <v/>
      </c>
      <c r="B54" s="238" t="inlineStr">
        <is>
          <t>2401</t>
        </is>
      </c>
      <c r="C54" s="237" t="n">
        <v>10</v>
      </c>
      <c r="D54" s="237" t="inlineStr">
        <is>
          <t>entresemana</t>
        </is>
      </c>
      <c r="E54" s="237" t="n">
        <v>35</v>
      </c>
      <c r="F54" s="237" t="n"/>
      <c r="G54" s="237" t="n"/>
      <c r="H54" s="237" t="n"/>
    </row>
    <row r="55" ht="15" customHeight="1" s="125">
      <c r="A55" s="204">
        <f>CONCATENATE(B55,D55)</f>
        <v/>
      </c>
      <c r="B55" s="238" t="inlineStr">
        <is>
          <t>2401</t>
        </is>
      </c>
      <c r="C55" s="237" t="n">
        <v>6</v>
      </c>
      <c r="D55" s="237" t="inlineStr">
        <is>
          <t>findesemana</t>
        </is>
      </c>
      <c r="E55" s="237" t="n">
        <v>38</v>
      </c>
      <c r="F55" s="237" t="n"/>
      <c r="G55" s="237" t="n"/>
      <c r="H55" s="237" t="n"/>
    </row>
    <row r="56" ht="15" customHeight="1" s="125">
      <c r="A56" s="204">
        <f>CONCATENATE(B56,D56)</f>
        <v/>
      </c>
      <c r="B56" s="238" t="inlineStr">
        <is>
          <t>2401</t>
        </is>
      </c>
      <c r="C56" s="237" t="n">
        <v>13</v>
      </c>
      <c r="D56" s="237" t="inlineStr">
        <is>
          <t>findesemana</t>
        </is>
      </c>
      <c r="E56" s="237" t="n">
        <v>48</v>
      </c>
      <c r="F56" s="237" t="n"/>
      <c r="G56" s="237" t="n"/>
      <c r="H56" s="237" t="n"/>
    </row>
    <row r="57" ht="15" customHeight="1" s="125">
      <c r="A57" s="204">
        <f>CONCATENATE(B57,D57)</f>
        <v/>
      </c>
      <c r="B57" s="238" t="inlineStr">
        <is>
          <t>2401</t>
        </is>
      </c>
      <c r="C57" s="237" t="n">
        <v>17</v>
      </c>
      <c r="D57" s="237" t="inlineStr">
        <is>
          <t>entresemana</t>
        </is>
      </c>
      <c r="E57" s="237" t="n">
        <v>27</v>
      </c>
      <c r="F57" s="237" t="n"/>
      <c r="G57" s="237" t="n"/>
      <c r="H57" s="237" t="n"/>
    </row>
    <row r="58" ht="15" customHeight="1" s="125">
      <c r="A58" s="204">
        <f>CONCATENATE(B65,D65)</f>
        <v/>
      </c>
      <c r="B58" s="238" t="inlineStr">
        <is>
          <t>2402</t>
        </is>
      </c>
      <c r="C58" s="237" t="n">
        <v>24</v>
      </c>
      <c r="D58" s="237" t="inlineStr">
        <is>
          <t>findesemana</t>
        </is>
      </c>
      <c r="E58" s="237" t="n">
        <v>40</v>
      </c>
      <c r="F58" s="237" t="n"/>
      <c r="G58" s="237" t="n"/>
      <c r="H58" s="237" t="n"/>
    </row>
    <row r="59" ht="15" customHeight="1" s="125">
      <c r="A59" s="204">
        <f>CONCATENATE(B67,D67)</f>
        <v/>
      </c>
      <c r="B59" s="238" t="inlineStr">
        <is>
          <t>2402</t>
        </is>
      </c>
      <c r="C59" s="237" t="n">
        <v>28</v>
      </c>
      <c r="D59" s="237" t="inlineStr">
        <is>
          <t>entresemana</t>
        </is>
      </c>
      <c r="E59" s="237" t="n">
        <v>35</v>
      </c>
      <c r="F59" s="237" t="inlineStr">
        <is>
          <t>ultima reunion F.Lara</t>
        </is>
      </c>
      <c r="G59" s="237" t="n"/>
      <c r="H59" s="237" t="n"/>
    </row>
    <row r="60" ht="15" customHeight="1" s="125">
      <c r="A60" s="204">
        <f>CONCATENATE(B68,D68)</f>
        <v/>
      </c>
      <c r="B60" s="238" t="inlineStr">
        <is>
          <t>2403</t>
        </is>
      </c>
      <c r="C60" s="237" t="n">
        <v>16</v>
      </c>
      <c r="D60" s="237" t="inlineStr">
        <is>
          <t>findesemana</t>
        </is>
      </c>
      <c r="E60" s="237" t="n">
        <v>30</v>
      </c>
      <c r="F60" s="237" t="inlineStr">
        <is>
          <t>ok</t>
        </is>
      </c>
      <c r="G60" s="237" t="n"/>
      <c r="H60" s="237" t="n"/>
    </row>
    <row r="61" ht="15" customHeight="1" s="125">
      <c r="A61" s="204">
        <f>CONCATENATE(B70,D70)</f>
        <v/>
      </c>
      <c r="B61" s="238" t="inlineStr">
        <is>
          <t>2403</t>
        </is>
      </c>
      <c r="C61" s="237" t="n">
        <v>23</v>
      </c>
      <c r="D61" s="237" t="inlineStr">
        <is>
          <t>conmemoracion</t>
        </is>
      </c>
      <c r="E61" s="237" t="n">
        <v>65</v>
      </c>
      <c r="F61" s="237" t="inlineStr">
        <is>
          <t>asistencia conmemoración 2024</t>
        </is>
      </c>
      <c r="G61" s="237" t="n"/>
      <c r="H61" s="237" t="n"/>
    </row>
    <row r="62" ht="15" customHeight="1" s="125">
      <c r="A62" s="204">
        <f>CONCATENATE(B71,D71)</f>
        <v/>
      </c>
      <c r="B62" s="238" t="inlineStr">
        <is>
          <t>2403</t>
        </is>
      </c>
      <c r="C62" s="237" t="n">
        <v>27</v>
      </c>
      <c r="D62" s="237" t="inlineStr">
        <is>
          <t>entresemana</t>
        </is>
      </c>
      <c r="E62" s="237" t="n">
        <v>27</v>
      </c>
      <c r="F62" s="237" t="inlineStr">
        <is>
          <t>ok</t>
        </is>
      </c>
      <c r="G62" s="237" t="n"/>
      <c r="H62" s="237" t="n"/>
    </row>
    <row r="63" ht="15" customHeight="1" s="125">
      <c r="A63" s="204">
        <f>CONCATENATE(B72,D72)</f>
        <v/>
      </c>
      <c r="B63" s="238" t="inlineStr">
        <is>
          <t>2404</t>
        </is>
      </c>
      <c r="C63" s="237" t="n">
        <v>4</v>
      </c>
      <c r="D63" s="237" t="inlineStr">
        <is>
          <t>entresemana</t>
        </is>
      </c>
      <c r="E63" s="237" t="n">
        <v>26</v>
      </c>
      <c r="F63" s="237" t="inlineStr">
        <is>
          <t>ok</t>
        </is>
      </c>
      <c r="G63" s="237" t="n"/>
      <c r="H63" s="237" t="n"/>
    </row>
    <row r="64" ht="15" customHeight="1" s="125">
      <c r="A64" s="204">
        <f>CONCATENATE(B73,D73)</f>
        <v/>
      </c>
      <c r="B64" s="238" t="inlineStr">
        <is>
          <t>2404</t>
        </is>
      </c>
      <c r="C64" s="237" t="n">
        <v>6</v>
      </c>
      <c r="D64" s="237" t="inlineStr">
        <is>
          <t>findesemana</t>
        </is>
      </c>
      <c r="E64" s="237" t="n">
        <v>29</v>
      </c>
      <c r="F64" s="237" t="inlineStr">
        <is>
          <t>ok</t>
        </is>
      </c>
      <c r="G64" s="237" t="n"/>
      <c r="H64" s="237" t="n"/>
    </row>
    <row r="65" ht="15" customHeight="1" s="125">
      <c r="A65" s="204">
        <f>CONCATENATE(B74,D74)</f>
        <v/>
      </c>
      <c r="B65" s="238" t="inlineStr">
        <is>
          <t>2404</t>
        </is>
      </c>
      <c r="C65" s="237" t="n">
        <v>10</v>
      </c>
      <c r="D65" s="237" t="inlineStr">
        <is>
          <t>entresemana</t>
        </is>
      </c>
      <c r="E65" s="237" t="n">
        <v>32</v>
      </c>
      <c r="F65" s="237" t="inlineStr">
        <is>
          <t>ok</t>
        </is>
      </c>
      <c r="G65" s="237" t="n"/>
      <c r="H65" s="237" t="n"/>
    </row>
    <row r="66" ht="15" customHeight="1" s="125">
      <c r="A66" s="204">
        <f>CONCATENATE(B75,D75)</f>
        <v/>
      </c>
      <c r="B66" s="238" t="inlineStr">
        <is>
          <t>2404</t>
        </is>
      </c>
      <c r="C66" s="237" t="n">
        <v>13</v>
      </c>
      <c r="D66" s="237" t="inlineStr">
        <is>
          <t>findesemana</t>
        </is>
      </c>
      <c r="E66" s="237" t="n">
        <v>23</v>
      </c>
      <c r="F66" s="237" t="inlineStr">
        <is>
          <t>ok</t>
        </is>
      </c>
      <c r="G66" s="237" t="n"/>
      <c r="H66" s="237" t="n"/>
    </row>
    <row r="67" ht="15" customHeight="1" s="125">
      <c r="A67" s="204">
        <f>CONCATENATE(B76,D76)</f>
        <v/>
      </c>
      <c r="B67" s="238" t="n"/>
      <c r="C67" s="237" t="n"/>
      <c r="D67" s="237" t="n"/>
      <c r="E67" s="237" t="n"/>
      <c r="F67" s="237" t="n"/>
      <c r="G67" s="237" t="n"/>
      <c r="H67" s="237" t="n"/>
    </row>
    <row r="68" ht="15" customHeight="1" s="125">
      <c r="A68" s="204">
        <f>CONCATENATE(B77,D77)</f>
        <v/>
      </c>
      <c r="B68" s="238" t="n"/>
      <c r="C68" s="237" t="n"/>
      <c r="D68" s="237" t="n"/>
      <c r="E68" s="237" t="n"/>
      <c r="F68" s="237" t="n"/>
      <c r="G68" s="237" t="n"/>
      <c r="H68" s="237" t="n"/>
    </row>
    <row r="69" ht="15" customHeight="1" s="125">
      <c r="A69" s="204">
        <f>CONCATENATE(B78,D78)</f>
        <v/>
      </c>
      <c r="B69" s="238" t="n"/>
      <c r="C69" s="237" t="n"/>
      <c r="D69" s="237" t="n"/>
      <c r="E69" s="237" t="n"/>
      <c r="F69" s="237" t="n"/>
      <c r="G69" s="237" t="n"/>
      <c r="H69" s="237" t="n"/>
    </row>
    <row r="70" ht="15" customHeight="1" s="125">
      <c r="A70" s="204">
        <f>CONCATENATE(B79,D79)</f>
        <v/>
      </c>
      <c r="B70" s="238" t="n"/>
      <c r="C70" s="237" t="n"/>
      <c r="D70" s="237" t="n"/>
      <c r="E70" s="237" t="n"/>
      <c r="F70" s="237" t="n"/>
      <c r="G70" s="237" t="n"/>
      <c r="H70" s="237" t="n"/>
    </row>
    <row r="71" ht="15" customHeight="1" s="125">
      <c r="A71" s="204">
        <f>CONCATENATE(B80,D80)</f>
        <v/>
      </c>
      <c r="B71" s="238" t="n"/>
      <c r="C71" s="237" t="n"/>
      <c r="D71" s="237" t="n"/>
      <c r="E71" s="237" t="n"/>
      <c r="F71" s="237" t="n"/>
      <c r="G71" s="237" t="n"/>
      <c r="H71" s="237" t="n"/>
    </row>
    <row r="72" ht="15" customHeight="1" s="125">
      <c r="A72" s="204">
        <f>CONCATENATE(B81,D81)</f>
        <v/>
      </c>
      <c r="B72" s="238" t="n"/>
      <c r="C72" s="237" t="n"/>
      <c r="D72" s="237" t="n"/>
      <c r="E72" s="237" t="n"/>
      <c r="F72" s="237" t="n"/>
      <c r="G72" s="237" t="n"/>
      <c r="H72" s="237" t="n"/>
    </row>
    <row r="73" ht="15" customHeight="1" s="125">
      <c r="A73" s="204">
        <f>CONCATENATE(B82,D82)</f>
        <v/>
      </c>
      <c r="B73" s="238" t="n"/>
      <c r="C73" s="237" t="n"/>
      <c r="D73" s="237" t="n"/>
      <c r="E73" s="237" t="n"/>
      <c r="F73" s="237" t="n"/>
      <c r="G73" s="237" t="n"/>
      <c r="H73" s="237" t="n"/>
    </row>
    <row r="74" ht="15" customHeight="1" s="125">
      <c r="A74" s="204">
        <f>CONCATENATE(B83,D83)</f>
        <v/>
      </c>
      <c r="B74" s="238" t="n"/>
      <c r="C74" s="237" t="n"/>
      <c r="D74" s="237" t="n"/>
      <c r="E74" s="237" t="n"/>
      <c r="F74" s="237" t="n"/>
      <c r="G74" s="237" t="n"/>
      <c r="H74" s="237" t="n"/>
    </row>
    <row r="75" ht="15" customHeight="1" s="125">
      <c r="A75" s="204">
        <f>CONCATENATE(B84,D84)</f>
        <v/>
      </c>
      <c r="B75" s="238" t="n"/>
      <c r="C75" s="237" t="n"/>
      <c r="D75" s="237" t="n"/>
      <c r="E75" s="237" t="n"/>
      <c r="F75" s="237" t="n"/>
      <c r="G75" s="237" t="n"/>
      <c r="H75" s="237" t="n"/>
    </row>
    <row r="76" ht="15" customHeight="1" s="125">
      <c r="A76" s="204">
        <f>CONCATENATE(B85,D85)</f>
        <v/>
      </c>
      <c r="B76" s="238" t="n"/>
      <c r="C76" s="237" t="n"/>
      <c r="D76" s="237" t="n"/>
      <c r="E76" s="237" t="n"/>
      <c r="F76" s="237" t="n"/>
      <c r="G76" s="237" t="n"/>
      <c r="H76" s="237" t="n"/>
    </row>
    <row r="77" ht="15" customHeight="1" s="125">
      <c r="A77" s="204">
        <f>CONCATENATE(B86,D86)</f>
        <v/>
      </c>
      <c r="B77" s="238" t="n"/>
      <c r="C77" s="237" t="n"/>
      <c r="D77" s="237" t="n"/>
      <c r="E77" s="237" t="n"/>
      <c r="F77" s="237" t="n"/>
      <c r="G77" s="237" t="n"/>
      <c r="H77" s="237" t="n"/>
    </row>
    <row r="78" ht="15" customHeight="1" s="125">
      <c r="A78" s="204">
        <f>CONCATENATE(B87,D87)</f>
        <v/>
      </c>
      <c r="B78" s="238" t="n"/>
      <c r="C78" s="237" t="n"/>
      <c r="D78" s="237" t="n"/>
      <c r="E78" s="237" t="n"/>
      <c r="F78" s="237" t="n"/>
      <c r="G78" s="237" t="n"/>
      <c r="H78" s="237" t="n"/>
    </row>
    <row r="79" ht="15" customHeight="1" s="125">
      <c r="A79" s="204">
        <f>CONCATENATE(B88,D88)</f>
        <v/>
      </c>
      <c r="B79" s="238" t="n"/>
      <c r="C79" s="237" t="n"/>
      <c r="D79" s="237" t="n"/>
      <c r="E79" s="237" t="n"/>
      <c r="F79" s="237" t="n"/>
      <c r="G79" s="237" t="n"/>
      <c r="H79" s="237" t="n"/>
    </row>
    <row r="80" ht="15" customHeight="1" s="125">
      <c r="A80" s="204">
        <f>CONCATENATE(B89,D89)</f>
        <v/>
      </c>
      <c r="B80" s="238" t="n"/>
      <c r="C80" s="237" t="n"/>
      <c r="D80" s="237" t="n"/>
      <c r="E80" s="237" t="n"/>
      <c r="F80" s="237" t="n"/>
      <c r="G80" s="237" t="n"/>
      <c r="H80" s="237" t="n"/>
    </row>
    <row r="81" ht="15" customHeight="1" s="125">
      <c r="A81" s="204">
        <f>CONCATENATE(B90,D90)</f>
        <v/>
      </c>
      <c r="B81" s="238" t="n"/>
      <c r="C81" s="237" t="n"/>
      <c r="D81" s="237" t="n"/>
      <c r="E81" s="237" t="n"/>
      <c r="F81" s="237" t="n"/>
      <c r="G81" s="237" t="n"/>
      <c r="H81" s="237" t="n"/>
    </row>
    <row r="82" ht="15" customHeight="1" s="125">
      <c r="A82" s="204">
        <f>CONCATENATE(B91,D91)</f>
        <v/>
      </c>
      <c r="B82" s="238" t="n"/>
      <c r="C82" s="237" t="n"/>
      <c r="D82" s="237" t="n"/>
      <c r="E82" s="237" t="n"/>
      <c r="F82" s="237" t="n"/>
      <c r="G82" s="237" t="n"/>
      <c r="H82" s="237" t="n"/>
    </row>
    <row r="83" ht="15" customHeight="1" s="125">
      <c r="A83" s="204">
        <f>CONCATENATE(B92,D92)</f>
        <v/>
      </c>
      <c r="B83" s="238" t="n"/>
      <c r="C83" s="237" t="n"/>
      <c r="D83" s="237" t="n"/>
      <c r="E83" s="237" t="n"/>
      <c r="F83" s="237" t="n"/>
      <c r="G83" s="237" t="n"/>
      <c r="H83" s="237" t="n"/>
    </row>
    <row r="84" ht="15" customHeight="1" s="125">
      <c r="A84" s="204">
        <f>CONCATENATE(B93,D93)</f>
        <v/>
      </c>
      <c r="B84" s="238" t="n"/>
      <c r="C84" s="237" t="n"/>
      <c r="D84" s="237" t="n"/>
      <c r="E84" s="237" t="n"/>
      <c r="F84" s="237" t="n"/>
      <c r="G84" s="237" t="n"/>
      <c r="H84" s="237" t="n"/>
    </row>
    <row r="85" ht="15" customHeight="1" s="125">
      <c r="A85" s="204">
        <f>CONCATENATE(B94,D94)</f>
        <v/>
      </c>
      <c r="B85" s="238" t="n"/>
      <c r="C85" s="237" t="n"/>
      <c r="D85" s="237" t="n"/>
      <c r="E85" s="237" t="n"/>
      <c r="F85" s="237" t="n"/>
      <c r="G85" s="237" t="n"/>
      <c r="H85" s="237" t="n"/>
    </row>
    <row r="86" ht="15" customHeight="1" s="125">
      <c r="A86" s="204">
        <f>CONCATENATE(B95,D95)</f>
        <v/>
      </c>
      <c r="B86" s="238" t="n"/>
      <c r="C86" s="237" t="n"/>
      <c r="D86" s="237" t="n"/>
      <c r="E86" s="237" t="n"/>
      <c r="F86" s="237" t="n"/>
      <c r="G86" s="237" t="n"/>
      <c r="H86" s="237" t="n"/>
    </row>
    <row r="87" ht="15" customHeight="1" s="125">
      <c r="A87" s="204">
        <f>CONCATENATE(B96,D96)</f>
        <v/>
      </c>
      <c r="B87" s="238" t="n"/>
      <c r="C87" s="237" t="n"/>
      <c r="D87" s="237" t="n"/>
      <c r="E87" s="237" t="n"/>
      <c r="F87" s="237" t="n"/>
      <c r="G87" s="237" t="n"/>
      <c r="H87" s="237" t="n"/>
    </row>
    <row r="88" ht="15" customHeight="1" s="125">
      <c r="A88" s="204">
        <f>CONCATENATE(B97,D97)</f>
        <v/>
      </c>
      <c r="B88" s="238" t="n"/>
      <c r="C88" s="237" t="n"/>
      <c r="D88" s="237" t="n"/>
      <c r="E88" s="237" t="n"/>
      <c r="F88" s="237" t="n"/>
      <c r="G88" s="237" t="n"/>
      <c r="H88" s="237" t="n"/>
    </row>
    <row r="89" ht="15" customHeight="1" s="125">
      <c r="A89" s="204">
        <f>CONCATENATE(B98,D98)</f>
        <v/>
      </c>
      <c r="B89" s="238" t="n"/>
      <c r="C89" s="237" t="n"/>
      <c r="D89" s="237" t="n"/>
      <c r="E89" s="237" t="n"/>
      <c r="F89" s="237" t="n"/>
      <c r="G89" s="237" t="n"/>
      <c r="H89" s="237" t="n"/>
    </row>
    <row r="90" ht="15" customHeight="1" s="125">
      <c r="A90" s="204">
        <f>CONCATENATE(B99,D99)</f>
        <v/>
      </c>
      <c r="B90" s="238" t="n"/>
      <c r="C90" s="237" t="n"/>
      <c r="D90" s="237" t="n"/>
      <c r="E90" s="237" t="n"/>
      <c r="F90" s="237" t="n"/>
      <c r="G90" s="237" t="n"/>
      <c r="H90" s="237" t="n"/>
    </row>
    <row r="91" ht="15" customHeight="1" s="125">
      <c r="A91" s="204">
        <f>CONCATENATE(B100,D100)</f>
        <v/>
      </c>
      <c r="B91" s="238" t="n"/>
      <c r="C91" s="237" t="n"/>
      <c r="D91" s="237" t="n"/>
      <c r="E91" s="237" t="n"/>
      <c r="F91" s="237" t="n"/>
      <c r="G91" s="237" t="n"/>
      <c r="H91" s="237" t="n"/>
    </row>
    <row r="92" ht="15" customHeight="1" s="125">
      <c r="A92" s="204">
        <f>CONCATENATE(B101,D101)</f>
        <v/>
      </c>
      <c r="B92" s="238" t="n"/>
      <c r="C92" s="237" t="n"/>
      <c r="D92" s="237" t="n"/>
      <c r="E92" s="237" t="n"/>
      <c r="F92" s="237" t="n"/>
      <c r="G92" s="237" t="n"/>
      <c r="H92" s="237" t="n"/>
    </row>
    <row r="93" ht="15" customHeight="1" s="125">
      <c r="A93" s="204">
        <f>CONCATENATE(B102,D102)</f>
        <v/>
      </c>
      <c r="B93" s="238" t="n"/>
      <c r="C93" s="237" t="n"/>
      <c r="D93" s="237" t="n"/>
      <c r="E93" s="237" t="n"/>
      <c r="F93" s="237" t="n"/>
      <c r="G93" s="237" t="n"/>
      <c r="H93" s="237" t="n"/>
    </row>
    <row r="94" ht="15" customHeight="1" s="125">
      <c r="A94" s="204">
        <f>CONCATENATE(B103,D103)</f>
        <v/>
      </c>
      <c r="B94" s="238" t="n"/>
      <c r="C94" s="237" t="n"/>
      <c r="D94" s="237" t="n"/>
      <c r="E94" s="237" t="n"/>
      <c r="F94" s="237" t="n"/>
      <c r="G94" s="237" t="n"/>
      <c r="H94" s="237" t="n"/>
    </row>
    <row r="95" ht="15" customHeight="1" s="125">
      <c r="A95" s="204">
        <f>CONCATENATE(B104,D104)</f>
        <v/>
      </c>
      <c r="B95" s="238" t="n"/>
      <c r="C95" s="237" t="n"/>
      <c r="D95" s="237" t="n"/>
      <c r="E95" s="237" t="n"/>
      <c r="F95" s="237" t="n"/>
      <c r="G95" s="237" t="n"/>
      <c r="H95" s="237" t="n"/>
    </row>
    <row r="96" ht="15" customHeight="1" s="125">
      <c r="A96" s="204">
        <f>CONCATENATE(B105,D105)</f>
        <v/>
      </c>
      <c r="B96" s="238" t="n"/>
      <c r="C96" s="237" t="n"/>
      <c r="D96" s="237" t="n"/>
      <c r="E96" s="237" t="n"/>
      <c r="F96" s="237" t="n"/>
      <c r="G96" s="237" t="n"/>
      <c r="H96" s="237" t="n"/>
    </row>
    <row r="97" ht="15" customHeight="1" s="125">
      <c r="A97" s="204">
        <f>CONCATENATE(B106,D106)</f>
        <v/>
      </c>
      <c r="B97" s="238" t="n"/>
      <c r="C97" s="237" t="n"/>
      <c r="D97" s="237" t="n"/>
      <c r="E97" s="237" t="n"/>
      <c r="F97" s="237" t="n"/>
      <c r="G97" s="237" t="n"/>
      <c r="H97" s="237" t="n"/>
    </row>
    <row r="98" ht="15" customHeight="1" s="125">
      <c r="A98" s="204">
        <f>CONCATENATE(B107,D107)</f>
        <v/>
      </c>
      <c r="B98" s="238" t="n"/>
      <c r="C98" s="237" t="n"/>
      <c r="D98" s="237" t="n"/>
      <c r="E98" s="237" t="n"/>
      <c r="F98" s="237" t="n"/>
      <c r="G98" s="237" t="n"/>
      <c r="H98" s="237" t="n"/>
    </row>
    <row r="99" ht="15" customHeight="1" s="125">
      <c r="A99" s="204">
        <f>CONCATENATE(B108,D108)</f>
        <v/>
      </c>
      <c r="B99" s="238" t="n"/>
      <c r="C99" s="237" t="n"/>
      <c r="D99" s="237" t="n"/>
      <c r="E99" s="237" t="n"/>
      <c r="F99" s="237" t="n"/>
      <c r="G99" s="237" t="n"/>
      <c r="H99" s="237" t="n"/>
    </row>
    <row r="100" ht="15" customHeight="1" s="125">
      <c r="A100" s="204">
        <f>CONCATENATE(B109,D109)</f>
        <v/>
      </c>
      <c r="B100" s="238" t="n"/>
      <c r="C100" s="237" t="n"/>
      <c r="D100" s="237" t="n"/>
      <c r="E100" s="237" t="n"/>
      <c r="F100" s="237" t="n"/>
      <c r="G100" s="237" t="n"/>
      <c r="H100" s="237" t="n"/>
    </row>
    <row r="101" ht="15" customHeight="1" s="125">
      <c r="A101" s="204">
        <f>CONCATENATE(B110,D110)</f>
        <v/>
      </c>
      <c r="B101" s="238" t="n"/>
      <c r="C101" s="237" t="n"/>
      <c r="D101" s="237" t="n"/>
      <c r="E101" s="237" t="n"/>
      <c r="F101" s="237" t="n"/>
      <c r="G101" s="237" t="n"/>
      <c r="H101" s="237" t="n"/>
    </row>
    <row r="102" ht="15" customHeight="1" s="125">
      <c r="A102" s="204">
        <f>CONCATENATE(B111,D111)</f>
        <v/>
      </c>
      <c r="B102" s="238" t="n"/>
      <c r="C102" s="237" t="n"/>
      <c r="D102" s="237" t="n"/>
      <c r="E102" s="237" t="n"/>
      <c r="F102" s="237" t="n"/>
      <c r="G102" s="237" t="n"/>
      <c r="H102" s="237" t="n"/>
    </row>
    <row r="103" ht="15" customHeight="1" s="125">
      <c r="A103" s="204">
        <f>CONCATENATE(B112,D112)</f>
        <v/>
      </c>
      <c r="B103" s="238" t="n"/>
      <c r="C103" s="237" t="n"/>
      <c r="D103" s="237" t="n"/>
      <c r="E103" s="237" t="n"/>
      <c r="F103" s="237" t="n"/>
      <c r="G103" s="237" t="n"/>
      <c r="H103" s="237" t="n"/>
    </row>
    <row r="104" ht="15" customHeight="1" s="125">
      <c r="A104" s="204">
        <f>CONCATENATE(B113,D113)</f>
        <v/>
      </c>
      <c r="B104" s="238" t="n"/>
      <c r="C104" s="237" t="n"/>
      <c r="D104" s="237" t="n"/>
      <c r="E104" s="237" t="n"/>
      <c r="F104" s="237" t="n"/>
      <c r="G104" s="237" t="n"/>
      <c r="H104" s="237" t="n"/>
    </row>
    <row r="105" ht="15" customHeight="1" s="125">
      <c r="A105" s="204">
        <f>CONCATENATE(B114,D114)</f>
        <v/>
      </c>
      <c r="B105" s="238" t="n"/>
      <c r="C105" s="237" t="n"/>
      <c r="D105" s="237" t="n"/>
      <c r="E105" s="237" t="n"/>
      <c r="F105" s="237" t="n"/>
      <c r="G105" s="237" t="n"/>
      <c r="H105" s="237" t="n"/>
    </row>
    <row r="106" ht="15" customHeight="1" s="125">
      <c r="A106" s="204">
        <f>CONCATENATE(B115,D115)</f>
        <v/>
      </c>
      <c r="B106" s="238" t="n"/>
      <c r="C106" s="237" t="n"/>
      <c r="D106" s="237" t="n"/>
      <c r="E106" s="237" t="n"/>
      <c r="F106" s="237" t="n"/>
      <c r="G106" s="237" t="n"/>
      <c r="H106" s="237" t="n"/>
    </row>
    <row r="107" ht="15" customHeight="1" s="125">
      <c r="A107" s="204">
        <f>CONCATENATE(B116,D116)</f>
        <v/>
      </c>
      <c r="B107" s="238" t="n"/>
      <c r="C107" s="237" t="n"/>
      <c r="D107" s="237" t="n"/>
      <c r="E107" s="237" t="n"/>
      <c r="F107" s="237" t="n"/>
      <c r="G107" s="237" t="n"/>
      <c r="H107" s="237" t="n"/>
    </row>
    <row r="108" ht="15" customHeight="1" s="125">
      <c r="A108" s="204">
        <f>CONCATENATE(B117,D117)</f>
        <v/>
      </c>
      <c r="B108" s="238" t="n"/>
      <c r="C108" s="237" t="n"/>
      <c r="D108" s="237" t="n"/>
      <c r="E108" s="237" t="n"/>
      <c r="F108" s="237" t="n"/>
      <c r="G108" s="237" t="n"/>
      <c r="H108" s="237" t="n"/>
    </row>
    <row r="109" ht="15" customHeight="1" s="125">
      <c r="A109" s="204">
        <f>CONCATENATE(B118,D118)</f>
        <v/>
      </c>
      <c r="B109" s="238" t="n"/>
      <c r="C109" s="237" t="n"/>
      <c r="D109" s="237" t="n"/>
      <c r="E109" s="237" t="n"/>
      <c r="F109" s="237" t="n"/>
      <c r="G109" s="237" t="n"/>
      <c r="H109" s="237" t="n"/>
    </row>
    <row r="110" ht="15" customHeight="1" s="125">
      <c r="A110" s="204">
        <f>CONCATENATE(B119,D119)</f>
        <v/>
      </c>
      <c r="B110" s="238" t="n"/>
      <c r="C110" s="237" t="n"/>
      <c r="D110" s="237" t="n"/>
      <c r="E110" s="237" t="n"/>
      <c r="F110" s="237" t="n"/>
      <c r="G110" s="237" t="n"/>
      <c r="H110" s="237" t="n"/>
    </row>
    <row r="111" ht="15" customHeight="1" s="125">
      <c r="A111" s="204">
        <f>CONCATENATE(B120,D120)</f>
        <v/>
      </c>
      <c r="B111" s="238" t="n"/>
      <c r="C111" s="237" t="n"/>
      <c r="D111" s="237" t="n"/>
      <c r="E111" s="237" t="n"/>
      <c r="F111" s="237" t="n"/>
      <c r="G111" s="237" t="n"/>
      <c r="H111" s="237" t="n"/>
    </row>
    <row r="112" ht="15" customHeight="1" s="125">
      <c r="A112" s="204">
        <f>CONCATENATE(B121,D121)</f>
        <v/>
      </c>
      <c r="B112" s="238" t="n"/>
      <c r="C112" s="237" t="n"/>
      <c r="D112" s="237" t="n"/>
      <c r="E112" s="237" t="n"/>
      <c r="F112" s="237" t="n"/>
      <c r="G112" s="237" t="n"/>
      <c r="H112" s="237" t="n"/>
    </row>
    <row r="113" ht="15" customHeight="1" s="125">
      <c r="A113" s="204">
        <f>CONCATENATE(B122,D122)</f>
        <v/>
      </c>
      <c r="B113" s="238" t="n"/>
      <c r="C113" s="237" t="n"/>
      <c r="D113" s="237" t="n"/>
      <c r="E113" s="237" t="n"/>
      <c r="F113" s="237" t="n"/>
      <c r="G113" s="237" t="n"/>
      <c r="H113" s="237" t="n"/>
    </row>
    <row r="114" ht="15" customHeight="1" s="125">
      <c r="A114" s="204">
        <f>CONCATENATE(B123,D123)</f>
        <v/>
      </c>
      <c r="B114" s="238" t="n"/>
      <c r="C114" s="237" t="n"/>
      <c r="D114" s="237" t="n"/>
      <c r="E114" s="237" t="n"/>
      <c r="F114" s="237" t="n"/>
      <c r="G114" s="237" t="n"/>
      <c r="H114" s="237" t="n"/>
    </row>
    <row r="115" ht="15" customHeight="1" s="125">
      <c r="A115" s="204">
        <f>CONCATENATE(B124,D124)</f>
        <v/>
      </c>
      <c r="B115" s="238" t="n"/>
      <c r="C115" s="237" t="n"/>
      <c r="D115" s="237" t="n"/>
      <c r="E115" s="237" t="n"/>
      <c r="F115" s="237" t="n"/>
      <c r="G115" s="237" t="n"/>
      <c r="H115" s="237" t="n"/>
    </row>
    <row r="116" ht="15" customHeight="1" s="125">
      <c r="A116" s="204">
        <f>CONCATENATE(B125,D125)</f>
        <v/>
      </c>
      <c r="B116" s="238" t="n"/>
      <c r="C116" s="237" t="n"/>
      <c r="D116" s="237" t="n"/>
      <c r="E116" s="237" t="n"/>
      <c r="F116" s="237" t="n"/>
      <c r="G116" s="237" t="n"/>
      <c r="H116" s="237" t="n"/>
    </row>
    <row r="117" ht="15" customHeight="1" s="125">
      <c r="A117" s="204">
        <f>CONCATENATE(B126,D126)</f>
        <v/>
      </c>
      <c r="B117" s="238" t="n"/>
      <c r="C117" s="237" t="n"/>
      <c r="D117" s="237" t="n"/>
      <c r="E117" s="237" t="n"/>
      <c r="F117" s="237" t="n"/>
      <c r="G117" s="237" t="n"/>
      <c r="H117" s="237" t="n"/>
    </row>
    <row r="118" ht="15" customHeight="1" s="125">
      <c r="A118" s="204">
        <f>CONCATENATE(B127,D127)</f>
        <v/>
      </c>
      <c r="B118" s="238" t="n"/>
      <c r="C118" s="237" t="n"/>
      <c r="D118" s="237" t="n"/>
      <c r="E118" s="237" t="n"/>
      <c r="F118" s="237" t="n"/>
      <c r="G118" s="237" t="n"/>
      <c r="H118" s="237" t="n"/>
    </row>
    <row r="119" ht="15" customHeight="1" s="125">
      <c r="A119" s="204">
        <f>CONCATENATE(B128,D128)</f>
        <v/>
      </c>
      <c r="B119" s="238" t="n"/>
      <c r="C119" s="237" t="n"/>
      <c r="D119" s="237" t="n"/>
      <c r="E119" s="237" t="n"/>
      <c r="F119" s="237" t="n"/>
      <c r="G119" s="237" t="n"/>
      <c r="H119" s="237" t="n"/>
    </row>
    <row r="120" ht="15" customHeight="1" s="125">
      <c r="A120" s="204">
        <f>CONCATENATE(B129,D129)</f>
        <v/>
      </c>
      <c r="B120" s="238" t="n"/>
      <c r="C120" s="237" t="n"/>
      <c r="D120" s="237" t="n"/>
      <c r="E120" s="237" t="n"/>
      <c r="F120" s="237" t="n"/>
      <c r="G120" s="237" t="n"/>
      <c r="H120" s="237" t="n"/>
    </row>
    <row r="121" ht="15" customHeight="1" s="125">
      <c r="A121" s="204">
        <f>CONCATENATE(B130,D130)</f>
        <v/>
      </c>
      <c r="B121" s="238" t="n"/>
      <c r="C121" s="237" t="n"/>
      <c r="D121" s="237" t="n"/>
      <c r="E121" s="237" t="n"/>
      <c r="F121" s="237" t="n"/>
      <c r="G121" s="237" t="n"/>
      <c r="H121" s="237" t="n"/>
    </row>
    <row r="122" ht="15" customHeight="1" s="125">
      <c r="A122" s="204">
        <f>CONCATENATE(B131,D131)</f>
        <v/>
      </c>
      <c r="B122" s="238" t="n"/>
      <c r="C122" s="237" t="n"/>
      <c r="D122" s="237" t="n"/>
      <c r="E122" s="237" t="n"/>
      <c r="F122" s="237" t="n"/>
      <c r="G122" s="237" t="n"/>
      <c r="H122" s="237" t="n"/>
    </row>
    <row r="123" ht="15" customHeight="1" s="125">
      <c r="A123" s="204">
        <f>CONCATENATE(B132,D132)</f>
        <v/>
      </c>
      <c r="B123" s="238" t="n"/>
      <c r="C123" s="237" t="n"/>
      <c r="D123" s="237" t="n"/>
      <c r="E123" s="237" t="n"/>
      <c r="F123" s="237" t="n"/>
      <c r="G123" s="237" t="n"/>
      <c r="H123" s="237" t="n"/>
    </row>
    <row r="124" ht="15" customHeight="1" s="125">
      <c r="A124" s="204">
        <f>CONCATENATE(B133,D133)</f>
        <v/>
      </c>
      <c r="B124" s="238" t="n"/>
      <c r="C124" s="237" t="n"/>
      <c r="D124" s="237" t="n"/>
      <c r="E124" s="237" t="n"/>
      <c r="F124" s="237" t="n"/>
      <c r="G124" s="237" t="n"/>
      <c r="H124" s="237" t="n"/>
    </row>
    <row r="125" ht="15" customHeight="1" s="125">
      <c r="A125" s="204">
        <f>CONCATENATE(B134,D134)</f>
        <v/>
      </c>
      <c r="B125" s="238" t="n"/>
      <c r="C125" s="237" t="n"/>
      <c r="D125" s="237" t="n"/>
      <c r="E125" s="237" t="n"/>
      <c r="F125" s="237" t="n"/>
      <c r="G125" s="237" t="n"/>
      <c r="H125" s="237" t="n"/>
    </row>
    <row r="126" ht="15" customHeight="1" s="125">
      <c r="A126" s="204">
        <f>CONCATENATE(B135,D135)</f>
        <v/>
      </c>
      <c r="B126" s="238" t="n"/>
      <c r="C126" s="237" t="n"/>
      <c r="D126" s="237" t="n"/>
      <c r="E126" s="237" t="n"/>
      <c r="F126" s="237" t="n"/>
      <c r="G126" s="237" t="n"/>
      <c r="H126" s="237" t="n"/>
    </row>
    <row r="127" ht="15" customHeight="1" s="125">
      <c r="A127" s="204">
        <f>CONCATENATE(B136,D136)</f>
        <v/>
      </c>
      <c r="B127" s="238" t="n"/>
      <c r="C127" s="237" t="n"/>
      <c r="D127" s="237" t="n"/>
      <c r="E127" s="237" t="n"/>
      <c r="F127" s="237" t="n"/>
      <c r="G127" s="237" t="n"/>
      <c r="H127" s="237" t="n"/>
    </row>
    <row r="128" ht="15" customHeight="1" s="125">
      <c r="A128" s="204">
        <f>CONCATENATE(B137,D137)</f>
        <v/>
      </c>
      <c r="B128" s="238" t="n"/>
      <c r="C128" s="237" t="n"/>
      <c r="D128" s="237" t="n"/>
      <c r="E128" s="237" t="n"/>
      <c r="F128" s="237" t="n"/>
      <c r="G128" s="237" t="n"/>
      <c r="H128" s="237" t="n"/>
    </row>
    <row r="129" ht="15" customHeight="1" s="125">
      <c r="A129" s="204">
        <f>CONCATENATE(B138,D138)</f>
        <v/>
      </c>
      <c r="B129" s="238" t="n"/>
      <c r="C129" s="237" t="n"/>
      <c r="D129" s="237" t="n"/>
      <c r="E129" s="237" t="n"/>
      <c r="F129" s="237" t="n"/>
      <c r="G129" s="237" t="n"/>
      <c r="H129" s="237" t="n"/>
    </row>
    <row r="130" ht="15" customHeight="1" s="125">
      <c r="A130" s="204">
        <f>CONCATENATE(B139,D139)</f>
        <v/>
      </c>
      <c r="B130" s="238" t="n"/>
      <c r="C130" s="237" t="n"/>
      <c r="D130" s="237" t="n"/>
      <c r="E130" s="237" t="n"/>
      <c r="F130" s="237" t="n"/>
      <c r="G130" s="237" t="n"/>
      <c r="H130" s="237" t="n"/>
    </row>
    <row r="131" ht="15" customHeight="1" s="125">
      <c r="A131" s="204">
        <f>CONCATENATE(B140,D140)</f>
        <v/>
      </c>
      <c r="B131" s="238" t="n"/>
      <c r="C131" s="237" t="n"/>
      <c r="D131" s="237" t="n"/>
      <c r="E131" s="237" t="n"/>
      <c r="F131" s="237" t="n"/>
      <c r="G131" s="237" t="n"/>
      <c r="H131" s="237" t="n"/>
    </row>
    <row r="132" ht="15" customHeight="1" s="125">
      <c r="A132" s="204">
        <f>CONCATENATE(B141,D141)</f>
        <v/>
      </c>
      <c r="B132" s="238" t="n"/>
      <c r="C132" s="237" t="n"/>
      <c r="D132" s="237" t="n"/>
      <c r="E132" s="237" t="n"/>
      <c r="F132" s="237" t="n"/>
      <c r="G132" s="237" t="n"/>
      <c r="H132" s="237" t="n"/>
    </row>
    <row r="133" ht="15" customHeight="1" s="125">
      <c r="A133" s="204">
        <f>CONCATENATE(B142,D142)</f>
        <v/>
      </c>
      <c r="B133" s="238" t="n"/>
      <c r="C133" s="237" t="n"/>
      <c r="D133" s="237" t="n"/>
      <c r="E133" s="237" t="n"/>
      <c r="F133" s="237" t="n"/>
      <c r="G133" s="237" t="n"/>
      <c r="H133" s="237" t="n"/>
    </row>
    <row r="134" ht="15" customHeight="1" s="125">
      <c r="A134" s="204">
        <f>CONCATENATE(B143,D143)</f>
        <v/>
      </c>
      <c r="B134" s="238" t="n"/>
      <c r="C134" s="237" t="n"/>
      <c r="D134" s="237" t="n"/>
      <c r="E134" s="237" t="n"/>
      <c r="F134" s="237" t="n"/>
      <c r="G134" s="237" t="n"/>
      <c r="H134" s="237" t="n"/>
    </row>
    <row r="135" ht="15" customHeight="1" s="125">
      <c r="A135" s="204">
        <f>CONCATENATE(B144,D144)</f>
        <v/>
      </c>
      <c r="B135" s="238" t="n"/>
      <c r="C135" s="237" t="n"/>
      <c r="D135" s="237" t="n"/>
      <c r="E135" s="237" t="n"/>
      <c r="F135" s="237" t="n"/>
      <c r="G135" s="237" t="n"/>
      <c r="H135" s="237" t="n"/>
    </row>
    <row r="136" ht="15" customHeight="1" s="125">
      <c r="A136" s="204">
        <f>CONCATENATE(B145,D145)</f>
        <v/>
      </c>
      <c r="B136" s="238" t="n"/>
      <c r="C136" s="237" t="n"/>
      <c r="D136" s="237" t="n"/>
      <c r="E136" s="237" t="n"/>
      <c r="F136" s="237" t="n"/>
      <c r="G136" s="237" t="n"/>
      <c r="H136" s="237" t="n"/>
    </row>
    <row r="137" ht="15" customHeight="1" s="125">
      <c r="A137" s="204">
        <f>CONCATENATE(B146,D146)</f>
        <v/>
      </c>
      <c r="B137" s="238" t="n"/>
      <c r="C137" s="237" t="n"/>
      <c r="D137" s="237" t="n"/>
      <c r="E137" s="237" t="n"/>
      <c r="F137" s="237" t="n"/>
      <c r="G137" s="237" t="n"/>
      <c r="H137" s="237" t="n"/>
    </row>
    <row r="138" ht="15" customHeight="1" s="125">
      <c r="A138" s="204">
        <f>CONCATENATE(B147,D147)</f>
        <v/>
      </c>
      <c r="B138" s="238" t="n"/>
      <c r="C138" s="237" t="n"/>
      <c r="D138" s="237" t="n"/>
      <c r="E138" s="237" t="n"/>
      <c r="F138" s="237" t="n"/>
      <c r="G138" s="237" t="n"/>
      <c r="H138" s="237" t="n"/>
    </row>
    <row r="139" ht="15" customHeight="1" s="125">
      <c r="A139" s="204">
        <f>CONCATENATE(B148,D148)</f>
        <v/>
      </c>
      <c r="B139" s="238" t="n"/>
      <c r="C139" s="237" t="n"/>
      <c r="D139" s="237" t="n"/>
      <c r="E139" s="237" t="n"/>
      <c r="F139" s="237" t="n"/>
      <c r="G139" s="237" t="n"/>
      <c r="H139" s="237" t="n"/>
    </row>
    <row r="140" ht="15" customHeight="1" s="125">
      <c r="A140" s="204">
        <f>CONCATENATE(B149,D149)</f>
        <v/>
      </c>
      <c r="B140" s="238" t="n"/>
      <c r="C140" s="237" t="n"/>
      <c r="D140" s="237" t="n"/>
      <c r="E140" s="237" t="n"/>
      <c r="F140" s="237" t="n"/>
      <c r="G140" s="237" t="n"/>
      <c r="H140" s="237" t="n"/>
    </row>
    <row r="141" ht="15" customHeight="1" s="125">
      <c r="A141" s="204">
        <f>CONCATENATE(B150,D150)</f>
        <v/>
      </c>
      <c r="B141" s="238" t="n"/>
      <c r="C141" s="237" t="n"/>
      <c r="D141" s="237" t="n"/>
      <c r="E141" s="237" t="n"/>
      <c r="F141" s="237" t="n"/>
      <c r="G141" s="237" t="n"/>
      <c r="H141" s="237" t="n"/>
    </row>
    <row r="142" ht="15" customHeight="1" s="125">
      <c r="A142" s="204">
        <f>CONCATENATE(B151,D151)</f>
        <v/>
      </c>
      <c r="B142" s="238" t="n"/>
      <c r="C142" s="237" t="n"/>
      <c r="D142" s="237" t="n"/>
      <c r="E142" s="237" t="n"/>
      <c r="F142" s="237" t="n"/>
      <c r="G142" s="237" t="n"/>
      <c r="H142" s="237" t="n"/>
    </row>
    <row r="143" ht="15" customHeight="1" s="125">
      <c r="A143" s="204">
        <f>CONCATENATE(B152,D152)</f>
        <v/>
      </c>
      <c r="B143" s="238" t="n"/>
      <c r="C143" s="237" t="n"/>
      <c r="D143" s="237" t="n"/>
      <c r="E143" s="237" t="n"/>
      <c r="F143" s="237" t="n"/>
      <c r="G143" s="237" t="n"/>
      <c r="H143" s="237" t="n"/>
    </row>
    <row r="144" ht="15" customHeight="1" s="125">
      <c r="A144" s="204">
        <f>CONCATENATE(B153,D153)</f>
        <v/>
      </c>
      <c r="B144" s="238" t="n"/>
      <c r="C144" s="237" t="n"/>
      <c r="D144" s="237" t="n"/>
      <c r="E144" s="237" t="n"/>
      <c r="F144" s="237" t="n"/>
      <c r="G144" s="237" t="n"/>
      <c r="H144" s="237" t="n"/>
    </row>
    <row r="145" ht="15" customHeight="1" s="125">
      <c r="A145" s="204">
        <f>CONCATENATE(B154,D154)</f>
        <v/>
      </c>
      <c r="B145" s="238" t="n"/>
      <c r="C145" s="237" t="n"/>
      <c r="D145" s="237" t="n"/>
      <c r="E145" s="237" t="n"/>
      <c r="F145" s="237" t="n"/>
      <c r="G145" s="237" t="n"/>
      <c r="H145" s="237" t="n"/>
    </row>
    <row r="146" ht="15" customHeight="1" s="125">
      <c r="A146" s="204">
        <f>CONCATENATE(B155,D155)</f>
        <v/>
      </c>
      <c r="B146" s="238" t="n"/>
      <c r="C146" s="237" t="n"/>
      <c r="D146" s="237" t="n"/>
      <c r="E146" s="237" t="n"/>
      <c r="F146" s="237" t="n"/>
      <c r="G146" s="237" t="n"/>
      <c r="H146" s="237" t="n"/>
    </row>
    <row r="147" ht="15" customHeight="1" s="125">
      <c r="A147" s="204">
        <f>CONCATENATE(B156,D156)</f>
        <v/>
      </c>
      <c r="B147" s="238" t="n"/>
      <c r="C147" s="237" t="n"/>
      <c r="D147" s="237" t="n"/>
      <c r="E147" s="237" t="n"/>
      <c r="F147" s="237" t="n"/>
      <c r="G147" s="237" t="n"/>
      <c r="H147" s="237" t="n"/>
    </row>
    <row r="148" ht="15" customHeight="1" s="125">
      <c r="A148" s="204">
        <f>CONCATENATE(B157,D157)</f>
        <v/>
      </c>
      <c r="B148" s="238" t="n"/>
      <c r="C148" s="237" t="n"/>
      <c r="D148" s="237" t="n"/>
      <c r="E148" s="237" t="n"/>
      <c r="F148" s="237" t="n"/>
      <c r="G148" s="237" t="n"/>
      <c r="H148" s="237" t="n"/>
    </row>
    <row r="149" ht="15" customHeight="1" s="125">
      <c r="A149" s="204">
        <f>CONCATENATE(B158,D158)</f>
        <v/>
      </c>
      <c r="B149" s="238" t="n"/>
      <c r="C149" s="237" t="n"/>
      <c r="D149" s="237" t="n"/>
      <c r="E149" s="237" t="n"/>
      <c r="F149" s="237" t="n"/>
      <c r="G149" s="237" t="n"/>
      <c r="H149" s="237" t="n"/>
    </row>
    <row r="150" ht="15" customHeight="1" s="125">
      <c r="A150" s="204">
        <f>CONCATENATE(B159,D159)</f>
        <v/>
      </c>
      <c r="B150" s="238" t="n"/>
      <c r="C150" s="237" t="n"/>
      <c r="D150" s="237" t="n"/>
      <c r="E150" s="237" t="n"/>
      <c r="F150" s="237" t="n"/>
      <c r="G150" s="237" t="n"/>
      <c r="H150" s="237" t="n"/>
    </row>
    <row r="151" ht="15" customHeight="1" s="125">
      <c r="A151" s="204">
        <f>CONCATENATE(B160,D160)</f>
        <v/>
      </c>
      <c r="B151" s="238" t="n"/>
      <c r="C151" s="237" t="n"/>
      <c r="D151" s="237" t="n"/>
      <c r="E151" s="237" t="n"/>
      <c r="F151" s="237" t="n"/>
      <c r="G151" s="237" t="n"/>
      <c r="H151" s="237" t="n"/>
    </row>
    <row r="152" ht="15" customHeight="1" s="125">
      <c r="A152" s="204">
        <f>CONCATENATE(B161,D161)</f>
        <v/>
      </c>
      <c r="B152" s="238" t="n"/>
      <c r="C152" s="237" t="n"/>
      <c r="D152" s="237" t="n"/>
      <c r="E152" s="237" t="n"/>
      <c r="F152" s="237" t="n"/>
      <c r="G152" s="237" t="n"/>
      <c r="H152" s="237" t="n"/>
    </row>
    <row r="153" ht="15" customHeight="1" s="125">
      <c r="A153" s="204">
        <f>CONCATENATE(B162,D162)</f>
        <v/>
      </c>
      <c r="B153" s="238" t="n"/>
      <c r="C153" s="237" t="n"/>
      <c r="D153" s="237" t="n"/>
      <c r="E153" s="237" t="n"/>
      <c r="F153" s="237" t="n"/>
      <c r="G153" s="237" t="n"/>
      <c r="H153" s="237" t="n"/>
    </row>
    <row r="154" ht="15" customHeight="1" s="125">
      <c r="A154" s="204">
        <f>CONCATENATE(B163,D163)</f>
        <v/>
      </c>
      <c r="B154" s="238" t="n"/>
      <c r="C154" s="237" t="n"/>
      <c r="D154" s="237" t="n"/>
      <c r="E154" s="237" t="n"/>
      <c r="F154" s="237" t="n"/>
      <c r="G154" s="237" t="n"/>
      <c r="H154" s="237" t="n"/>
    </row>
    <row r="155" ht="15" customHeight="1" s="125">
      <c r="A155" s="204">
        <f>CONCATENATE(B164,D164)</f>
        <v/>
      </c>
      <c r="B155" s="238" t="n"/>
      <c r="C155" s="237" t="n"/>
      <c r="D155" s="237" t="n"/>
      <c r="E155" s="237" t="n"/>
      <c r="F155" s="237" t="n"/>
      <c r="G155" s="237" t="n"/>
      <c r="H155" s="237" t="n"/>
    </row>
    <row r="156" ht="15" customHeight="1" s="125">
      <c r="A156" s="204">
        <f>CONCATENATE(B165,D165)</f>
        <v/>
      </c>
      <c r="B156" s="238" t="n"/>
      <c r="C156" s="237" t="n"/>
      <c r="D156" s="237" t="n"/>
      <c r="E156" s="237" t="n"/>
      <c r="F156" s="237" t="n"/>
      <c r="G156" s="237" t="n"/>
      <c r="H156" s="237" t="n"/>
    </row>
    <row r="157" ht="15" customHeight="1" s="125">
      <c r="A157" s="204">
        <f>CONCATENATE(B166,D166)</f>
        <v/>
      </c>
      <c r="B157" s="238" t="n"/>
      <c r="C157" s="237" t="n"/>
      <c r="D157" s="237" t="n"/>
      <c r="E157" s="237" t="n"/>
      <c r="F157" s="237" t="n"/>
      <c r="G157" s="237" t="n"/>
      <c r="H157" s="237" t="n"/>
    </row>
    <row r="158" ht="15" customHeight="1" s="125">
      <c r="A158" s="204">
        <f>CONCATENATE(B167,D167)</f>
        <v/>
      </c>
      <c r="B158" s="238" t="n"/>
      <c r="C158" s="237" t="n"/>
      <c r="D158" s="237" t="n"/>
      <c r="E158" s="237" t="n"/>
      <c r="F158" s="237" t="n"/>
      <c r="G158" s="237" t="n"/>
      <c r="H158" s="237" t="n"/>
    </row>
    <row r="159" ht="15" customHeight="1" s="125">
      <c r="A159" s="204">
        <f>CONCATENATE(B168,D168)</f>
        <v/>
      </c>
      <c r="B159" s="238" t="n"/>
      <c r="C159" s="237" t="n"/>
      <c r="D159" s="237" t="n"/>
      <c r="E159" s="237" t="n"/>
      <c r="F159" s="237" t="n"/>
      <c r="G159" s="237" t="n"/>
      <c r="H159" s="237" t="n"/>
    </row>
    <row r="160" ht="15" customHeight="1" s="125">
      <c r="A160" s="204">
        <f>CONCATENATE(B169,D169)</f>
        <v/>
      </c>
      <c r="B160" s="238" t="n"/>
      <c r="C160" s="237" t="n"/>
      <c r="D160" s="237" t="n"/>
      <c r="E160" s="237" t="n"/>
      <c r="F160" s="237" t="n"/>
      <c r="G160" s="237" t="n"/>
      <c r="H160" s="237" t="n"/>
    </row>
    <row r="161" ht="15" customHeight="1" s="125">
      <c r="A161" s="204">
        <f>CONCATENATE(B170,D170)</f>
        <v/>
      </c>
      <c r="B161" s="238" t="n"/>
      <c r="C161" s="237" t="n"/>
      <c r="D161" s="237" t="n"/>
      <c r="E161" s="237" t="n"/>
      <c r="F161" s="237" t="n"/>
      <c r="G161" s="237" t="n"/>
      <c r="H161" s="237" t="n"/>
    </row>
    <row r="162" ht="15" customHeight="1" s="125">
      <c r="A162" s="204">
        <f>CONCATENATE(B171,D171)</f>
        <v/>
      </c>
      <c r="B162" s="238" t="n"/>
      <c r="C162" s="237" t="n"/>
      <c r="D162" s="237" t="n"/>
      <c r="E162" s="237" t="n"/>
      <c r="F162" s="237" t="n"/>
      <c r="G162" s="237" t="n"/>
      <c r="H162" s="237" t="n"/>
    </row>
    <row r="163" ht="15" customHeight="1" s="125">
      <c r="A163" s="204">
        <f>CONCATENATE(B172,D172)</f>
        <v/>
      </c>
      <c r="B163" s="238" t="n"/>
      <c r="C163" s="237" t="n"/>
      <c r="D163" s="237" t="n"/>
      <c r="E163" s="237" t="n"/>
      <c r="F163" s="237" t="n"/>
      <c r="G163" s="237" t="n"/>
      <c r="H163" s="237" t="n"/>
    </row>
    <row r="164" ht="15" customHeight="1" s="125">
      <c r="A164" s="204">
        <f>CONCATENATE(B173,D173)</f>
        <v/>
      </c>
      <c r="B164" s="238" t="n"/>
      <c r="C164" s="237" t="n"/>
      <c r="D164" s="237" t="n"/>
      <c r="E164" s="237" t="n"/>
      <c r="F164" s="237" t="n"/>
      <c r="G164" s="237" t="n"/>
      <c r="H164" s="237" t="n"/>
    </row>
    <row r="165" ht="15" customHeight="1" s="125">
      <c r="A165" s="204">
        <f>CONCATENATE(B174,D174)</f>
        <v/>
      </c>
      <c r="B165" s="238" t="n"/>
      <c r="C165" s="237" t="n"/>
      <c r="D165" s="237" t="n"/>
      <c r="E165" s="237" t="n"/>
      <c r="F165" s="237" t="n"/>
      <c r="G165" s="237" t="n"/>
      <c r="H165" s="237" t="n"/>
    </row>
    <row r="166" ht="15" customHeight="1" s="125">
      <c r="A166" s="204">
        <f>CONCATENATE(B175,D175)</f>
        <v/>
      </c>
      <c r="B166" s="238" t="n"/>
      <c r="C166" s="237" t="n"/>
      <c r="D166" s="237" t="n"/>
      <c r="E166" s="237" t="n"/>
      <c r="F166" s="237" t="n"/>
      <c r="G166" s="237" t="n"/>
      <c r="H166" s="237" t="n"/>
    </row>
    <row r="167" ht="15" customHeight="1" s="125">
      <c r="A167" s="204">
        <f>CONCATENATE(B176,D176)</f>
        <v/>
      </c>
      <c r="B167" s="238" t="n"/>
      <c r="C167" s="237" t="n"/>
      <c r="D167" s="237" t="n"/>
      <c r="E167" s="237" t="n"/>
      <c r="F167" s="237" t="n"/>
      <c r="G167" s="237" t="n"/>
      <c r="H167" s="237" t="n"/>
    </row>
    <row r="168" ht="15" customHeight="1" s="125">
      <c r="A168" s="204">
        <f>CONCATENATE(B177,D177)</f>
        <v/>
      </c>
      <c r="B168" s="238" t="n"/>
      <c r="C168" s="237" t="n"/>
      <c r="D168" s="237" t="n"/>
      <c r="E168" s="237" t="n"/>
      <c r="F168" s="237" t="n"/>
      <c r="G168" s="237" t="n"/>
      <c r="H168" s="237" t="n"/>
    </row>
    <row r="169" ht="15" customHeight="1" s="125">
      <c r="A169" s="204">
        <f>CONCATENATE(B178,D178)</f>
        <v/>
      </c>
      <c r="B169" s="238" t="n"/>
      <c r="C169" s="237" t="n"/>
      <c r="D169" s="237" t="n"/>
      <c r="E169" s="237" t="n"/>
      <c r="F169" s="237" t="n"/>
      <c r="G169" s="237" t="n"/>
      <c r="H169" s="237" t="n"/>
    </row>
    <row r="170" ht="15" customHeight="1" s="125">
      <c r="A170" s="204">
        <f>CONCATENATE(B179,D179)</f>
        <v/>
      </c>
      <c r="B170" s="238" t="n"/>
      <c r="C170" s="237" t="n"/>
      <c r="D170" s="237" t="n"/>
      <c r="E170" s="237" t="n"/>
      <c r="F170" s="237" t="n"/>
      <c r="G170" s="237" t="n"/>
      <c r="H170" s="237" t="n"/>
    </row>
    <row r="171" ht="15" customHeight="1" s="125">
      <c r="A171" s="204">
        <f>CONCATENATE(B180,D180)</f>
        <v/>
      </c>
      <c r="B171" s="238" t="n"/>
      <c r="C171" s="237" t="n"/>
      <c r="D171" s="237" t="n"/>
      <c r="E171" s="237" t="n"/>
      <c r="F171" s="237" t="n"/>
      <c r="G171" s="237" t="n"/>
      <c r="H171" s="237" t="n"/>
    </row>
    <row r="172" ht="15" customHeight="1" s="125">
      <c r="A172" s="204">
        <f>CONCATENATE(B181,D181)</f>
        <v/>
      </c>
      <c r="B172" s="238" t="n"/>
      <c r="C172" s="237" t="n"/>
      <c r="D172" s="237" t="n"/>
      <c r="E172" s="237" t="n"/>
      <c r="F172" s="237" t="n"/>
      <c r="G172" s="237" t="n"/>
      <c r="H172" s="237" t="n"/>
    </row>
    <row r="173" ht="15" customHeight="1" s="125">
      <c r="A173" s="204">
        <f>CONCATENATE(B182,D182)</f>
        <v/>
      </c>
      <c r="B173" s="238" t="n"/>
      <c r="C173" s="237" t="n"/>
      <c r="D173" s="237" t="n"/>
      <c r="E173" s="237" t="n"/>
      <c r="F173" s="237" t="n"/>
      <c r="G173" s="237" t="n"/>
      <c r="H173" s="237" t="n"/>
    </row>
    <row r="174" ht="15" customHeight="1" s="125">
      <c r="A174" s="204">
        <f>CONCATENATE(B183,D183)</f>
        <v/>
      </c>
      <c r="B174" s="238" t="n"/>
      <c r="C174" s="237" t="n"/>
      <c r="D174" s="237" t="n"/>
      <c r="E174" s="237" t="n"/>
      <c r="F174" s="237" t="n"/>
      <c r="G174" s="237" t="n"/>
      <c r="H174" s="237" t="n"/>
    </row>
    <row r="175" ht="15" customHeight="1" s="125">
      <c r="A175" s="204">
        <f>CONCATENATE(B184,D184)</f>
        <v/>
      </c>
      <c r="B175" s="238" t="n"/>
      <c r="C175" s="237" t="n"/>
      <c r="D175" s="237" t="n"/>
      <c r="E175" s="237" t="n"/>
      <c r="F175" s="237" t="n"/>
      <c r="G175" s="237" t="n"/>
      <c r="H175" s="237" t="n"/>
    </row>
    <row r="176" ht="15" customHeight="1" s="125">
      <c r="A176" s="204">
        <f>CONCATENATE(B185,D185)</f>
        <v/>
      </c>
      <c r="B176" s="238" t="n"/>
      <c r="C176" s="237" t="n"/>
      <c r="D176" s="237" t="n"/>
      <c r="E176" s="237" t="n"/>
      <c r="F176" s="237" t="n"/>
      <c r="G176" s="237" t="n"/>
      <c r="H176" s="237" t="n"/>
    </row>
    <row r="177" ht="15" customHeight="1" s="125">
      <c r="A177" s="204">
        <f>CONCATENATE(B186,D186)</f>
        <v/>
      </c>
      <c r="B177" s="238" t="n"/>
      <c r="C177" s="237" t="n"/>
      <c r="D177" s="237" t="n"/>
      <c r="E177" s="237" t="n"/>
      <c r="F177" s="237" t="n"/>
      <c r="G177" s="237" t="n"/>
      <c r="H177" s="237" t="n"/>
    </row>
    <row r="178" ht="15" customHeight="1" s="125">
      <c r="A178" s="204">
        <f>CONCATENATE(B187,D187)</f>
        <v/>
      </c>
      <c r="B178" s="238" t="n"/>
      <c r="C178" s="237" t="n"/>
      <c r="D178" s="237" t="n"/>
      <c r="E178" s="237" t="n"/>
      <c r="F178" s="237" t="n"/>
      <c r="G178" s="237" t="n"/>
      <c r="H178" s="237" t="n"/>
    </row>
    <row r="179" ht="15" customHeight="1" s="125">
      <c r="A179" s="204">
        <f>CONCATENATE(B188,D188)</f>
        <v/>
      </c>
      <c r="B179" s="238" t="n"/>
      <c r="C179" s="237" t="n"/>
      <c r="D179" s="237" t="n"/>
      <c r="E179" s="237" t="n"/>
      <c r="F179" s="237" t="n"/>
      <c r="G179" s="237" t="n"/>
      <c r="H179" s="237" t="n"/>
    </row>
    <row r="180" ht="15" customHeight="1" s="125">
      <c r="A180" s="204">
        <f>CONCATENATE(B189,D189)</f>
        <v/>
      </c>
      <c r="B180" s="238" t="n"/>
      <c r="C180" s="237" t="n"/>
      <c r="D180" s="237" t="n"/>
      <c r="E180" s="237" t="n"/>
      <c r="F180" s="237" t="n"/>
      <c r="G180" s="237" t="n"/>
      <c r="H180" s="237" t="n"/>
    </row>
    <row r="181" ht="15" customHeight="1" s="125">
      <c r="A181" s="204">
        <f>CONCATENATE(B190,D190)</f>
        <v/>
      </c>
      <c r="B181" s="238" t="n"/>
      <c r="C181" s="237" t="n"/>
      <c r="D181" s="237" t="n"/>
      <c r="E181" s="237" t="n"/>
      <c r="F181" s="237" t="n"/>
      <c r="G181" s="237" t="n"/>
      <c r="H181" s="237" t="n"/>
    </row>
    <row r="182" ht="15" customHeight="1" s="125">
      <c r="A182" s="204">
        <f>CONCATENATE(B191,D191)</f>
        <v/>
      </c>
      <c r="B182" s="238" t="n"/>
      <c r="C182" s="237" t="n"/>
      <c r="D182" s="237" t="n"/>
      <c r="E182" s="237" t="n"/>
      <c r="F182" s="237" t="n"/>
      <c r="G182" s="237" t="n"/>
      <c r="H182" s="237" t="n"/>
    </row>
    <row r="183" ht="15" customHeight="1" s="125">
      <c r="A183" s="204">
        <f>CONCATENATE(B192,D192)</f>
        <v/>
      </c>
      <c r="B183" s="238" t="n"/>
      <c r="C183" s="237" t="n"/>
      <c r="D183" s="237" t="n"/>
      <c r="E183" s="237" t="n"/>
      <c r="F183" s="237" t="n"/>
      <c r="G183" s="237" t="n"/>
      <c r="H183" s="237" t="n"/>
    </row>
    <row r="184" ht="15" customHeight="1" s="125">
      <c r="A184" s="204">
        <f>CONCATENATE(B193,D193)</f>
        <v/>
      </c>
      <c r="B184" s="238" t="n"/>
      <c r="C184" s="237" t="n"/>
      <c r="D184" s="237" t="n"/>
      <c r="E184" s="237" t="n"/>
      <c r="F184" s="237" t="n"/>
      <c r="G184" s="237" t="n"/>
      <c r="H184" s="237" t="n"/>
    </row>
    <row r="185" ht="15" customHeight="1" s="125">
      <c r="A185" s="204">
        <f>CONCATENATE(B194,D194)</f>
        <v/>
      </c>
      <c r="B185" s="238" t="n"/>
      <c r="C185" s="237" t="n"/>
      <c r="D185" s="237" t="n"/>
      <c r="E185" s="237" t="n"/>
      <c r="F185" s="237" t="n"/>
      <c r="G185" s="237" t="n"/>
      <c r="H185" s="237" t="n"/>
    </row>
    <row r="186" ht="15" customHeight="1" s="125">
      <c r="A186" s="204">
        <f>CONCATENATE(B195,D195)</f>
        <v/>
      </c>
      <c r="B186" s="238" t="n"/>
      <c r="C186" s="237" t="n"/>
      <c r="D186" s="237" t="n"/>
      <c r="E186" s="237" t="n"/>
      <c r="F186" s="237" t="n"/>
      <c r="G186" s="237" t="n"/>
      <c r="H186" s="237" t="n"/>
    </row>
    <row r="187" ht="15" customHeight="1" s="125">
      <c r="A187" s="204">
        <f>CONCATENATE(B196,D196)</f>
        <v/>
      </c>
      <c r="B187" s="238" t="n"/>
      <c r="C187" s="237" t="n"/>
      <c r="D187" s="237" t="n"/>
      <c r="E187" s="237" t="n"/>
      <c r="F187" s="237" t="n"/>
      <c r="G187" s="237" t="n"/>
      <c r="H187" s="237" t="n"/>
    </row>
    <row r="188" ht="15" customHeight="1" s="125">
      <c r="A188" s="204">
        <f>CONCATENATE(B197,D197)</f>
        <v/>
      </c>
      <c r="B188" s="238" t="n"/>
      <c r="C188" s="237" t="n"/>
      <c r="D188" s="237" t="n"/>
      <c r="E188" s="237" t="n"/>
      <c r="F188" s="237" t="n"/>
      <c r="G188" s="237" t="n"/>
      <c r="H188" s="237" t="n"/>
    </row>
    <row r="189" ht="15" customHeight="1" s="125">
      <c r="A189" s="204">
        <f>CONCATENATE(B198,D198)</f>
        <v/>
      </c>
      <c r="B189" s="238" t="n"/>
      <c r="C189" s="237" t="n"/>
      <c r="D189" s="237" t="n"/>
      <c r="E189" s="237" t="n"/>
      <c r="F189" s="237" t="n"/>
      <c r="G189" s="237" t="n"/>
      <c r="H189" s="237" t="n"/>
    </row>
    <row r="190" ht="15" customHeight="1" s="125">
      <c r="A190" s="204">
        <f>CONCATENATE(B199,D199)</f>
        <v/>
      </c>
      <c r="B190" s="238" t="n"/>
      <c r="C190" s="237" t="n"/>
      <c r="D190" s="237" t="n"/>
      <c r="E190" s="237" t="n"/>
      <c r="F190" s="237" t="n"/>
      <c r="G190" s="237" t="n"/>
      <c r="H190" s="237" t="n"/>
    </row>
    <row r="191" ht="15" customHeight="1" s="125">
      <c r="A191" s="204">
        <f>CONCATENATE(B200,D200)</f>
        <v/>
      </c>
      <c r="B191" s="238" t="n"/>
      <c r="C191" s="237" t="n"/>
      <c r="D191" s="237" t="n"/>
      <c r="E191" s="237" t="n"/>
      <c r="F191" s="237" t="n"/>
      <c r="G191" s="237" t="n"/>
      <c r="H191" s="237" t="n"/>
    </row>
    <row r="192" ht="15" customHeight="1" s="125">
      <c r="A192" s="204">
        <f>CONCATENATE(B201,D201)</f>
        <v/>
      </c>
      <c r="B192" s="238" t="n"/>
      <c r="C192" s="237" t="n"/>
      <c r="D192" s="237" t="n"/>
      <c r="E192" s="237" t="n"/>
      <c r="F192" s="237" t="n"/>
      <c r="G192" s="237" t="n"/>
      <c r="H192" s="237" t="n"/>
    </row>
  </sheetData>
  <autoFilter ref="A19:H201"/>
  <mergeCells count="2">
    <mergeCell ref="F3:H3"/>
    <mergeCell ref="C3:E3"/>
  </mergeCells>
  <printOptions horizontalCentered="0" verticalCentered="0" headings="0" gridLines="0" gridLinesSet="1"/>
  <pageMargins left="0.7" right="0.7" top="0.75" bottom="0.75" header="0.3" footer="0.3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&amp;C&amp;1 &amp;Kff0000 Confidential#_x000d_</oddHeader>
    <oddFooter>&amp;C&amp;10 &amp;Kff0000_x000d_# Confidential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Isaias Beroiza M.</dc:creator>
  <dc:language>es-MX</dc:language>
  <dcterms:created xsi:type="dcterms:W3CDTF">2023-08-20T16:18:57Z</dcterms:created>
  <dcterms:modified xsi:type="dcterms:W3CDTF">2024-04-14T01:32:50Z</dcterms:modified>
  <cp:revision>2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c78491ab524441bea8761dda82b3f010</vt:lpwstr>
  </property>
</Properties>
</file>