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0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KafChi\Forecast sheet\"/>
    </mc:Choice>
  </mc:AlternateContent>
  <xr:revisionPtr revIDLastSave="0" documentId="13_ncr:1_{43ACEC4B-F576-4EEF-A318-A8FE33B72954}" xr6:coauthVersionLast="47" xr6:coauthVersionMax="47" xr10:uidLastSave="{00000000-0000-0000-0000-000000000000}"/>
  <bookViews>
    <workbookView xWindow="-28920" yWindow="-120" windowWidth="29040" windowHeight="15720" xr2:uid="{FDFF7611-D61E-46C6-BE82-EE84DCFF8F03}"/>
  </bookViews>
  <sheets>
    <sheet name="data" sheetId="1" r:id="rId1"/>
    <sheet name="Solv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2" l="1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H2" i="2"/>
  <c r="H3" i="2"/>
  <c r="H4" i="2"/>
  <c r="H5" i="2"/>
  <c r="H6" i="2"/>
  <c r="H7" i="2"/>
  <c r="H8" i="2"/>
  <c r="D59" i="2" l="1"/>
  <c r="E59" i="2"/>
  <c r="E60" i="2"/>
  <c r="D60" i="2"/>
  <c r="E61" i="2"/>
  <c r="D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E73" i="2"/>
  <c r="D73" i="2"/>
  <c r="E74" i="2"/>
  <c r="D74" i="2"/>
  <c r="E75" i="2"/>
  <c r="D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</calcChain>
</file>

<file path=xl/sharedStrings.xml><?xml version="1.0" encoding="utf-8"?>
<sst xmlns="http://schemas.openxmlformats.org/spreadsheetml/2006/main" count="32" uniqueCount="30">
  <si>
    <t>Date</t>
  </si>
  <si>
    <t>Airport Passengers</t>
  </si>
  <si>
    <t>Forecast(Airport Passengers)</t>
  </si>
  <si>
    <t>Lower Confidence Bound(Airport Passengers)</t>
  </si>
  <si>
    <t>Upper Confidence Bound(Airport Passengers)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</si>
  <si>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</si>
  <si>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</si>
  <si>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</si>
  <si>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</si>
  <si>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</si>
  <si>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</si>
  <si>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</si>
  <si>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</si>
  <si>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</si>
  <si>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Meaning</t>
  </si>
  <si>
    <t>بالعربي</t>
  </si>
  <si>
    <t>Smoothing constant for the level component</t>
  </si>
  <si>
    <t>Smoothing constant for the trend component</t>
  </si>
  <si>
    <t>Smoothing constant for the seasonal component</t>
  </si>
  <si>
    <t>Mean Absolute Scaled Error</t>
  </si>
  <si>
    <t>Symmetric Mean Absolute Percentage Error</t>
  </si>
  <si>
    <t>Mean Absolute Error</t>
  </si>
  <si>
    <t>Root Mean Squared Error (RMSE)</t>
  </si>
  <si>
    <t>الخطأ المطلق</t>
  </si>
  <si>
    <t>جذر متوسط ​​الخطأ التربيعي</t>
  </si>
  <si>
    <t>متوسط ​​النسبة المئوية للخطأ المطلق</t>
  </si>
  <si>
    <t>معامل التجانس لعنصر المستوى</t>
  </si>
  <si>
    <t>معامل التجانس لعنصر الاتجاه</t>
  </si>
  <si>
    <t>معامل التجانس لعنصر الموسمية</t>
  </si>
  <si>
    <t>الخطأ المطلق المقارن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</si>
</sst>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\-yy;@"/>
    <numFmt numFmtId="168" formatCode="#,##0.00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9C6500"/>
      <name val="Aptos Narrow"/>
      <family val="2"/>
      <scheme val="minor"/>
    </font>
    <font>
      <sz val="11"/>
      <color theme="0"/>
      <name val="Segoe UI Light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17" fillId="0" borderId="0" xfId="0" applyNumberFormat="1" applyFont="1" applyAlignment="1">
      <alignment horizontal="left"/>
    </xf>
    <xf numFmtId="3" fontId="17" fillId="0" borderId="0" xfId="0" applyNumberFormat="1" applyFont="1"/>
    <xf numFmtId="0" fontId="19" fillId="0" borderId="0" xfId="0" applyFont="1"/>
    <xf numFmtId="164" fontId="0" fillId="0" borderId="0" xfId="0" applyNumberFormat="1"/>
    <xf numFmtId="3" fontId="0" fillId="0" borderId="0" xfId="0" applyNumberFormat="1"/>
    <xf numFmtId="0" fontId="20" fillId="0" borderId="0" xfId="0" applyFont="1"/>
    <xf numFmtId="0" fontId="0" fillId="0" borderId="0" xfId="0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20" fillId="0" borderId="0" xfId="0" applyFont="1" applyAlignment="1">
      <alignment vertical="center" wrapText="1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21A1A476-87DA-4D4E-979B-2A847F8C3AE0}"/>
    <cellStyle name="60% - Accent2 2" xfId="37" xr:uid="{C77BD818-25C6-4A96-810F-BB361A9775A6}"/>
    <cellStyle name="60% - Accent3 2" xfId="38" xr:uid="{7A5870CD-DC78-4BDA-8798-0909520FFA10}"/>
    <cellStyle name="60% - Accent4 2" xfId="39" xr:uid="{5FEB56ED-5033-4C58-9537-94440D309F90}"/>
    <cellStyle name="60% - Accent5 2" xfId="40" xr:uid="{E20901B0-7564-49E0-A096-8CDBE70C7467}"/>
    <cellStyle name="60% - Accent6 2" xfId="41" xr:uid="{E4A005F1-F4AC-4E60-9CF6-435E91BB2978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DBDD2EF-12DE-493A-95F9-40E5F89A5BE1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14"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8" formatCode="#,##0.000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164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mmm\-yy;@"/>
      <alignment horizontal="left"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5BC2DD10-08B5-4604-B2D9-9323A75312DF}">
      <tableStyleElement type="headerRow" dxfId="13"/>
      <tableStyleElement type="first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Solved!$B$1</c:f>
              <c:strCache>
                <c:ptCount val="1"/>
                <c:pt idx="0">
                  <c:v>Airport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Solved!$B$2:$B$82</c:f>
              <c:numCache>
                <c:formatCode>#,##0</c:formatCode>
                <c:ptCount val="81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  <c:pt idx="42">
                  <c:v>4284443</c:v>
                </c:pt>
                <c:pt idx="43">
                  <c:v>4356216</c:v>
                </c:pt>
                <c:pt idx="44">
                  <c:v>3819379</c:v>
                </c:pt>
                <c:pt idx="45">
                  <c:v>3844987</c:v>
                </c:pt>
                <c:pt idx="46">
                  <c:v>3478890</c:v>
                </c:pt>
                <c:pt idx="47">
                  <c:v>3443039</c:v>
                </c:pt>
                <c:pt idx="48">
                  <c:v>3204637</c:v>
                </c:pt>
                <c:pt idx="49">
                  <c:v>2966477</c:v>
                </c:pt>
                <c:pt idx="50">
                  <c:v>3593364</c:v>
                </c:pt>
                <c:pt idx="51">
                  <c:v>3604104</c:v>
                </c:pt>
                <c:pt idx="52">
                  <c:v>3933016</c:v>
                </c:pt>
                <c:pt idx="53">
                  <c:v>4146797</c:v>
                </c:pt>
                <c:pt idx="54">
                  <c:v>4176486</c:v>
                </c:pt>
                <c:pt idx="55">
                  <c:v>4347059</c:v>
                </c:pt>
                <c:pt idx="56">
                  <c:v>3781168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4-4CD5-8A99-B26EFF930DD3}"/>
            </c:ext>
          </c:extLst>
        </c:ser>
        <c:ser>
          <c:idx val="1"/>
          <c:order val="1"/>
          <c:tx>
            <c:strRef>
              <c:f>Solved!$C$1</c:f>
              <c:strCache>
                <c:ptCount val="1"/>
                <c:pt idx="0">
                  <c:v>Forecast(Airport Passengers)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Solved!$A$2:$A$82</c:f>
              <c:numCache>
                <c:formatCode>[$-409]mmm\-yy;@</c:formatCode>
                <c:ptCount val="81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  <c:pt idx="63">
                  <c:v>45931</c:v>
                </c:pt>
                <c:pt idx="64">
                  <c:v>45962</c:v>
                </c:pt>
                <c:pt idx="65">
                  <c:v>45992</c:v>
                </c:pt>
                <c:pt idx="66">
                  <c:v>46023</c:v>
                </c:pt>
                <c:pt idx="67">
                  <c:v>46054</c:v>
                </c:pt>
                <c:pt idx="68">
                  <c:v>46082</c:v>
                </c:pt>
                <c:pt idx="69">
                  <c:v>46113</c:v>
                </c:pt>
                <c:pt idx="70">
                  <c:v>46143</c:v>
                </c:pt>
                <c:pt idx="71">
                  <c:v>46174</c:v>
                </c:pt>
                <c:pt idx="72">
                  <c:v>46204</c:v>
                </c:pt>
                <c:pt idx="73">
                  <c:v>46235</c:v>
                </c:pt>
                <c:pt idx="74">
                  <c:v>46266</c:v>
                </c:pt>
                <c:pt idx="75">
                  <c:v>46296</c:v>
                </c:pt>
                <c:pt idx="76">
                  <c:v>46327</c:v>
                </c:pt>
                <c:pt idx="77">
                  <c:v>46357</c:v>
                </c:pt>
                <c:pt idx="78">
                  <c:v>46388</c:v>
                </c:pt>
                <c:pt idx="79">
                  <c:v>46419</c:v>
                </c:pt>
                <c:pt idx="80">
                  <c:v>46447</c:v>
                </c:pt>
              </c:numCache>
            </c:numRef>
          </c:cat>
          <c:val>
            <c:numRef>
              <c:f>Solved!$C$2:$C$82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3858196.3569040108</c:v>
                </c:pt>
                <c:pt idx="58" formatCode="#,##0">
                  <c:v>3562679.8147925721</c:v>
                </c:pt>
                <c:pt idx="59" formatCode="#,##0">
                  <c:v>3633798.4729250954</c:v>
                </c:pt>
                <c:pt idx="60" formatCode="#,##0">
                  <c:v>3366457.3612811649</c:v>
                </c:pt>
                <c:pt idx="61" formatCode="#,##0">
                  <c:v>3110902.6240295651</c:v>
                </c:pt>
                <c:pt idx="62" formatCode="#,##0">
                  <c:v>3614670.2108763144</c:v>
                </c:pt>
                <c:pt idx="63" formatCode="#,##0">
                  <c:v>3666432.117738775</c:v>
                </c:pt>
                <c:pt idx="64" formatCode="#,##0">
                  <c:v>3960805.0319508724</c:v>
                </c:pt>
                <c:pt idx="65" formatCode="#,##0">
                  <c:v>4182885.9611527501</c:v>
                </c:pt>
                <c:pt idx="66" formatCode="#,##0">
                  <c:v>4367447.1020644996</c:v>
                </c:pt>
                <c:pt idx="67" formatCode="#,##0">
                  <c:v>4363455.1675175149</c:v>
                </c:pt>
                <c:pt idx="68" formatCode="#,##0">
                  <c:v>3954015.4254007861</c:v>
                </c:pt>
                <c:pt idx="69" formatCode="#,##0">
                  <c:v>4031043.7823047969</c:v>
                </c:pt>
                <c:pt idx="70" formatCode="#,##0">
                  <c:v>3735527.2401933582</c:v>
                </c:pt>
                <c:pt idx="71" formatCode="#,##0">
                  <c:v>3806645.8983258815</c:v>
                </c:pt>
                <c:pt idx="72" formatCode="#,##0">
                  <c:v>3539304.7866819515</c:v>
                </c:pt>
                <c:pt idx="73" formatCode="#,##0">
                  <c:v>3283750.0494303512</c:v>
                </c:pt>
                <c:pt idx="74" formatCode="#,##0">
                  <c:v>3787517.6362771005</c:v>
                </c:pt>
                <c:pt idx="75" formatCode="#,##0">
                  <c:v>3839279.5431395615</c:v>
                </c:pt>
                <c:pt idx="76" formatCode="#,##0">
                  <c:v>4133652.4573516585</c:v>
                </c:pt>
                <c:pt idx="77" formatCode="#,##0">
                  <c:v>4355733.3865535362</c:v>
                </c:pt>
                <c:pt idx="78" formatCode="#,##0">
                  <c:v>4540294.5274652867</c:v>
                </c:pt>
                <c:pt idx="79" formatCode="#,##0">
                  <c:v>4536302.592918301</c:v>
                </c:pt>
                <c:pt idx="80" formatCode="#,##0">
                  <c:v>4126862.8508015722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4-4CD5-8A99-B26EFF930DD3}"/>
            </c:ext>
          </c:extLst>
        </c:ser>
        <c:ser>
          <c:idx val="2"/>
          <c:order val="2"/>
          <c:tx>
            <c:strRef>
              <c:f>Solved!$D$1</c:f>
              <c:strCache>
                <c:ptCount val="1"/>
                <c:pt idx="0">
                  <c:v>Lower Confidence Bound(Airport Passengers)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Solved!$A$2:$A$82</c:f>
              <c:numCache>
                <c:formatCode>[$-409]mmm\-yy;@</c:formatCode>
                <c:ptCount val="81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  <c:pt idx="63">
                  <c:v>45931</c:v>
                </c:pt>
                <c:pt idx="64">
                  <c:v>45962</c:v>
                </c:pt>
                <c:pt idx="65">
                  <c:v>45992</c:v>
                </c:pt>
                <c:pt idx="66">
                  <c:v>46023</c:v>
                </c:pt>
                <c:pt idx="67">
                  <c:v>46054</c:v>
                </c:pt>
                <c:pt idx="68">
                  <c:v>46082</c:v>
                </c:pt>
                <c:pt idx="69">
                  <c:v>46113</c:v>
                </c:pt>
                <c:pt idx="70">
                  <c:v>46143</c:v>
                </c:pt>
                <c:pt idx="71">
                  <c:v>46174</c:v>
                </c:pt>
                <c:pt idx="72">
                  <c:v>46204</c:v>
                </c:pt>
                <c:pt idx="73">
                  <c:v>46235</c:v>
                </c:pt>
                <c:pt idx="74">
                  <c:v>46266</c:v>
                </c:pt>
                <c:pt idx="75">
                  <c:v>46296</c:v>
                </c:pt>
                <c:pt idx="76">
                  <c:v>46327</c:v>
                </c:pt>
                <c:pt idx="77">
                  <c:v>46357</c:v>
                </c:pt>
                <c:pt idx="78">
                  <c:v>46388</c:v>
                </c:pt>
                <c:pt idx="79">
                  <c:v>46419</c:v>
                </c:pt>
                <c:pt idx="80">
                  <c:v>46447</c:v>
                </c:pt>
              </c:numCache>
            </c:numRef>
          </c:cat>
          <c:val>
            <c:numRef>
              <c:f>Solved!$D$2:$D$82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3695827.071337596</c:v>
                </c:pt>
                <c:pt idx="58" formatCode="#,##0">
                  <c:v>3395234.3290626127</c:v>
                </c:pt>
                <c:pt idx="59" formatCode="#,##0">
                  <c:v>3461387.5968217924</c:v>
                </c:pt>
                <c:pt idx="60" formatCode="#,##0">
                  <c:v>3189182.4444287894</c:v>
                </c:pt>
                <c:pt idx="61" formatCode="#,##0">
                  <c:v>2928856.7472351794</c:v>
                </c:pt>
                <c:pt idx="62" formatCode="#,##0">
                  <c:v>3427939.1790022892</c:v>
                </c:pt>
                <c:pt idx="63" formatCode="#,##0">
                  <c:v>3475095.2945883656</c:v>
                </c:pt>
                <c:pt idx="64" formatCode="#,##0">
                  <c:v>3764936.0480073574</c:v>
                </c:pt>
                <c:pt idx="65" formatCode="#,##0">
                  <c:v>3982553.3179673976</c:v>
                </c:pt>
                <c:pt idx="66" formatCode="#,##0">
                  <c:v>4162714.691868763</c:v>
                </c:pt>
                <c:pt idx="67" formatCode="#,##0">
                  <c:v>4154382.7227156921</c:v>
                </c:pt>
                <c:pt idx="68" formatCode="#,##0">
                  <c:v>3740658.9096208187</c:v>
                </c:pt>
                <c:pt idx="69" formatCode="#,##0">
                  <c:v>3813423.808088656</c:v>
                </c:pt>
                <c:pt idx="70" formatCode="#,##0">
                  <c:v>3513725.7444141367</c:v>
                </c:pt>
                <c:pt idx="71" formatCode="#,##0">
                  <c:v>3580709.4021058688</c:v>
                </c:pt>
                <c:pt idx="72" formatCode="#,##0">
                  <c:v>3309277.1877112389</c:v>
                </c:pt>
                <c:pt idx="73" formatCode="#,##0">
                  <c:v>3049672.8310821415</c:v>
                </c:pt>
                <c:pt idx="74" formatCode="#,##0">
                  <c:v>3549430.0544170653</c:v>
                </c:pt>
                <c:pt idx="75" formatCode="#,##0">
                  <c:v>3597218.7935852995</c:v>
                </c:pt>
                <c:pt idx="76" formatCode="#,##0">
                  <c:v>3887653.8264740822</c:v>
                </c:pt>
                <c:pt idx="77" formatCode="#,##0">
                  <c:v>4105830.3871314777</c:v>
                </c:pt>
                <c:pt idx="78" formatCode="#,##0">
                  <c:v>4286519.0215908252</c:v>
                </c:pt>
                <c:pt idx="79" formatCode="#,##0">
                  <c:v>4278684.903490141</c:v>
                </c:pt>
                <c:pt idx="80" formatCode="#,##0">
                  <c:v>3865431.8629269381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4-4CD5-8A99-B26EFF930DD3}"/>
            </c:ext>
          </c:extLst>
        </c:ser>
        <c:ser>
          <c:idx val="3"/>
          <c:order val="3"/>
          <c:tx>
            <c:strRef>
              <c:f>Solved!$E$1</c:f>
              <c:strCache>
                <c:ptCount val="1"/>
                <c:pt idx="0">
                  <c:v>Upper Confidence Bound(Airport Passengers)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Solved!$A$2:$A$82</c:f>
              <c:numCache>
                <c:formatCode>[$-409]mmm\-yy;@</c:formatCode>
                <c:ptCount val="81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  <c:pt idx="63">
                  <c:v>45931</c:v>
                </c:pt>
                <c:pt idx="64">
                  <c:v>45962</c:v>
                </c:pt>
                <c:pt idx="65">
                  <c:v>45992</c:v>
                </c:pt>
                <c:pt idx="66">
                  <c:v>46023</c:v>
                </c:pt>
                <c:pt idx="67">
                  <c:v>46054</c:v>
                </c:pt>
                <c:pt idx="68">
                  <c:v>46082</c:v>
                </c:pt>
                <c:pt idx="69">
                  <c:v>46113</c:v>
                </c:pt>
                <c:pt idx="70">
                  <c:v>46143</c:v>
                </c:pt>
                <c:pt idx="71">
                  <c:v>46174</c:v>
                </c:pt>
                <c:pt idx="72">
                  <c:v>46204</c:v>
                </c:pt>
                <c:pt idx="73">
                  <c:v>46235</c:v>
                </c:pt>
                <c:pt idx="74">
                  <c:v>46266</c:v>
                </c:pt>
                <c:pt idx="75">
                  <c:v>46296</c:v>
                </c:pt>
                <c:pt idx="76">
                  <c:v>46327</c:v>
                </c:pt>
                <c:pt idx="77">
                  <c:v>46357</c:v>
                </c:pt>
                <c:pt idx="78">
                  <c:v>46388</c:v>
                </c:pt>
                <c:pt idx="79">
                  <c:v>46419</c:v>
                </c:pt>
                <c:pt idx="80">
                  <c:v>46447</c:v>
                </c:pt>
              </c:numCache>
            </c:numRef>
          </c:cat>
          <c:val>
            <c:numRef>
              <c:f>Solved!$E$2:$E$82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4020565.6424704255</c:v>
                </c:pt>
                <c:pt idx="58" formatCode="#,##0">
                  <c:v>3730125.3005225314</c:v>
                </c:pt>
                <c:pt idx="59" formatCode="#,##0">
                  <c:v>3806209.3490283983</c:v>
                </c:pt>
                <c:pt idx="60" formatCode="#,##0">
                  <c:v>3543732.2781335404</c:v>
                </c:pt>
                <c:pt idx="61" formatCode="#,##0">
                  <c:v>3292948.5008239509</c:v>
                </c:pt>
                <c:pt idx="62" formatCode="#,##0">
                  <c:v>3801401.2427503397</c:v>
                </c:pt>
                <c:pt idx="63" formatCode="#,##0">
                  <c:v>3857768.9408891844</c:v>
                </c:pt>
                <c:pt idx="64" formatCode="#,##0">
                  <c:v>4156674.0158943874</c:v>
                </c:pt>
                <c:pt idx="65" formatCode="#,##0">
                  <c:v>4383218.604338103</c:v>
                </c:pt>
                <c:pt idx="66" formatCode="#,##0">
                  <c:v>4572179.5122602358</c:v>
                </c:pt>
                <c:pt idx="67" formatCode="#,##0">
                  <c:v>4572527.6123193381</c:v>
                </c:pt>
                <c:pt idx="68" formatCode="#,##0">
                  <c:v>4167371.9411807535</c:v>
                </c:pt>
                <c:pt idx="69" formatCode="#,##0">
                  <c:v>4248663.7565209372</c:v>
                </c:pt>
                <c:pt idx="70" formatCode="#,##0">
                  <c:v>3957328.7359725796</c:v>
                </c:pt>
                <c:pt idx="71" formatCode="#,##0">
                  <c:v>4032582.3945458941</c:v>
                </c:pt>
                <c:pt idx="72" formatCode="#,##0">
                  <c:v>3769332.3856526641</c:v>
                </c:pt>
                <c:pt idx="73" formatCode="#,##0">
                  <c:v>3517827.267778561</c:v>
                </c:pt>
                <c:pt idx="74" formatCode="#,##0">
                  <c:v>4025605.2181371357</c:v>
                </c:pt>
                <c:pt idx="75" formatCode="#,##0">
                  <c:v>4081340.2926938236</c:v>
                </c:pt>
                <c:pt idx="76" formatCode="#,##0">
                  <c:v>4379651.0882292343</c:v>
                </c:pt>
                <c:pt idx="77" formatCode="#,##0">
                  <c:v>4605636.3859755946</c:v>
                </c:pt>
                <c:pt idx="78" formatCode="#,##0">
                  <c:v>4794070.0333397482</c:v>
                </c:pt>
                <c:pt idx="79" formatCode="#,##0">
                  <c:v>4793920.282346461</c:v>
                </c:pt>
                <c:pt idx="80" formatCode="#,##0">
                  <c:v>4388293.8386762068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4-4CD5-8A99-B26EFF93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755039"/>
        <c:axId val="1532761759"/>
      </c:lineChart>
      <c:catAx>
        <c:axId val="153275503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61759"/>
        <c:crosses val="autoZero"/>
        <c:auto val="1"/>
        <c:lblAlgn val="ctr"/>
        <c:lblOffset val="100"/>
        <c:noMultiLvlLbl val="0"/>
      </c:catAx>
      <c:valAx>
        <c:axId val="15327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5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9</xdr:row>
      <xdr:rowOff>18097</xdr:rowOff>
    </xdr:from>
    <xdr:to>
      <xdr:col>10</xdr:col>
      <xdr:colOff>19050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4992B-B6EC-267E-C38F-8F268470D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D3E819-70C4-4919-B1DA-3121A65F1ED8}" name="Table1" displayName="Table1" ref="A1:B58" totalsRowShown="0" headerRowDxfId="9">
  <autoFilter ref="A1:B58" xr:uid="{13D3E819-70C4-4919-B1DA-3121A65F1ED8}"/>
  <tableColumns count="2">
    <tableColumn id="1" xr3:uid="{97E9F6BB-3877-4CAD-9B3D-0DFDB460E9CB}" name="Date" dataDxfId="11"/>
    <tableColumn id="2" xr3:uid="{944C46E4-B56D-4498-9BA5-AAA189EA29CE}" name="Airport Passengers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A70B2-7C22-4ED5-9EBA-A46E4D83ABD1}" name="Table2" displayName="Table2" ref="A1:E82" totalsRowShown="0">
  <autoFilter ref="A1:E82" xr:uid="{115A70B2-7C22-4ED5-9EBA-A46E4D83ABD1}"/>
  <tableColumns count="5">
    <tableColumn id="1" xr3:uid="{59966A35-84FD-4957-81F3-62BDED35AC26}" name="Date" dataDxfId="8"/>
    <tableColumn id="2" xr3:uid="{C648C0D6-F7E8-4564-BE16-599447A868F4}" name="Airport Passengers"/>
    <tableColumn id="3" xr3:uid="{04D02E24-5872-4547-8BB1-6A0648A47D2B}" name="Forecast(Airport Passengers)" dataDxfId="7">
      <calculatedColumnFormula>_xlfn.FORECAST.ETS(A2,$B$2:$B$58,$A$2:$A$58,1,1)</calculatedColumnFormula>
    </tableColumn>
    <tableColumn id="4" xr3:uid="{8693D3F9-59BB-4D30-A7A9-390576BE545F}" name="Lower Confidence Bound(Airport Passengers)" dataDxfId="6">
      <calculatedColumnFormula>C2-_xlfn.FORECAST.ETS.CONFINT(A2,$B$2:$B$58,$A$2:$A$58,0.95,1,1)</calculatedColumnFormula>
    </tableColumn>
    <tableColumn id="5" xr3:uid="{840BBEF4-EBBE-41C8-A519-2CB0169484F2}" name="Upper Confidence Bound(Airport Passengers)" dataDxfId="5">
      <calculatedColumnFormula>C2+_xlfn.FORECAST.ETS.CONFINT(A2,$B$2:$B$58,$A$2:$A$58,0.95,1,1)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D2FC9B-15C1-47FA-8B09-F5200D349FD1}" name="Table3" displayName="Table3" ref="G1:J8" totalsRowShown="0" dataDxfId="0">
  <tableColumns count="4">
    <tableColumn id="1" xr3:uid="{520A4A38-A7F2-4186-BDA7-00DBC89DC610}" name="Statistic" dataDxfId="4"/>
    <tableColumn id="2" xr3:uid="{4486C5D5-A7E3-4F9A-A764-46D691DB426D}" name="Value" dataDxfId="3"/>
    <tableColumn id="3" xr3:uid="{65D23FB8-50AE-4657-9EBE-536729C20B10}" name="Meaning" dataDxfId="2"/>
    <tableColumn id="4" xr3:uid="{88B897F1-CD24-4F7B-994A-7FE26386696F}" name="بالعربي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259F-82D5-4190-BB23-38BA8E0193C5}">
  <dimension ref="A1:C58"/>
  <sheetViews>
    <sheetView tabSelected="1" workbookViewId="0">
      <selection activeCell="B10" sqref="B10"/>
    </sheetView>
  </sheetViews>
  <sheetFormatPr defaultRowHeight="14.4" x14ac:dyDescent="0.3"/>
  <cols>
    <col min="1" max="1" width="7.6640625" bestFit="1" customWidth="1"/>
    <col min="2" max="2" width="21.5546875" customWidth="1"/>
  </cols>
  <sheetData>
    <row r="1" spans="1:3" ht="16.8" x14ac:dyDescent="0.4">
      <c r="A1" s="4" t="s">
        <v>0</v>
      </c>
      <c r="B1" s="4" t="s">
        <v>1</v>
      </c>
    </row>
    <row r="2" spans="1:3" ht="16.8" x14ac:dyDescent="0.4">
      <c r="A2" s="2">
        <v>44013</v>
      </c>
      <c r="B2" s="3">
        <v>2644539</v>
      </c>
      <c r="C2" s="1"/>
    </row>
    <row r="3" spans="1:3" ht="16.8" x14ac:dyDescent="0.4">
      <c r="A3" s="2">
        <v>44044</v>
      </c>
      <c r="B3" s="3">
        <v>2359800</v>
      </c>
      <c r="C3" s="1"/>
    </row>
    <row r="4" spans="1:3" ht="16.8" x14ac:dyDescent="0.4">
      <c r="A4" s="2">
        <v>44075</v>
      </c>
      <c r="B4" s="3">
        <v>2925918</v>
      </c>
      <c r="C4" s="1"/>
    </row>
    <row r="5" spans="1:3" ht="16.8" x14ac:dyDescent="0.4">
      <c r="A5" s="2">
        <v>44105</v>
      </c>
      <c r="B5" s="3">
        <v>3024973</v>
      </c>
      <c r="C5" s="1"/>
    </row>
    <row r="6" spans="1:3" ht="16.8" x14ac:dyDescent="0.4">
      <c r="A6" s="2">
        <v>44136</v>
      </c>
      <c r="B6" s="3">
        <v>3177100</v>
      </c>
      <c r="C6" s="1"/>
    </row>
    <row r="7" spans="1:3" ht="16.8" x14ac:dyDescent="0.4">
      <c r="A7" s="2">
        <v>44166</v>
      </c>
      <c r="B7" s="3">
        <v>3419595</v>
      </c>
      <c r="C7" s="1"/>
    </row>
    <row r="8" spans="1:3" ht="16.8" x14ac:dyDescent="0.4">
      <c r="A8" s="2">
        <v>44197</v>
      </c>
      <c r="B8" s="3">
        <v>3649702</v>
      </c>
      <c r="C8" s="1"/>
    </row>
    <row r="9" spans="1:3" ht="16.8" x14ac:dyDescent="0.4">
      <c r="A9" s="2">
        <v>44228</v>
      </c>
      <c r="B9" s="3">
        <v>3650668</v>
      </c>
      <c r="C9" s="1"/>
    </row>
    <row r="10" spans="1:3" ht="16.8" x14ac:dyDescent="0.4">
      <c r="A10" s="2">
        <v>44256</v>
      </c>
      <c r="B10" s="3">
        <v>3191526</v>
      </c>
      <c r="C10" s="1"/>
    </row>
    <row r="11" spans="1:3" ht="16.8" x14ac:dyDescent="0.4">
      <c r="A11" s="2">
        <v>44287</v>
      </c>
      <c r="B11" s="3">
        <v>3249428</v>
      </c>
      <c r="C11" s="1"/>
    </row>
    <row r="12" spans="1:3" ht="16.8" x14ac:dyDescent="0.4">
      <c r="A12" s="2">
        <v>44317</v>
      </c>
      <c r="B12" s="3">
        <v>2971484</v>
      </c>
      <c r="C12" s="1"/>
    </row>
    <row r="13" spans="1:3" ht="16.8" x14ac:dyDescent="0.4">
      <c r="A13" s="2">
        <v>44348</v>
      </c>
      <c r="B13" s="3">
        <v>3074209</v>
      </c>
      <c r="C13" s="1"/>
    </row>
    <row r="14" spans="1:3" ht="16.8" x14ac:dyDescent="0.4">
      <c r="A14" s="2">
        <v>44378</v>
      </c>
      <c r="B14" s="3">
        <v>2785466</v>
      </c>
      <c r="C14" s="1"/>
    </row>
    <row r="15" spans="1:3" ht="16.8" x14ac:dyDescent="0.4">
      <c r="A15" s="2">
        <v>44409</v>
      </c>
      <c r="B15" s="3">
        <v>2515361</v>
      </c>
      <c r="C15" s="1"/>
    </row>
    <row r="16" spans="1:3" ht="16.8" x14ac:dyDescent="0.4">
      <c r="A16" s="2">
        <v>44440</v>
      </c>
      <c r="B16" s="3">
        <v>3105958</v>
      </c>
      <c r="C16" s="1"/>
    </row>
    <row r="17" spans="1:3" ht="16.8" x14ac:dyDescent="0.4">
      <c r="A17" s="2">
        <v>44470</v>
      </c>
      <c r="B17" s="3">
        <v>3139059</v>
      </c>
      <c r="C17" s="1"/>
    </row>
    <row r="18" spans="1:3" ht="16.8" x14ac:dyDescent="0.4">
      <c r="A18" s="2">
        <v>44501</v>
      </c>
      <c r="B18" s="3">
        <v>3380355</v>
      </c>
      <c r="C18" s="1"/>
    </row>
    <row r="19" spans="1:3" ht="16.8" x14ac:dyDescent="0.4">
      <c r="A19" s="2">
        <v>44531</v>
      </c>
      <c r="B19" s="3">
        <v>3612886</v>
      </c>
      <c r="C19" s="1"/>
    </row>
    <row r="20" spans="1:3" ht="16.8" x14ac:dyDescent="0.4">
      <c r="A20" s="2">
        <v>44562</v>
      </c>
      <c r="B20" s="3">
        <v>3765824</v>
      </c>
      <c r="C20" s="1"/>
    </row>
    <row r="21" spans="1:3" ht="16.8" x14ac:dyDescent="0.4">
      <c r="A21" s="2">
        <v>44593</v>
      </c>
      <c r="B21" s="3">
        <v>3771842</v>
      </c>
      <c r="C21" s="1"/>
    </row>
    <row r="22" spans="1:3" ht="16.8" x14ac:dyDescent="0.4">
      <c r="A22" s="2">
        <v>44621</v>
      </c>
      <c r="B22" s="3">
        <v>3356365</v>
      </c>
      <c r="C22" s="1"/>
    </row>
    <row r="23" spans="1:3" ht="16.8" x14ac:dyDescent="0.4">
      <c r="A23" s="2">
        <v>44652</v>
      </c>
      <c r="B23" s="3">
        <v>3490100</v>
      </c>
      <c r="C23" s="1"/>
    </row>
    <row r="24" spans="1:3" ht="16.8" x14ac:dyDescent="0.4">
      <c r="A24" s="2">
        <v>44682</v>
      </c>
      <c r="B24" s="3">
        <v>3163659</v>
      </c>
      <c r="C24" s="1"/>
    </row>
    <row r="25" spans="1:3" ht="16.8" x14ac:dyDescent="0.4">
      <c r="A25" s="2">
        <v>44713</v>
      </c>
      <c r="B25" s="3">
        <v>3167124</v>
      </c>
      <c r="C25" s="1"/>
    </row>
    <row r="26" spans="1:3" ht="16.8" x14ac:dyDescent="0.4">
      <c r="A26" s="2">
        <v>44743</v>
      </c>
      <c r="B26" s="3">
        <v>2883810</v>
      </c>
      <c r="C26" s="1"/>
    </row>
    <row r="27" spans="1:3" ht="16.8" x14ac:dyDescent="0.4">
      <c r="A27" s="2">
        <v>44774</v>
      </c>
      <c r="B27" s="3">
        <v>2610667</v>
      </c>
      <c r="C27" s="1"/>
    </row>
    <row r="28" spans="1:3" ht="16.8" x14ac:dyDescent="0.4">
      <c r="A28" s="2">
        <v>44805</v>
      </c>
      <c r="B28" s="3">
        <v>3129205</v>
      </c>
      <c r="C28" s="1"/>
    </row>
    <row r="29" spans="1:3" ht="16.8" x14ac:dyDescent="0.4">
      <c r="A29" s="2">
        <v>44835</v>
      </c>
      <c r="B29" s="3">
        <v>3200527</v>
      </c>
      <c r="C29" s="1"/>
    </row>
    <row r="30" spans="1:3" ht="16.8" x14ac:dyDescent="0.4">
      <c r="A30" s="2">
        <v>44866</v>
      </c>
      <c r="B30" s="3">
        <v>3547804</v>
      </c>
      <c r="C30" s="1"/>
    </row>
    <row r="31" spans="1:3" ht="16.8" x14ac:dyDescent="0.4">
      <c r="A31" s="2">
        <v>44896</v>
      </c>
      <c r="B31" s="3">
        <v>3766323</v>
      </c>
      <c r="C31" s="1"/>
    </row>
    <row r="32" spans="1:3" ht="16.8" x14ac:dyDescent="0.4">
      <c r="A32" s="2">
        <v>44927</v>
      </c>
      <c r="B32" s="3">
        <v>3935589</v>
      </c>
      <c r="C32" s="1"/>
    </row>
    <row r="33" spans="1:3" ht="16.8" x14ac:dyDescent="0.4">
      <c r="A33" s="2">
        <v>44958</v>
      </c>
      <c r="B33" s="3">
        <v>3917884</v>
      </c>
      <c r="C33" s="1"/>
    </row>
    <row r="34" spans="1:3" ht="16.8" x14ac:dyDescent="0.4">
      <c r="A34" s="2">
        <v>44986</v>
      </c>
      <c r="B34" s="3">
        <v>3564970</v>
      </c>
      <c r="C34" s="1"/>
    </row>
    <row r="35" spans="1:3" ht="16.8" x14ac:dyDescent="0.4">
      <c r="A35" s="2">
        <v>45017</v>
      </c>
      <c r="B35" s="3">
        <v>3602455</v>
      </c>
      <c r="C35" s="1"/>
    </row>
    <row r="36" spans="1:3" ht="16.8" x14ac:dyDescent="0.4">
      <c r="A36" s="2">
        <v>45047</v>
      </c>
      <c r="B36" s="3">
        <v>3326859</v>
      </c>
      <c r="C36" s="1"/>
    </row>
    <row r="37" spans="1:3" ht="16.8" x14ac:dyDescent="0.4">
      <c r="A37" s="2">
        <v>45078</v>
      </c>
      <c r="B37" s="3">
        <v>3441693</v>
      </c>
      <c r="C37" s="1"/>
    </row>
    <row r="38" spans="1:3" ht="16.8" x14ac:dyDescent="0.4">
      <c r="A38" s="2">
        <v>45108</v>
      </c>
      <c r="B38" s="3">
        <v>3211600</v>
      </c>
      <c r="C38" s="1"/>
    </row>
    <row r="39" spans="1:3" ht="16.8" x14ac:dyDescent="0.4">
      <c r="A39" s="2">
        <v>45139</v>
      </c>
      <c r="B39" s="3">
        <v>2998119</v>
      </c>
      <c r="C39" s="1"/>
    </row>
    <row r="40" spans="1:3" ht="16.8" x14ac:dyDescent="0.4">
      <c r="A40" s="2">
        <v>45170</v>
      </c>
      <c r="B40" s="3">
        <v>3472440</v>
      </c>
      <c r="C40" s="1"/>
    </row>
    <row r="41" spans="1:3" ht="16.8" x14ac:dyDescent="0.4">
      <c r="A41" s="2">
        <v>45200</v>
      </c>
      <c r="B41" s="3">
        <v>3563007</v>
      </c>
      <c r="C41" s="1"/>
    </row>
    <row r="42" spans="1:3" ht="16.8" x14ac:dyDescent="0.4">
      <c r="A42" s="2">
        <v>45231</v>
      </c>
      <c r="B42" s="3">
        <v>3820570</v>
      </c>
      <c r="C42" s="1"/>
    </row>
    <row r="43" spans="1:3" ht="16.8" x14ac:dyDescent="0.4">
      <c r="A43" s="2">
        <v>45261</v>
      </c>
      <c r="B43" s="3">
        <v>4107195</v>
      </c>
      <c r="C43" s="1"/>
    </row>
    <row r="44" spans="1:3" ht="16.8" x14ac:dyDescent="0.4">
      <c r="A44" s="2">
        <v>45292</v>
      </c>
      <c r="B44" s="3">
        <v>4284443</v>
      </c>
      <c r="C44" s="1"/>
    </row>
    <row r="45" spans="1:3" ht="16.8" x14ac:dyDescent="0.4">
      <c r="A45" s="2">
        <v>45323</v>
      </c>
      <c r="B45" s="3">
        <v>4356216</v>
      </c>
      <c r="C45" s="1"/>
    </row>
    <row r="46" spans="1:3" ht="16.8" x14ac:dyDescent="0.4">
      <c r="A46" s="2">
        <v>45352</v>
      </c>
      <c r="B46" s="3">
        <v>3819379</v>
      </c>
      <c r="C46" s="1"/>
    </row>
    <row r="47" spans="1:3" ht="16.8" x14ac:dyDescent="0.4">
      <c r="A47" s="2">
        <v>45383</v>
      </c>
      <c r="B47" s="3">
        <v>3844987</v>
      </c>
      <c r="C47" s="1"/>
    </row>
    <row r="48" spans="1:3" ht="16.8" x14ac:dyDescent="0.4">
      <c r="A48" s="2">
        <v>45413</v>
      </c>
      <c r="B48" s="3">
        <v>3478890</v>
      </c>
      <c r="C48" s="1"/>
    </row>
    <row r="49" spans="1:3" ht="16.8" x14ac:dyDescent="0.4">
      <c r="A49" s="2">
        <v>45444</v>
      </c>
      <c r="B49" s="3">
        <v>3443039</v>
      </c>
      <c r="C49" s="1"/>
    </row>
    <row r="50" spans="1:3" ht="16.8" x14ac:dyDescent="0.4">
      <c r="A50" s="2">
        <v>45474</v>
      </c>
      <c r="B50" s="3">
        <v>3204637</v>
      </c>
      <c r="C50" s="1"/>
    </row>
    <row r="51" spans="1:3" ht="16.8" x14ac:dyDescent="0.4">
      <c r="A51" s="2">
        <v>45505</v>
      </c>
      <c r="B51" s="3">
        <v>2966477</v>
      </c>
      <c r="C51" s="1"/>
    </row>
    <row r="52" spans="1:3" ht="16.8" x14ac:dyDescent="0.4">
      <c r="A52" s="2">
        <v>45536</v>
      </c>
      <c r="B52" s="3">
        <v>3593364</v>
      </c>
      <c r="C52" s="1"/>
    </row>
    <row r="53" spans="1:3" ht="16.8" x14ac:dyDescent="0.4">
      <c r="A53" s="2">
        <v>45566</v>
      </c>
      <c r="B53" s="3">
        <v>3604104</v>
      </c>
      <c r="C53" s="1"/>
    </row>
    <row r="54" spans="1:3" ht="16.8" x14ac:dyDescent="0.4">
      <c r="A54" s="2">
        <v>45597</v>
      </c>
      <c r="B54" s="3">
        <v>3933016</v>
      </c>
      <c r="C54" s="1"/>
    </row>
    <row r="55" spans="1:3" ht="16.8" x14ac:dyDescent="0.4">
      <c r="A55" s="2">
        <v>45627</v>
      </c>
      <c r="B55" s="3">
        <v>4146797</v>
      </c>
      <c r="C55" s="1"/>
    </row>
    <row r="56" spans="1:3" ht="16.8" x14ac:dyDescent="0.4">
      <c r="A56" s="2">
        <v>45658</v>
      </c>
      <c r="B56" s="3">
        <v>4176486</v>
      </c>
      <c r="C56" s="1"/>
    </row>
    <row r="57" spans="1:3" ht="16.8" x14ac:dyDescent="0.4">
      <c r="A57" s="2">
        <v>45689</v>
      </c>
      <c r="B57" s="3">
        <v>4347059</v>
      </c>
      <c r="C57" s="1"/>
    </row>
    <row r="58" spans="1:3" ht="16.8" x14ac:dyDescent="0.4">
      <c r="A58" s="2">
        <v>45717</v>
      </c>
      <c r="B58" s="3">
        <v>3781168</v>
      </c>
      <c r="C5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5301-FAE0-4D0F-832A-CC52D6267506}">
  <dimension ref="A1:J82"/>
  <sheetViews>
    <sheetView topLeftCell="G1" zoomScale="110" zoomScaleNormal="110" workbookViewId="0">
      <selection activeCell="D59" sqref="D59"/>
    </sheetView>
  </sheetViews>
  <sheetFormatPr defaultRowHeight="14.4" x14ac:dyDescent="0.3"/>
  <cols>
    <col min="1" max="1" width="9" bestFit="1" customWidth="1"/>
    <col min="2" max="2" width="19.33203125" customWidth="1"/>
    <col min="3" max="3" width="28.21875" customWidth="1"/>
    <col min="4" max="5" width="42.6640625" customWidth="1"/>
    <col min="7" max="7" width="10.109375" customWidth="1"/>
    <col min="8" max="8" width="17.6640625" customWidth="1"/>
    <col min="9" max="9" width="43.44140625" bestFit="1" customWidth="1"/>
    <col min="10" max="10" width="31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14</v>
      </c>
      <c r="J1" s="7" t="s">
        <v>15</v>
      </c>
    </row>
    <row r="2" spans="1:10" x14ac:dyDescent="0.3">
      <c r="A2" s="5">
        <v>44013</v>
      </c>
      <c r="B2" s="6">
        <v>2644539</v>
      </c>
      <c r="G2" s="8" t="s">
        <v>7</v>
      </c>
      <c r="H2" s="9">
        <f>_xlfn.FORECAST.ETS.STAT($B$2:$B$58,$A$2:$A$58,1,1,1)</f>
        <v>0.251</v>
      </c>
      <c r="I2" s="8" t="s">
        <v>16</v>
      </c>
      <c r="J2" s="10" t="s">
        <v>26</v>
      </c>
    </row>
    <row r="3" spans="1:10" x14ac:dyDescent="0.3">
      <c r="A3" s="5">
        <v>44044</v>
      </c>
      <c r="B3" s="6">
        <v>2359800</v>
      </c>
      <c r="G3" s="8" t="s">
        <v>8</v>
      </c>
      <c r="H3" s="9">
        <f>_xlfn.FORECAST.ETS.STAT($B$2:$B$58,$A$2:$A$58,2,1,1)</f>
        <v>1E-3</v>
      </c>
      <c r="I3" s="8" t="s">
        <v>17</v>
      </c>
      <c r="J3" s="10" t="s">
        <v>27</v>
      </c>
    </row>
    <row r="4" spans="1:10" x14ac:dyDescent="0.3">
      <c r="A4" s="5">
        <v>44075</v>
      </c>
      <c r="B4" s="6">
        <v>2925918</v>
      </c>
      <c r="G4" s="8" t="s">
        <v>9</v>
      </c>
      <c r="H4" s="9">
        <f>_xlfn.FORECAST.ETS.STAT($B$2:$B$58,$A$2:$A$58,3,1,1)</f>
        <v>1E-3</v>
      </c>
      <c r="I4" s="8" t="s">
        <v>18</v>
      </c>
      <c r="J4" s="10" t="s">
        <v>28</v>
      </c>
    </row>
    <row r="5" spans="1:10" x14ac:dyDescent="0.3">
      <c r="A5" s="5">
        <v>44105</v>
      </c>
      <c r="B5" s="6">
        <v>3024973</v>
      </c>
      <c r="G5" s="8" t="s">
        <v>10</v>
      </c>
      <c r="H5" s="9">
        <f>_xlfn.FORECAST.ETS.STAT($B$2:$B$58,$A$2:$A$58,4,1,1)</f>
        <v>0.39269082373623726</v>
      </c>
      <c r="I5" s="8" t="s">
        <v>19</v>
      </c>
      <c r="J5" s="10" t="s">
        <v>29</v>
      </c>
    </row>
    <row r="6" spans="1:10" x14ac:dyDescent="0.3">
      <c r="A6" s="5">
        <v>44136</v>
      </c>
      <c r="B6" s="6">
        <v>3177100</v>
      </c>
      <c r="G6" s="8" t="s">
        <v>11</v>
      </c>
      <c r="H6" s="9">
        <f>_xlfn.FORECAST.ETS.STAT($B$2:$B$58,$A$2:$A$58,5,1,1)</f>
        <v>2.4598145864877893E-2</v>
      </c>
      <c r="I6" s="8" t="s">
        <v>20</v>
      </c>
      <c r="J6" s="10" t="s">
        <v>25</v>
      </c>
    </row>
    <row r="7" spans="1:10" x14ac:dyDescent="0.3">
      <c r="A7" s="5">
        <v>44166</v>
      </c>
      <c r="B7" s="6">
        <v>3419595</v>
      </c>
      <c r="G7" s="8" t="s">
        <v>12</v>
      </c>
      <c r="H7" s="9">
        <f>_xlfn.FORECAST.ETS.STAT($B$2:$B$58,$A$2:$A$58,6,1,1)</f>
        <v>89312.28428133727</v>
      </c>
      <c r="I7" s="8" t="s">
        <v>21</v>
      </c>
      <c r="J7" s="10" t="s">
        <v>23</v>
      </c>
    </row>
    <row r="8" spans="1:10" x14ac:dyDescent="0.3">
      <c r="A8" s="5">
        <v>44197</v>
      </c>
      <c r="B8" s="6">
        <v>3649702</v>
      </c>
      <c r="G8" s="8" t="s">
        <v>13</v>
      </c>
      <c r="H8" s="9">
        <f>_xlfn.FORECAST.ETS.STAT($B$2:$B$58,$A$2:$A$58,7,1,1)</f>
        <v>117922.59746755386</v>
      </c>
      <c r="I8" s="8" t="s">
        <v>22</v>
      </c>
      <c r="J8" s="10" t="s">
        <v>24</v>
      </c>
    </row>
    <row r="9" spans="1:10" x14ac:dyDescent="0.3">
      <c r="A9" s="5">
        <v>44228</v>
      </c>
      <c r="B9" s="6">
        <v>3650668</v>
      </c>
    </row>
    <row r="10" spans="1:10" x14ac:dyDescent="0.3">
      <c r="A10" s="5">
        <v>44256</v>
      </c>
      <c r="B10" s="6">
        <v>3191526</v>
      </c>
    </row>
    <row r="11" spans="1:10" x14ac:dyDescent="0.3">
      <c r="A11" s="5">
        <v>44287</v>
      </c>
      <c r="B11" s="6">
        <v>3249428</v>
      </c>
    </row>
    <row r="12" spans="1:10" x14ac:dyDescent="0.3">
      <c r="A12" s="5">
        <v>44317</v>
      </c>
      <c r="B12" s="6">
        <v>2971484</v>
      </c>
    </row>
    <row r="13" spans="1:10" x14ac:dyDescent="0.3">
      <c r="A13" s="5">
        <v>44348</v>
      </c>
      <c r="B13" s="6">
        <v>3074209</v>
      </c>
    </row>
    <row r="14" spans="1:10" x14ac:dyDescent="0.3">
      <c r="A14" s="5">
        <v>44378</v>
      </c>
      <c r="B14" s="6">
        <v>2785466</v>
      </c>
    </row>
    <row r="15" spans="1:10" x14ac:dyDescent="0.3">
      <c r="A15" s="5">
        <v>44409</v>
      </c>
      <c r="B15" s="6">
        <v>2515361</v>
      </c>
    </row>
    <row r="16" spans="1:10" x14ac:dyDescent="0.3">
      <c r="A16" s="5">
        <v>44440</v>
      </c>
      <c r="B16" s="6">
        <v>3105958</v>
      </c>
    </row>
    <row r="17" spans="1:2" x14ac:dyDescent="0.3">
      <c r="A17" s="5">
        <v>44470</v>
      </c>
      <c r="B17" s="6">
        <v>3139059</v>
      </c>
    </row>
    <row r="18" spans="1:2" x14ac:dyDescent="0.3">
      <c r="A18" s="5">
        <v>44501</v>
      </c>
      <c r="B18" s="6">
        <v>3380355</v>
      </c>
    </row>
    <row r="19" spans="1:2" x14ac:dyDescent="0.3">
      <c r="A19" s="5">
        <v>44531</v>
      </c>
      <c r="B19" s="6">
        <v>3612886</v>
      </c>
    </row>
    <row r="20" spans="1:2" x14ac:dyDescent="0.3">
      <c r="A20" s="5">
        <v>44562</v>
      </c>
      <c r="B20" s="6">
        <v>3765824</v>
      </c>
    </row>
    <row r="21" spans="1:2" x14ac:dyDescent="0.3">
      <c r="A21" s="5">
        <v>44593</v>
      </c>
      <c r="B21" s="6">
        <v>3771842</v>
      </c>
    </row>
    <row r="22" spans="1:2" x14ac:dyDescent="0.3">
      <c r="A22" s="5">
        <v>44621</v>
      </c>
      <c r="B22" s="6">
        <v>3356365</v>
      </c>
    </row>
    <row r="23" spans="1:2" x14ac:dyDescent="0.3">
      <c r="A23" s="5">
        <v>44652</v>
      </c>
      <c r="B23" s="6">
        <v>3490100</v>
      </c>
    </row>
    <row r="24" spans="1:2" x14ac:dyDescent="0.3">
      <c r="A24" s="5">
        <v>44682</v>
      </c>
      <c r="B24" s="6">
        <v>3163659</v>
      </c>
    </row>
    <row r="25" spans="1:2" x14ac:dyDescent="0.3">
      <c r="A25" s="5">
        <v>44713</v>
      </c>
      <c r="B25" s="6">
        <v>3167124</v>
      </c>
    </row>
    <row r="26" spans="1:2" x14ac:dyDescent="0.3">
      <c r="A26" s="5">
        <v>44743</v>
      </c>
      <c r="B26" s="6">
        <v>2883810</v>
      </c>
    </row>
    <row r="27" spans="1:2" x14ac:dyDescent="0.3">
      <c r="A27" s="5">
        <v>44774</v>
      </c>
      <c r="B27" s="6">
        <v>2610667</v>
      </c>
    </row>
    <row r="28" spans="1:2" x14ac:dyDescent="0.3">
      <c r="A28" s="5">
        <v>44805</v>
      </c>
      <c r="B28" s="6">
        <v>3129205</v>
      </c>
    </row>
    <row r="29" spans="1:2" x14ac:dyDescent="0.3">
      <c r="A29" s="5">
        <v>44835</v>
      </c>
      <c r="B29" s="6">
        <v>3200527</v>
      </c>
    </row>
    <row r="30" spans="1:2" x14ac:dyDescent="0.3">
      <c r="A30" s="5">
        <v>44866</v>
      </c>
      <c r="B30" s="6">
        <v>3547804</v>
      </c>
    </row>
    <row r="31" spans="1:2" x14ac:dyDescent="0.3">
      <c r="A31" s="5">
        <v>44896</v>
      </c>
      <c r="B31" s="6">
        <v>3766323</v>
      </c>
    </row>
    <row r="32" spans="1:2" x14ac:dyDescent="0.3">
      <c r="A32" s="5">
        <v>44927</v>
      </c>
      <c r="B32" s="6">
        <v>3935589</v>
      </c>
    </row>
    <row r="33" spans="1:2" x14ac:dyDescent="0.3">
      <c r="A33" s="5">
        <v>44958</v>
      </c>
      <c r="B33" s="6">
        <v>3917884</v>
      </c>
    </row>
    <row r="34" spans="1:2" x14ac:dyDescent="0.3">
      <c r="A34" s="5">
        <v>44986</v>
      </c>
      <c r="B34" s="6">
        <v>3564970</v>
      </c>
    </row>
    <row r="35" spans="1:2" x14ac:dyDescent="0.3">
      <c r="A35" s="5">
        <v>45017</v>
      </c>
      <c r="B35" s="6">
        <v>3602455</v>
      </c>
    </row>
    <row r="36" spans="1:2" x14ac:dyDescent="0.3">
      <c r="A36" s="5">
        <v>45047</v>
      </c>
      <c r="B36" s="6">
        <v>3326859</v>
      </c>
    </row>
    <row r="37" spans="1:2" x14ac:dyDescent="0.3">
      <c r="A37" s="5">
        <v>45078</v>
      </c>
      <c r="B37" s="6">
        <v>3441693</v>
      </c>
    </row>
    <row r="38" spans="1:2" x14ac:dyDescent="0.3">
      <c r="A38" s="5">
        <v>45108</v>
      </c>
      <c r="B38" s="6">
        <v>3211600</v>
      </c>
    </row>
    <row r="39" spans="1:2" x14ac:dyDescent="0.3">
      <c r="A39" s="5">
        <v>45139</v>
      </c>
      <c r="B39" s="6">
        <v>2998119</v>
      </c>
    </row>
    <row r="40" spans="1:2" x14ac:dyDescent="0.3">
      <c r="A40" s="5">
        <v>45170</v>
      </c>
      <c r="B40" s="6">
        <v>3472440</v>
      </c>
    </row>
    <row r="41" spans="1:2" x14ac:dyDescent="0.3">
      <c r="A41" s="5">
        <v>45200</v>
      </c>
      <c r="B41" s="6">
        <v>3563007</v>
      </c>
    </row>
    <row r="42" spans="1:2" x14ac:dyDescent="0.3">
      <c r="A42" s="5">
        <v>45231</v>
      </c>
      <c r="B42" s="6">
        <v>3820570</v>
      </c>
    </row>
    <row r="43" spans="1:2" x14ac:dyDescent="0.3">
      <c r="A43" s="5">
        <v>45261</v>
      </c>
      <c r="B43" s="6">
        <v>4107195</v>
      </c>
    </row>
    <row r="44" spans="1:2" x14ac:dyDescent="0.3">
      <c r="A44" s="5">
        <v>45292</v>
      </c>
      <c r="B44" s="6">
        <v>4284443</v>
      </c>
    </row>
    <row r="45" spans="1:2" x14ac:dyDescent="0.3">
      <c r="A45" s="5">
        <v>45323</v>
      </c>
      <c r="B45" s="6">
        <v>4356216</v>
      </c>
    </row>
    <row r="46" spans="1:2" x14ac:dyDescent="0.3">
      <c r="A46" s="5">
        <v>45352</v>
      </c>
      <c r="B46" s="6">
        <v>3819379</v>
      </c>
    </row>
    <row r="47" spans="1:2" x14ac:dyDescent="0.3">
      <c r="A47" s="5">
        <v>45383</v>
      </c>
      <c r="B47" s="6">
        <v>3844987</v>
      </c>
    </row>
    <row r="48" spans="1:2" x14ac:dyDescent="0.3">
      <c r="A48" s="5">
        <v>45413</v>
      </c>
      <c r="B48" s="6">
        <v>3478890</v>
      </c>
    </row>
    <row r="49" spans="1:5" x14ac:dyDescent="0.3">
      <c r="A49" s="5">
        <v>45444</v>
      </c>
      <c r="B49" s="6">
        <v>3443039</v>
      </c>
    </row>
    <row r="50" spans="1:5" x14ac:dyDescent="0.3">
      <c r="A50" s="5">
        <v>45474</v>
      </c>
      <c r="B50" s="6">
        <v>3204637</v>
      </c>
    </row>
    <row r="51" spans="1:5" x14ac:dyDescent="0.3">
      <c r="A51" s="5">
        <v>45505</v>
      </c>
      <c r="B51" s="6">
        <v>2966477</v>
      </c>
    </row>
    <row r="52" spans="1:5" x14ac:dyDescent="0.3">
      <c r="A52" s="5">
        <v>45536</v>
      </c>
      <c r="B52" s="6">
        <v>3593364</v>
      </c>
    </row>
    <row r="53" spans="1:5" x14ac:dyDescent="0.3">
      <c r="A53" s="5">
        <v>45566</v>
      </c>
      <c r="B53" s="6">
        <v>3604104</v>
      </c>
    </row>
    <row r="54" spans="1:5" x14ac:dyDescent="0.3">
      <c r="A54" s="5">
        <v>45597</v>
      </c>
      <c r="B54" s="6">
        <v>3933016</v>
      </c>
    </row>
    <row r="55" spans="1:5" x14ac:dyDescent="0.3">
      <c r="A55" s="5">
        <v>45627</v>
      </c>
      <c r="B55" s="6">
        <v>4146797</v>
      </c>
    </row>
    <row r="56" spans="1:5" x14ac:dyDescent="0.3">
      <c r="A56" s="5">
        <v>45658</v>
      </c>
      <c r="B56" s="6">
        <v>4176486</v>
      </c>
    </row>
    <row r="57" spans="1:5" x14ac:dyDescent="0.3">
      <c r="A57" s="5">
        <v>45689</v>
      </c>
      <c r="B57" s="6">
        <v>4347059</v>
      </c>
    </row>
    <row r="58" spans="1:5" x14ac:dyDescent="0.3">
      <c r="A58" s="5">
        <v>45717</v>
      </c>
      <c r="B58" s="6">
        <v>3781168</v>
      </c>
      <c r="C58" s="6">
        <v>3781168</v>
      </c>
      <c r="D58" s="6">
        <v>3781168</v>
      </c>
      <c r="E58" s="6">
        <v>3781168</v>
      </c>
    </row>
    <row r="59" spans="1:5" x14ac:dyDescent="0.3">
      <c r="A59" s="5">
        <v>45748</v>
      </c>
      <c r="C59" s="6">
        <f>_xlfn.FORECAST.ETS(A59,$B$2:$B$58,$A$2:$A$58,1,1)</f>
        <v>3858196.3569040108</v>
      </c>
      <c r="D59" s="6">
        <f>C59-_xlfn.FORECAST.ETS.CONFINT(A59,$B$2:$B$58,$A$2:$A$58,0.95,1,1)</f>
        <v>3695827.071337596</v>
      </c>
      <c r="E59" s="6">
        <f>C59+_xlfn.FORECAST.ETS.CONFINT(A59,$B$2:$B$58,$A$2:$A$58,0.95,1,1)</f>
        <v>4020565.6424704255</v>
      </c>
    </row>
    <row r="60" spans="1:5" x14ac:dyDescent="0.3">
      <c r="A60" s="5">
        <v>45778</v>
      </c>
      <c r="C60" s="6">
        <f>_xlfn.FORECAST.ETS(A60,$B$2:$B$58,$A$2:$A$58,1,1)</f>
        <v>3562679.8147925721</v>
      </c>
      <c r="D60" s="6">
        <f>C60-_xlfn.FORECAST.ETS.CONFINT(A60,$B$2:$B$58,$A$2:$A$58,0.95,1,1)</f>
        <v>3395234.3290626127</v>
      </c>
      <c r="E60" s="6">
        <f>C60+_xlfn.FORECAST.ETS.CONFINT(A60,$B$2:$B$58,$A$2:$A$58,0.95,1,1)</f>
        <v>3730125.3005225314</v>
      </c>
    </row>
    <row r="61" spans="1:5" x14ac:dyDescent="0.3">
      <c r="A61" s="5">
        <v>45809</v>
      </c>
      <c r="C61" s="6">
        <f>_xlfn.FORECAST.ETS(A61,$B$2:$B$58,$A$2:$A$58,1,1)</f>
        <v>3633798.4729250954</v>
      </c>
      <c r="D61" s="6">
        <f>C61-_xlfn.FORECAST.ETS.CONFINT(A61,$B$2:$B$58,$A$2:$A$58,0.95,1,1)</f>
        <v>3461387.5968217924</v>
      </c>
      <c r="E61" s="6">
        <f>C61+_xlfn.FORECAST.ETS.CONFINT(A61,$B$2:$B$58,$A$2:$A$58,0.95,1,1)</f>
        <v>3806209.3490283983</v>
      </c>
    </row>
    <row r="62" spans="1:5" x14ac:dyDescent="0.3">
      <c r="A62" s="5">
        <v>45839</v>
      </c>
      <c r="C62" s="6">
        <f>_xlfn.FORECAST.ETS(A62,$B$2:$B$58,$A$2:$A$58,1,1)</f>
        <v>3366457.3612811649</v>
      </c>
      <c r="D62" s="6">
        <f>C62-_xlfn.FORECAST.ETS.CONFINT(A62,$B$2:$B$58,$A$2:$A$58,0.95,1,1)</f>
        <v>3189182.4444287894</v>
      </c>
      <c r="E62" s="6">
        <f>C62+_xlfn.FORECAST.ETS.CONFINT(A62,$B$2:$B$58,$A$2:$A$58,0.95,1,1)</f>
        <v>3543732.2781335404</v>
      </c>
    </row>
    <row r="63" spans="1:5" x14ac:dyDescent="0.3">
      <c r="A63" s="5">
        <v>45870</v>
      </c>
      <c r="C63" s="6">
        <f>_xlfn.FORECAST.ETS(A63,$B$2:$B$58,$A$2:$A$58,1,1)</f>
        <v>3110902.6240295651</v>
      </c>
      <c r="D63" s="6">
        <f>C63-_xlfn.FORECAST.ETS.CONFINT(A63,$B$2:$B$58,$A$2:$A$58,0.95,1,1)</f>
        <v>2928856.7472351794</v>
      </c>
      <c r="E63" s="6">
        <f>C63+_xlfn.FORECAST.ETS.CONFINT(A63,$B$2:$B$58,$A$2:$A$58,0.95,1,1)</f>
        <v>3292948.5008239509</v>
      </c>
    </row>
    <row r="64" spans="1:5" x14ac:dyDescent="0.3">
      <c r="A64" s="5">
        <v>45901</v>
      </c>
      <c r="C64" s="6">
        <f>_xlfn.FORECAST.ETS(A64,$B$2:$B$58,$A$2:$A$58,1,1)</f>
        <v>3614670.2108763144</v>
      </c>
      <c r="D64" s="6">
        <f>C64-_xlfn.FORECAST.ETS.CONFINT(A64,$B$2:$B$58,$A$2:$A$58,0.95,1,1)</f>
        <v>3427939.1790022892</v>
      </c>
      <c r="E64" s="6">
        <f>C64+_xlfn.FORECAST.ETS.CONFINT(A64,$B$2:$B$58,$A$2:$A$58,0.95,1,1)</f>
        <v>3801401.2427503397</v>
      </c>
    </row>
    <row r="65" spans="1:5" x14ac:dyDescent="0.3">
      <c r="A65" s="5">
        <v>45931</v>
      </c>
      <c r="C65" s="6">
        <f>_xlfn.FORECAST.ETS(A65,$B$2:$B$58,$A$2:$A$58,1,1)</f>
        <v>3666432.117738775</v>
      </c>
      <c r="D65" s="6">
        <f>C65-_xlfn.FORECAST.ETS.CONFINT(A65,$B$2:$B$58,$A$2:$A$58,0.95,1,1)</f>
        <v>3475095.2945883656</v>
      </c>
      <c r="E65" s="6">
        <f>C65+_xlfn.FORECAST.ETS.CONFINT(A65,$B$2:$B$58,$A$2:$A$58,0.95,1,1)</f>
        <v>3857768.9408891844</v>
      </c>
    </row>
    <row r="66" spans="1:5" x14ac:dyDescent="0.3">
      <c r="A66" s="5">
        <v>45962</v>
      </c>
      <c r="C66" s="6">
        <f>_xlfn.FORECAST.ETS(A66,$B$2:$B$58,$A$2:$A$58,1,1)</f>
        <v>3960805.0319508724</v>
      </c>
      <c r="D66" s="6">
        <f>C66-_xlfn.FORECAST.ETS.CONFINT(A66,$B$2:$B$58,$A$2:$A$58,0.95,1,1)</f>
        <v>3764936.0480073574</v>
      </c>
      <c r="E66" s="6">
        <f>C66+_xlfn.FORECAST.ETS.CONFINT(A66,$B$2:$B$58,$A$2:$A$58,0.95,1,1)</f>
        <v>4156674.0158943874</v>
      </c>
    </row>
    <row r="67" spans="1:5" x14ac:dyDescent="0.3">
      <c r="A67" s="5">
        <v>45992</v>
      </c>
      <c r="C67" s="6">
        <f>_xlfn.FORECAST.ETS(A67,$B$2:$B$58,$A$2:$A$58,1,1)</f>
        <v>4182885.9611527501</v>
      </c>
      <c r="D67" s="6">
        <f>C67-_xlfn.FORECAST.ETS.CONFINT(A67,$B$2:$B$58,$A$2:$A$58,0.95,1,1)</f>
        <v>3982553.3179673976</v>
      </c>
      <c r="E67" s="6">
        <f>C67+_xlfn.FORECAST.ETS.CONFINT(A67,$B$2:$B$58,$A$2:$A$58,0.95,1,1)</f>
        <v>4383218.604338103</v>
      </c>
    </row>
    <row r="68" spans="1:5" x14ac:dyDescent="0.3">
      <c r="A68" s="5">
        <v>46023</v>
      </c>
      <c r="C68" s="6">
        <f>_xlfn.FORECAST.ETS(A68,$B$2:$B$58,$A$2:$A$58,1,1)</f>
        <v>4367447.1020644996</v>
      </c>
      <c r="D68" s="6">
        <f>C68-_xlfn.FORECAST.ETS.CONFINT(A68,$B$2:$B$58,$A$2:$A$58,0.95,1,1)</f>
        <v>4162714.691868763</v>
      </c>
      <c r="E68" s="6">
        <f>C68+_xlfn.FORECAST.ETS.CONFINT(A68,$B$2:$B$58,$A$2:$A$58,0.95,1,1)</f>
        <v>4572179.5122602358</v>
      </c>
    </row>
    <row r="69" spans="1:5" x14ac:dyDescent="0.3">
      <c r="A69" s="5">
        <v>46054</v>
      </c>
      <c r="C69" s="6">
        <f>_xlfn.FORECAST.ETS(A69,$B$2:$B$58,$A$2:$A$58,1,1)</f>
        <v>4363455.1675175149</v>
      </c>
      <c r="D69" s="6">
        <f>C69-_xlfn.FORECAST.ETS.CONFINT(A69,$B$2:$B$58,$A$2:$A$58,0.95,1,1)</f>
        <v>4154382.7227156921</v>
      </c>
      <c r="E69" s="6">
        <f>C69+_xlfn.FORECAST.ETS.CONFINT(A69,$B$2:$B$58,$A$2:$A$58,0.95,1,1)</f>
        <v>4572527.6123193381</v>
      </c>
    </row>
    <row r="70" spans="1:5" x14ac:dyDescent="0.3">
      <c r="A70" s="5">
        <v>46082</v>
      </c>
      <c r="C70" s="6">
        <f>_xlfn.FORECAST.ETS(A70,$B$2:$B$58,$A$2:$A$58,1,1)</f>
        <v>3954015.4254007861</v>
      </c>
      <c r="D70" s="6">
        <f>C70-_xlfn.FORECAST.ETS.CONFINT(A70,$B$2:$B$58,$A$2:$A$58,0.95,1,1)</f>
        <v>3740658.9096208187</v>
      </c>
      <c r="E70" s="6">
        <f>C70+_xlfn.FORECAST.ETS.CONFINT(A70,$B$2:$B$58,$A$2:$A$58,0.95,1,1)</f>
        <v>4167371.9411807535</v>
      </c>
    </row>
    <row r="71" spans="1:5" x14ac:dyDescent="0.3">
      <c r="A71" s="5">
        <v>46113</v>
      </c>
      <c r="C71" s="6">
        <f>_xlfn.FORECAST.ETS(A71,$B$2:$B$58,$A$2:$A$58,1,1)</f>
        <v>4031043.7823047969</v>
      </c>
      <c r="D71" s="6">
        <f>C71-_xlfn.FORECAST.ETS.CONFINT(A71,$B$2:$B$58,$A$2:$A$58,0.95,1,1)</f>
        <v>3813423.808088656</v>
      </c>
      <c r="E71" s="6">
        <f>C71+_xlfn.FORECAST.ETS.CONFINT(A71,$B$2:$B$58,$A$2:$A$58,0.95,1,1)</f>
        <v>4248663.7565209372</v>
      </c>
    </row>
    <row r="72" spans="1:5" x14ac:dyDescent="0.3">
      <c r="A72" s="5">
        <v>46143</v>
      </c>
      <c r="C72" s="6">
        <f>_xlfn.FORECAST.ETS(A72,$B$2:$B$58,$A$2:$A$58,1,1)</f>
        <v>3735527.2401933582</v>
      </c>
      <c r="D72" s="6">
        <f>C72-_xlfn.FORECAST.ETS.CONFINT(A72,$B$2:$B$58,$A$2:$A$58,0.95,1,1)</f>
        <v>3513725.7444141367</v>
      </c>
      <c r="E72" s="6">
        <f>C72+_xlfn.FORECAST.ETS.CONFINT(A72,$B$2:$B$58,$A$2:$A$58,0.95,1,1)</f>
        <v>3957328.7359725796</v>
      </c>
    </row>
    <row r="73" spans="1:5" x14ac:dyDescent="0.3">
      <c r="A73" s="5">
        <v>46174</v>
      </c>
      <c r="C73" s="6">
        <f>_xlfn.FORECAST.ETS(A73,$B$2:$B$58,$A$2:$A$58,1,1)</f>
        <v>3806645.8983258815</v>
      </c>
      <c r="D73" s="6">
        <f>C73-_xlfn.FORECAST.ETS.CONFINT(A73,$B$2:$B$58,$A$2:$A$58,0.95,1,1)</f>
        <v>3580709.4021058688</v>
      </c>
      <c r="E73" s="6">
        <f>C73+_xlfn.FORECAST.ETS.CONFINT(A73,$B$2:$B$58,$A$2:$A$58,0.95,1,1)</f>
        <v>4032582.3945458941</v>
      </c>
    </row>
    <row r="74" spans="1:5" x14ac:dyDescent="0.3">
      <c r="A74" s="5">
        <v>46204</v>
      </c>
      <c r="C74" s="6">
        <f>_xlfn.FORECAST.ETS(A74,$B$2:$B$58,$A$2:$A$58,1,1)</f>
        <v>3539304.7866819515</v>
      </c>
      <c r="D74" s="6">
        <f>C74-_xlfn.FORECAST.ETS.CONFINT(A74,$B$2:$B$58,$A$2:$A$58,0.95,1,1)</f>
        <v>3309277.1877112389</v>
      </c>
      <c r="E74" s="6">
        <f>C74+_xlfn.FORECAST.ETS.CONFINT(A74,$B$2:$B$58,$A$2:$A$58,0.95,1,1)</f>
        <v>3769332.3856526641</v>
      </c>
    </row>
    <row r="75" spans="1:5" x14ac:dyDescent="0.3">
      <c r="A75" s="5">
        <v>46235</v>
      </c>
      <c r="C75" s="6">
        <f>_xlfn.FORECAST.ETS(A75,$B$2:$B$58,$A$2:$A$58,1,1)</f>
        <v>3283750.0494303512</v>
      </c>
      <c r="D75" s="6">
        <f>C75-_xlfn.FORECAST.ETS.CONFINT(A75,$B$2:$B$58,$A$2:$A$58,0.95,1,1)</f>
        <v>3049672.8310821415</v>
      </c>
      <c r="E75" s="6">
        <f>C75+_xlfn.FORECAST.ETS.CONFINT(A75,$B$2:$B$58,$A$2:$A$58,0.95,1,1)</f>
        <v>3517827.267778561</v>
      </c>
    </row>
    <row r="76" spans="1:5" x14ac:dyDescent="0.3">
      <c r="A76" s="5">
        <v>46266</v>
      </c>
      <c r="C76" s="6">
        <f>_xlfn.FORECAST.ETS(A76,$B$2:$B$58,$A$2:$A$58,1,1)</f>
        <v>3787517.6362771005</v>
      </c>
      <c r="D76" s="6">
        <f>C76-_xlfn.FORECAST.ETS.CONFINT(A76,$B$2:$B$58,$A$2:$A$58,0.95,1,1)</f>
        <v>3549430.0544170653</v>
      </c>
      <c r="E76" s="6">
        <f>C76+_xlfn.FORECAST.ETS.CONFINT(A76,$B$2:$B$58,$A$2:$A$58,0.95,1,1)</f>
        <v>4025605.2181371357</v>
      </c>
    </row>
    <row r="77" spans="1:5" x14ac:dyDescent="0.3">
      <c r="A77" s="5">
        <v>46296</v>
      </c>
      <c r="C77" s="6">
        <f>_xlfn.FORECAST.ETS(A77,$B$2:$B$58,$A$2:$A$58,1,1)</f>
        <v>3839279.5431395615</v>
      </c>
      <c r="D77" s="6">
        <f>C77-_xlfn.FORECAST.ETS.CONFINT(A77,$B$2:$B$58,$A$2:$A$58,0.95,1,1)</f>
        <v>3597218.7935852995</v>
      </c>
      <c r="E77" s="6">
        <f>C77+_xlfn.FORECAST.ETS.CONFINT(A77,$B$2:$B$58,$A$2:$A$58,0.95,1,1)</f>
        <v>4081340.2926938236</v>
      </c>
    </row>
    <row r="78" spans="1:5" x14ac:dyDescent="0.3">
      <c r="A78" s="5">
        <v>46327</v>
      </c>
      <c r="C78" s="6">
        <f>_xlfn.FORECAST.ETS(A78,$B$2:$B$58,$A$2:$A$58,1,1)</f>
        <v>4133652.4573516585</v>
      </c>
      <c r="D78" s="6">
        <f>C78-_xlfn.FORECAST.ETS.CONFINT(A78,$B$2:$B$58,$A$2:$A$58,0.95,1,1)</f>
        <v>3887653.8264740822</v>
      </c>
      <c r="E78" s="6">
        <f>C78+_xlfn.FORECAST.ETS.CONFINT(A78,$B$2:$B$58,$A$2:$A$58,0.95,1,1)</f>
        <v>4379651.0882292343</v>
      </c>
    </row>
    <row r="79" spans="1:5" x14ac:dyDescent="0.3">
      <c r="A79" s="5">
        <v>46357</v>
      </c>
      <c r="C79" s="6">
        <f>_xlfn.FORECAST.ETS(A79,$B$2:$B$58,$A$2:$A$58,1,1)</f>
        <v>4355733.3865535362</v>
      </c>
      <c r="D79" s="6">
        <f>C79-_xlfn.FORECAST.ETS.CONFINT(A79,$B$2:$B$58,$A$2:$A$58,0.95,1,1)</f>
        <v>4105830.3871314777</v>
      </c>
      <c r="E79" s="6">
        <f>C79+_xlfn.FORECAST.ETS.CONFINT(A79,$B$2:$B$58,$A$2:$A$58,0.95,1,1)</f>
        <v>4605636.3859755946</v>
      </c>
    </row>
    <row r="80" spans="1:5" x14ac:dyDescent="0.3">
      <c r="A80" s="5">
        <v>46388</v>
      </c>
      <c r="C80" s="6">
        <f>_xlfn.FORECAST.ETS(A80,$B$2:$B$58,$A$2:$A$58,1,1)</f>
        <v>4540294.5274652867</v>
      </c>
      <c r="D80" s="6">
        <f>C80-_xlfn.FORECAST.ETS.CONFINT(A80,$B$2:$B$58,$A$2:$A$58,0.95,1,1)</f>
        <v>4286519.0215908252</v>
      </c>
      <c r="E80" s="6">
        <f>C80+_xlfn.FORECAST.ETS.CONFINT(A80,$B$2:$B$58,$A$2:$A$58,0.95,1,1)</f>
        <v>4794070.0333397482</v>
      </c>
    </row>
    <row r="81" spans="1:5" x14ac:dyDescent="0.3">
      <c r="A81" s="5">
        <v>46419</v>
      </c>
      <c r="C81" s="6">
        <f>_xlfn.FORECAST.ETS(A81,$B$2:$B$58,$A$2:$A$58,1,1)</f>
        <v>4536302.592918301</v>
      </c>
      <c r="D81" s="6">
        <f>C81-_xlfn.FORECAST.ETS.CONFINT(A81,$B$2:$B$58,$A$2:$A$58,0.95,1,1)</f>
        <v>4278684.903490141</v>
      </c>
      <c r="E81" s="6">
        <f>C81+_xlfn.FORECAST.ETS.CONFINT(A81,$B$2:$B$58,$A$2:$A$58,0.95,1,1)</f>
        <v>4793920.282346461</v>
      </c>
    </row>
    <row r="82" spans="1:5" x14ac:dyDescent="0.3">
      <c r="A82" s="5">
        <v>46447</v>
      </c>
      <c r="C82" s="6">
        <f>_xlfn.FORECAST.ETS(A82,$B$2:$B$58,$A$2:$A$58,1,1)</f>
        <v>4126862.8508015722</v>
      </c>
      <c r="D82" s="6">
        <f>C82-_xlfn.FORECAST.ETS.CONFINT(A82,$B$2:$B$58,$A$2:$A$58,0.95,1,1)</f>
        <v>3865431.8629269381</v>
      </c>
      <c r="E82" s="6">
        <f>C82+_xlfn.FORECAST.ETS.CONFINT(A82,$B$2:$B$58,$A$2:$A$58,0.95,1,1)</f>
        <v>4388293.8386762068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Salahuddin</dc:creator>
  <cp:lastModifiedBy>Islam Salahuddin</cp:lastModifiedBy>
  <dcterms:created xsi:type="dcterms:W3CDTF">2025-03-08T11:12:46Z</dcterms:created>
  <dcterms:modified xsi:type="dcterms:W3CDTF">2025-03-08T16:51:32Z</dcterms:modified>
</cp:coreProperties>
</file>