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3_scripts\adsb_utilities\"/>
    </mc:Choice>
  </mc:AlternateContent>
  <xr:revisionPtr revIDLastSave="0" documentId="13_ncr:1_{B6BF18A4-F8D6-4920-B9E3-E8A01AE60893}" xr6:coauthVersionLast="45" xr6:coauthVersionMax="45" xr10:uidLastSave="{00000000-0000-0000-0000-000000000000}"/>
  <bookViews>
    <workbookView xWindow="1260" yWindow="885" windowWidth="24660" windowHeight="14010" activeTab="1" xr2:uid="{FB39A288-57B4-4A06-AC41-4C86D8AF57A9}"/>
  </bookViews>
  <sheets>
    <sheet name="Chart1" sheetId="2" r:id="rId1"/>
    <sheet name="Sheet1" sheetId="1" r:id="rId2"/>
  </sheets>
  <definedNames>
    <definedName name="ang">Sheet1!$B$7</definedName>
    <definedName name="max">Sheet1!$A$5</definedName>
    <definedName name="mx">Sheet1!$A$5</definedName>
    <definedName name="rad">Sheet1!$A$4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0" i="1" l="1"/>
  <c r="G90" i="1"/>
  <c r="A5" i="1"/>
  <c r="J50" i="1" s="1"/>
  <c r="S113" i="1"/>
  <c r="S114" i="1"/>
  <c r="S116" i="1"/>
  <c r="S117" i="1"/>
  <c r="S118" i="1"/>
  <c r="S120" i="1"/>
  <c r="S121" i="1"/>
  <c r="S122" i="1"/>
  <c r="S124" i="1"/>
  <c r="S125" i="1"/>
  <c r="S126" i="1"/>
  <c r="S128" i="1"/>
  <c r="S129" i="1"/>
  <c r="S130" i="1"/>
  <c r="S132" i="1"/>
  <c r="S133" i="1"/>
  <c r="S134" i="1"/>
  <c r="S136" i="1"/>
  <c r="S137" i="1"/>
  <c r="S138" i="1"/>
  <c r="S140" i="1"/>
  <c r="S141" i="1"/>
  <c r="S142" i="1"/>
  <c r="S144" i="1"/>
  <c r="S145" i="1"/>
  <c r="S146" i="1"/>
  <c r="C109" i="1"/>
  <c r="S110" i="1" s="1"/>
  <c r="S115" i="1" s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12" i="1"/>
  <c r="S109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C93" i="1"/>
  <c r="B93" i="1"/>
  <c r="G93" i="1"/>
  <c r="H93" i="1"/>
  <c r="E107" i="1"/>
  <c r="E108" i="1"/>
  <c r="E91" i="1"/>
  <c r="E31" i="1"/>
  <c r="E14" i="1"/>
  <c r="E29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5" i="1"/>
  <c r="B8" i="1"/>
  <c r="B7" i="1"/>
  <c r="A2" i="1"/>
  <c r="D30" i="1" s="1"/>
  <c r="J106" i="1" l="1"/>
  <c r="J94" i="1"/>
  <c r="J90" i="1"/>
  <c r="J74" i="1"/>
  <c r="J66" i="1"/>
  <c r="J49" i="1"/>
  <c r="J41" i="1"/>
  <c r="J25" i="1"/>
  <c r="J21" i="1"/>
  <c r="J14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8" i="1"/>
  <c r="J44" i="1"/>
  <c r="J40" i="1"/>
  <c r="J36" i="1"/>
  <c r="J32" i="1"/>
  <c r="J28" i="1"/>
  <c r="J24" i="1"/>
  <c r="J20" i="1"/>
  <c r="J16" i="1"/>
  <c r="J102" i="1"/>
  <c r="J86" i="1"/>
  <c r="J78" i="1"/>
  <c r="J62" i="1"/>
  <c r="J54" i="1"/>
  <c r="J45" i="1"/>
  <c r="J37" i="1"/>
  <c r="J33" i="1"/>
  <c r="J17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7" i="1"/>
  <c r="J43" i="1"/>
  <c r="J39" i="1"/>
  <c r="J35" i="1"/>
  <c r="J31" i="1"/>
  <c r="J27" i="1"/>
  <c r="J23" i="1"/>
  <c r="J19" i="1"/>
  <c r="J15" i="1"/>
  <c r="J98" i="1"/>
  <c r="J82" i="1"/>
  <c r="J70" i="1"/>
  <c r="J58" i="1"/>
  <c r="J29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6" i="1"/>
  <c r="J42" i="1"/>
  <c r="J38" i="1"/>
  <c r="J34" i="1"/>
  <c r="J30" i="1"/>
  <c r="J26" i="1"/>
  <c r="J22" i="1"/>
  <c r="J18" i="1"/>
  <c r="S112" i="1"/>
  <c r="S143" i="1"/>
  <c r="S139" i="1"/>
  <c r="S135" i="1"/>
  <c r="S131" i="1"/>
  <c r="S127" i="1"/>
  <c r="S123" i="1"/>
  <c r="S119" i="1"/>
  <c r="B29" i="1"/>
  <c r="B27" i="1"/>
  <c r="B23" i="1"/>
  <c r="B26" i="1"/>
  <c r="B28" i="1"/>
  <c r="B24" i="1"/>
  <c r="A4" i="1"/>
  <c r="B109" i="1" l="1"/>
  <c r="G109" i="1" s="1"/>
  <c r="H109" i="1" s="1"/>
  <c r="J12" i="1"/>
  <c r="B15" i="1"/>
  <c r="H14" i="1"/>
  <c r="B14" i="1"/>
  <c r="B16" i="1"/>
  <c r="B18" i="1"/>
  <c r="B21" i="1"/>
  <c r="B17" i="1"/>
  <c r="B20" i="1"/>
  <c r="B22" i="1"/>
  <c r="B19" i="1"/>
  <c r="B25" i="1"/>
  <c r="D91" i="1"/>
  <c r="B30" i="1"/>
  <c r="G31" i="1" s="1"/>
  <c r="C15" i="1" l="1"/>
  <c r="C26" i="1"/>
  <c r="C24" i="1"/>
  <c r="C21" i="1"/>
  <c r="C19" i="1"/>
  <c r="C22" i="1"/>
  <c r="C27" i="1"/>
  <c r="C23" i="1"/>
  <c r="C18" i="1"/>
  <c r="C20" i="1"/>
  <c r="C16" i="1"/>
  <c r="C17" i="1"/>
  <c r="C14" i="1"/>
  <c r="C29" i="1"/>
  <c r="C30" i="1" s="1"/>
  <c r="H31" i="1" s="1"/>
  <c r="C31" i="1" s="1"/>
  <c r="C28" i="1"/>
  <c r="C25" i="1"/>
  <c r="C32" i="1"/>
  <c r="C34" i="1"/>
  <c r="C36" i="1"/>
  <c r="C40" i="1"/>
  <c r="C42" i="1"/>
  <c r="C44" i="1"/>
  <c r="C48" i="1"/>
  <c r="C50" i="1"/>
  <c r="C52" i="1"/>
  <c r="C56" i="1"/>
  <c r="C58" i="1"/>
  <c r="C60" i="1"/>
  <c r="C64" i="1"/>
  <c r="C66" i="1"/>
  <c r="C68" i="1"/>
  <c r="C72" i="1"/>
  <c r="C74" i="1"/>
  <c r="C76" i="1"/>
  <c r="C80" i="1"/>
  <c r="C82" i="1"/>
  <c r="C84" i="1"/>
  <c r="C88" i="1"/>
  <c r="C90" i="1"/>
  <c r="C33" i="1"/>
  <c r="C37" i="1"/>
  <c r="C39" i="1"/>
  <c r="C41" i="1"/>
  <c r="C45" i="1"/>
  <c r="C47" i="1"/>
  <c r="C49" i="1"/>
  <c r="C53" i="1"/>
  <c r="C55" i="1"/>
  <c r="C57" i="1"/>
  <c r="C61" i="1"/>
  <c r="C63" i="1"/>
  <c r="C65" i="1"/>
  <c r="C69" i="1"/>
  <c r="C71" i="1"/>
  <c r="C73" i="1"/>
  <c r="C77" i="1"/>
  <c r="C79" i="1"/>
  <c r="C81" i="1"/>
  <c r="C85" i="1"/>
  <c r="C87" i="1"/>
  <c r="C89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C91" i="1" l="1"/>
  <c r="H92" i="1" s="1"/>
  <c r="C92" i="1" s="1"/>
  <c r="C83" i="1"/>
  <c r="C75" i="1"/>
  <c r="C67" i="1"/>
  <c r="C59" i="1"/>
  <c r="C51" i="1"/>
  <c r="C43" i="1"/>
  <c r="C35" i="1"/>
  <c r="C86" i="1"/>
  <c r="C78" i="1"/>
  <c r="C70" i="1"/>
  <c r="C62" i="1"/>
  <c r="C54" i="1"/>
  <c r="C46" i="1"/>
  <c r="C38" i="1"/>
  <c r="B92" i="1" l="1"/>
  <c r="R110" i="1"/>
  <c r="R131" i="1" l="1"/>
  <c r="R134" i="1"/>
  <c r="R136" i="1"/>
  <c r="R141" i="1"/>
  <c r="R119" i="1"/>
  <c r="R127" i="1"/>
  <c r="R121" i="1"/>
  <c r="R142" i="1"/>
  <c r="R132" i="1"/>
  <c r="R124" i="1"/>
  <c r="R137" i="1"/>
  <c r="R146" i="1"/>
  <c r="R139" i="1"/>
  <c r="R123" i="1"/>
  <c r="R122" i="1"/>
  <c r="R112" i="1"/>
  <c r="R113" i="1"/>
  <c r="R114" i="1"/>
  <c r="R125" i="1"/>
  <c r="R135" i="1"/>
  <c r="R144" i="1"/>
  <c r="R115" i="1"/>
  <c r="R126" i="1"/>
  <c r="R129" i="1"/>
  <c r="R120" i="1"/>
  <c r="R145" i="1"/>
  <c r="R116" i="1"/>
  <c r="R118" i="1"/>
  <c r="R130" i="1"/>
  <c r="R143" i="1"/>
  <c r="R117" i="1"/>
  <c r="R133" i="1"/>
  <c r="R128" i="1"/>
  <c r="R140" i="1"/>
  <c r="R138" i="1"/>
</calcChain>
</file>

<file path=xl/sharedStrings.xml><?xml version="1.0" encoding="utf-8"?>
<sst xmlns="http://schemas.openxmlformats.org/spreadsheetml/2006/main" count="39" uniqueCount="31">
  <si>
    <t>knots</t>
  </si>
  <si>
    <t>m/s</t>
  </si>
  <si>
    <t>Fix</t>
  </si>
  <si>
    <t>Leg 1</t>
  </si>
  <si>
    <t>PT Out</t>
  </si>
  <si>
    <t>PT Begin</t>
  </si>
  <si>
    <t>PT End</t>
  </si>
  <si>
    <t>PT In</t>
  </si>
  <si>
    <t>15 se</t>
  </si>
  <si>
    <t>turn radius</t>
  </si>
  <si>
    <t>m</t>
  </si>
  <si>
    <t>Working backwards</t>
  </si>
  <si>
    <t>angle</t>
  </si>
  <si>
    <t>X</t>
  </si>
  <si>
    <t>Y</t>
  </si>
  <si>
    <t>Helper</t>
  </si>
  <si>
    <t>Pt End</t>
  </si>
  <si>
    <t>First Turn End</t>
  </si>
  <si>
    <t>ANG</t>
  </si>
  <si>
    <t>CTR</t>
  </si>
  <si>
    <t>Start PT In</t>
  </si>
  <si>
    <t>15 sec</t>
  </si>
  <si>
    <t>Begin Turn</t>
  </si>
  <si>
    <t>rad</t>
  </si>
  <si>
    <t>Start</t>
  </si>
  <si>
    <t>Max</t>
  </si>
  <si>
    <t>nm</t>
  </si>
  <si>
    <t>meters</t>
  </si>
  <si>
    <t>center</t>
  </si>
  <si>
    <t>deg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</si>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</sst>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Sheet1!$B$14:$B$110</c:f>
              <c:numCache>
                <c:formatCode>General</c:formatCode>
                <c:ptCount val="97"/>
                <c:pt idx="0">
                  <c:v>2.5278300404870404E-13</c:v>
                </c:pt>
                <c:pt idx="1">
                  <c:v>107.98397684662319</c:v>
                </c:pt>
                <c:pt idx="2">
                  <c:v>215.67197711858466</c:v>
                </c:pt>
                <c:pt idx="3">
                  <c:v>322.76883549243848</c:v>
                </c:pt>
                <c:pt idx="4">
                  <c:v>428.98100692359424</c:v>
                </c:pt>
                <c:pt idx="5">
                  <c:v>534.01737123287751</c:v>
                </c:pt>
                <c:pt idx="6">
                  <c:v>637.59003104670285</c:v>
                </c:pt>
                <c:pt idx="7">
                  <c:v>739.41510090376892</c:v>
                </c:pt>
                <c:pt idx="8">
                  <c:v>839.21348536537209</c:v>
                </c:pt>
                <c:pt idx="9">
                  <c:v>936.71164399660211</c:v>
                </c:pt>
                <c:pt idx="10">
                  <c:v>1031.6423411216654</c:v>
                </c:pt>
                <c:pt idx="11">
                  <c:v>1123.7453782982952</c:v>
                </c:pt>
                <c:pt idx="12">
                  <c:v>1212.7683075035918</c:v>
                </c:pt>
                <c:pt idx="13">
                  <c:v>1298.4671230765127</c:v>
                </c:pt>
                <c:pt idx="14">
                  <c:v>1380.6069305204246</c:v>
                </c:pt>
                <c:pt idx="15">
                  <c:v>1458.9625903325905</c:v>
                </c:pt>
                <c:pt idx="16">
                  <c:v>2604.8291292453905</c:v>
                </c:pt>
                <c:pt idx="17">
                  <c:v>2604.8291292453905</c:v>
                </c:pt>
                <c:pt idx="18">
                  <c:v>2679.1858740087014</c:v>
                </c:pt>
                <c:pt idx="19">
                  <c:v>2749.3398970542348</c:v>
                </c:pt>
                <c:pt idx="20">
                  <c:v>2815.0989110811688</c:v>
                </c:pt>
                <c:pt idx="21">
                  <c:v>2876.2826752029086</c:v>
                </c:pt>
                <c:pt idx="22">
                  <c:v>2932.7234889748288</c:v>
                </c:pt>
                <c:pt idx="23">
                  <c:v>2984.2666520495318</c:v>
                </c:pt>
                <c:pt idx="24">
                  <c:v>3030.7708881997523</c:v>
                </c:pt>
                <c:pt idx="25">
                  <c:v>3072.1087325466729</c:v>
                </c:pt>
                <c:pt idx="26">
                  <c:v>3108.166880932296</c:v>
                </c:pt>
                <c:pt idx="27">
                  <c:v>3138.8465004782674</c:v>
                </c:pt>
                <c:pt idx="28">
                  <c:v>3164.0635004799274</c:v>
                </c:pt>
                <c:pt idx="29">
                  <c:v>3183.7487628930821</c:v>
                </c:pt>
                <c:pt idx="30">
                  <c:v>3197.8483317817636</c:v>
                </c:pt>
                <c:pt idx="31">
                  <c:v>3206.3235612076969</c:v>
                </c:pt>
                <c:pt idx="32">
                  <c:v>3209.1512211561312</c:v>
                </c:pt>
                <c:pt idx="33">
                  <c:v>3206.3235612076969</c:v>
                </c:pt>
                <c:pt idx="34">
                  <c:v>3197.8483317817636</c:v>
                </c:pt>
                <c:pt idx="35">
                  <c:v>3183.7487628930821</c:v>
                </c:pt>
                <c:pt idx="36">
                  <c:v>3164.0635004799269</c:v>
                </c:pt>
                <c:pt idx="37">
                  <c:v>3138.8465004782674</c:v>
                </c:pt>
                <c:pt idx="38">
                  <c:v>3108.1668809322955</c:v>
                </c:pt>
                <c:pt idx="39">
                  <c:v>3072.1087325466729</c:v>
                </c:pt>
                <c:pt idx="40">
                  <c:v>3030.7708881997523</c:v>
                </c:pt>
                <c:pt idx="41">
                  <c:v>2984.2666520495313</c:v>
                </c:pt>
                <c:pt idx="42">
                  <c:v>2932.7234889748283</c:v>
                </c:pt>
                <c:pt idx="43">
                  <c:v>2876.2826752029086</c:v>
                </c:pt>
                <c:pt idx="44">
                  <c:v>2815.0989110811688</c:v>
                </c:pt>
                <c:pt idx="45">
                  <c:v>2749.3398970542348</c:v>
                </c:pt>
                <c:pt idx="46">
                  <c:v>2679.1858740087014</c:v>
                </c:pt>
                <c:pt idx="47">
                  <c:v>2604.8291292453905</c:v>
                </c:pt>
                <c:pt idx="48">
                  <c:v>2526.4734694332246</c:v>
                </c:pt>
                <c:pt idx="49">
                  <c:v>2444.333661989313</c:v>
                </c:pt>
                <c:pt idx="50">
                  <c:v>2358.6348464163921</c:v>
                </c:pt>
                <c:pt idx="51">
                  <c:v>2269.6119172110948</c:v>
                </c:pt>
                <c:pt idx="52">
                  <c:v>2177.5088800344656</c:v>
                </c:pt>
                <c:pt idx="53">
                  <c:v>2082.5781829094021</c:v>
                </c:pt>
                <c:pt idx="54">
                  <c:v>1985.080024278172</c:v>
                </c:pt>
                <c:pt idx="55">
                  <c:v>1885.2816398165692</c:v>
                </c:pt>
                <c:pt idx="56">
                  <c:v>1783.4565699595028</c:v>
                </c:pt>
                <c:pt idx="57">
                  <c:v>1679.8839101456772</c:v>
                </c:pt>
                <c:pt idx="58">
                  <c:v>1574.8475458363946</c:v>
                </c:pt>
                <c:pt idx="59">
                  <c:v>1468.6353744052385</c:v>
                </c:pt>
                <c:pt idx="60">
                  <c:v>1361.5385160313845</c:v>
                </c:pt>
                <c:pt idx="61">
                  <c:v>1253.8505157594236</c:v>
                </c:pt>
                <c:pt idx="62">
                  <c:v>1145.8665389128003</c:v>
                </c:pt>
                <c:pt idx="63">
                  <c:v>1037.8825620661769</c:v>
                </c:pt>
                <c:pt idx="64">
                  <c:v>930.19456179421616</c:v>
                </c:pt>
                <c:pt idx="65">
                  <c:v>823.097703420362</c:v>
                </c:pt>
                <c:pt idx="66">
                  <c:v>716.8855319892059</c:v>
                </c:pt>
                <c:pt idx="67">
                  <c:v>611.84916767992331</c:v>
                </c:pt>
                <c:pt idx="68">
                  <c:v>508.27650786609763</c:v>
                </c:pt>
                <c:pt idx="69">
                  <c:v>406.45143800903122</c:v>
                </c:pt>
                <c:pt idx="70">
                  <c:v>306.65305354742861</c:v>
                </c:pt>
                <c:pt idx="71">
                  <c:v>209.15489491619837</c:v>
                </c:pt>
                <c:pt idx="72">
                  <c:v>114.22419779113488</c:v>
                </c:pt>
                <c:pt idx="73">
                  <c:v>22.12116061450547</c:v>
                </c:pt>
                <c:pt idx="74">
                  <c:v>-66.901768590791335</c:v>
                </c:pt>
                <c:pt idx="75">
                  <c:v>-152.60058416371248</c:v>
                </c:pt>
                <c:pt idx="76">
                  <c:v>-234.74039160762413</c:v>
                </c:pt>
                <c:pt idx="77">
                  <c:v>-313.09605141979</c:v>
                </c:pt>
                <c:pt idx="78">
                  <c:v>-4376.8877709977714</c:v>
                </c:pt>
                <c:pt idx="79">
                  <c:v>-4376.8877709977714</c:v>
                </c:pt>
                <c:pt idx="80">
                  <c:v>-4455.2434308099373</c:v>
                </c:pt>
                <c:pt idx="81">
                  <c:v>-4537.3832382538494</c:v>
                </c:pt>
                <c:pt idx="82">
                  <c:v>-4623.0820538267699</c:v>
                </c:pt>
                <c:pt idx="83">
                  <c:v>-4712.1049830320662</c:v>
                </c:pt>
                <c:pt idx="84">
                  <c:v>-4804.2080202086963</c:v>
                </c:pt>
                <c:pt idx="85">
                  <c:v>-4899.1387173337598</c:v>
                </c:pt>
                <c:pt idx="86">
                  <c:v>-4996.6368759649895</c:v>
                </c:pt>
                <c:pt idx="87">
                  <c:v>-5096.4352604265932</c:v>
                </c:pt>
                <c:pt idx="88">
                  <c:v>-5198.2603302836587</c:v>
                </c:pt>
                <c:pt idx="89">
                  <c:v>-5301.8329900974841</c:v>
                </c:pt>
                <c:pt idx="90">
                  <c:v>-5406.8693544067673</c:v>
                </c:pt>
                <c:pt idx="91">
                  <c:v>-5513.0815258379234</c:v>
                </c:pt>
                <c:pt idx="92">
                  <c:v>-5620.1783842117775</c:v>
                </c:pt>
                <c:pt idx="93">
                  <c:v>-5727.8663844837383</c:v>
                </c:pt>
                <c:pt idx="94">
                  <c:v>-5835.8503613303619</c:v>
                </c:pt>
                <c:pt idx="95">
                  <c:v>-14995.077280157457</c:v>
                </c:pt>
                <c:pt idx="96">
                  <c:v>0</c:v>
                </c:pt>
              </c:numCache>
            </c:numRef>
          </c:xVal>
          <c:yVal>
            <c:numRef>
              <c:f>Sheet1!$C$14:$C$110</c:f>
              <c:numCache>
                <c:formatCode>General</c:formatCode>
                <c:ptCount val="97"/>
                <c:pt idx="0">
                  <c:v>0</c:v>
                </c:pt>
                <c:pt idx="1">
                  <c:v>2.8276599484347571</c:v>
                </c:pt>
                <c:pt idx="2">
                  <c:v>11.302889374368078</c:v>
                </c:pt>
                <c:pt idx="3">
                  <c:v>25.402458263049539</c:v>
                </c:pt>
                <c:pt idx="4">
                  <c:v>45.087720676204071</c:v>
                </c:pt>
                <c:pt idx="5">
                  <c:v>70.304720677863997</c:v>
                </c:pt>
                <c:pt idx="6">
                  <c:v>100.98434022383572</c:v>
                </c:pt>
                <c:pt idx="7">
                  <c:v>137.04248860945859</c:v>
                </c:pt>
                <c:pt idx="8">
                  <c:v>178.38033295637911</c:v>
                </c:pt>
                <c:pt idx="9">
                  <c:v>224.88456910659988</c:v>
                </c:pt>
                <c:pt idx="10">
                  <c:v>276.42773218130287</c:v>
                </c:pt>
                <c:pt idx="11">
                  <c:v>332.86854595322302</c:v>
                </c:pt>
                <c:pt idx="12">
                  <c:v>394.05231007496309</c:v>
                </c:pt>
                <c:pt idx="13">
                  <c:v>459.81132410189684</c:v>
                </c:pt>
                <c:pt idx="14">
                  <c:v>529.96534714743052</c:v>
                </c:pt>
                <c:pt idx="15">
                  <c:v>604.32209191074094</c:v>
                </c:pt>
                <c:pt idx="16">
                  <c:v>1750.1886308235412</c:v>
                </c:pt>
                <c:pt idx="17">
                  <c:v>1750.1886308235414</c:v>
                </c:pt>
                <c:pt idx="18">
                  <c:v>1828.5442906357073</c:v>
                </c:pt>
                <c:pt idx="19">
                  <c:v>1910.6840980796192</c:v>
                </c:pt>
                <c:pt idx="20">
                  <c:v>1996.3829136525403</c:v>
                </c:pt>
                <c:pt idx="21">
                  <c:v>2085.4058428578369</c:v>
                </c:pt>
                <c:pt idx="22">
                  <c:v>2177.5088800344665</c:v>
                </c:pt>
                <c:pt idx="23">
                  <c:v>2272.43957715953</c:v>
                </c:pt>
                <c:pt idx="24">
                  <c:v>2369.9377357907597</c:v>
                </c:pt>
                <c:pt idx="25">
                  <c:v>2469.7361202523625</c:v>
                </c:pt>
                <c:pt idx="26">
                  <c:v>2571.5611901094289</c:v>
                </c:pt>
                <c:pt idx="27">
                  <c:v>2675.1338499232543</c:v>
                </c:pt>
                <c:pt idx="28">
                  <c:v>2780.1702142325375</c:v>
                </c:pt>
                <c:pt idx="29">
                  <c:v>2886.3823856636936</c:v>
                </c:pt>
                <c:pt idx="30">
                  <c:v>2993.4792440375472</c:v>
                </c:pt>
                <c:pt idx="31">
                  <c:v>3101.1672443095085</c:v>
                </c:pt>
                <c:pt idx="32">
                  <c:v>3209.1512211561317</c:v>
                </c:pt>
                <c:pt idx="33">
                  <c:v>3317.1351980027553</c:v>
                </c:pt>
                <c:pt idx="34">
                  <c:v>3424.8231982747157</c:v>
                </c:pt>
                <c:pt idx="35">
                  <c:v>3531.9200566485702</c:v>
                </c:pt>
                <c:pt idx="36">
                  <c:v>3638.1322280797262</c:v>
                </c:pt>
                <c:pt idx="37">
                  <c:v>3743.1685923890086</c:v>
                </c:pt>
                <c:pt idx="38">
                  <c:v>3846.7412522028344</c:v>
                </c:pt>
                <c:pt idx="39">
                  <c:v>3948.5663220599008</c:v>
                </c:pt>
                <c:pt idx="40">
                  <c:v>4048.3647065215032</c:v>
                </c:pt>
                <c:pt idx="41">
                  <c:v>4145.8628651527333</c:v>
                </c:pt>
                <c:pt idx="42">
                  <c:v>4240.7935622777977</c:v>
                </c:pt>
                <c:pt idx="43">
                  <c:v>4332.8965994544269</c:v>
                </c:pt>
                <c:pt idx="44">
                  <c:v>4421.9195286597233</c:v>
                </c:pt>
                <c:pt idx="45">
                  <c:v>4507.6183442326446</c:v>
                </c:pt>
                <c:pt idx="46">
                  <c:v>4589.7581516765558</c:v>
                </c:pt>
                <c:pt idx="47">
                  <c:v>4668.1138114887217</c:v>
                </c:pt>
                <c:pt idx="48">
                  <c:v>4742.470556252033</c:v>
                </c:pt>
                <c:pt idx="49">
                  <c:v>4812.624579297566</c:v>
                </c:pt>
                <c:pt idx="50">
                  <c:v>4878.3835933245</c:v>
                </c:pt>
                <c:pt idx="51">
                  <c:v>4939.5673574462398</c:v>
                </c:pt>
                <c:pt idx="52">
                  <c:v>4996.00817121816</c:v>
                </c:pt>
                <c:pt idx="53">
                  <c:v>5047.5513342928634</c:v>
                </c:pt>
                <c:pt idx="54">
                  <c:v>5094.0555704430844</c:v>
                </c:pt>
                <c:pt idx="55">
                  <c:v>5135.3934147900045</c:v>
                </c:pt>
                <c:pt idx="56">
                  <c:v>5171.4515631756276</c:v>
                </c:pt>
                <c:pt idx="57">
                  <c:v>5202.1311827215995</c:v>
                </c:pt>
                <c:pt idx="58">
                  <c:v>5227.348182723259</c:v>
                </c:pt>
                <c:pt idx="59">
                  <c:v>5247.0334451364133</c:v>
                </c:pt>
                <c:pt idx="60">
                  <c:v>5261.1330140250948</c:v>
                </c:pt>
                <c:pt idx="61">
                  <c:v>5269.6082434510281</c:v>
                </c:pt>
                <c:pt idx="62">
                  <c:v>5272.4359033994624</c:v>
                </c:pt>
                <c:pt idx="63">
                  <c:v>5269.6082434510281</c:v>
                </c:pt>
                <c:pt idx="64">
                  <c:v>5261.1330140250948</c:v>
                </c:pt>
                <c:pt idx="65">
                  <c:v>5247.0334451364133</c:v>
                </c:pt>
                <c:pt idx="66">
                  <c:v>5227.348182723259</c:v>
                </c:pt>
                <c:pt idx="67">
                  <c:v>5202.1311827215995</c:v>
                </c:pt>
                <c:pt idx="68">
                  <c:v>5171.4515631756276</c:v>
                </c:pt>
                <c:pt idx="69">
                  <c:v>5135.3934147900045</c:v>
                </c:pt>
                <c:pt idx="70">
                  <c:v>5094.0555704430844</c:v>
                </c:pt>
                <c:pt idx="71">
                  <c:v>5047.5513342928634</c:v>
                </c:pt>
                <c:pt idx="72">
                  <c:v>4996.00817121816</c:v>
                </c:pt>
                <c:pt idx="73">
                  <c:v>4939.5673574462398</c:v>
                </c:pt>
                <c:pt idx="74">
                  <c:v>4878.3835933245</c:v>
                </c:pt>
                <c:pt idx="75">
                  <c:v>4812.624579297566</c:v>
                </c:pt>
                <c:pt idx="76">
                  <c:v>4742.470556252033</c:v>
                </c:pt>
                <c:pt idx="77">
                  <c:v>4668.1138114887217</c:v>
                </c:pt>
                <c:pt idx="78">
                  <c:v>604.32209191074071</c:v>
                </c:pt>
                <c:pt idx="79">
                  <c:v>604.32209191074094</c:v>
                </c:pt>
                <c:pt idx="80">
                  <c:v>529.96534714743052</c:v>
                </c:pt>
                <c:pt idx="81">
                  <c:v>459.81132410189684</c:v>
                </c:pt>
                <c:pt idx="82">
                  <c:v>394.05231007496309</c:v>
                </c:pt>
                <c:pt idx="83">
                  <c:v>332.86854595322302</c:v>
                </c:pt>
                <c:pt idx="84">
                  <c:v>276.42773218130287</c:v>
                </c:pt>
                <c:pt idx="85">
                  <c:v>224.88456910659988</c:v>
                </c:pt>
                <c:pt idx="86">
                  <c:v>178.38033295637911</c:v>
                </c:pt>
                <c:pt idx="87">
                  <c:v>137.04248860945859</c:v>
                </c:pt>
                <c:pt idx="88">
                  <c:v>100.98434022383572</c:v>
                </c:pt>
                <c:pt idx="89">
                  <c:v>70.304720677863997</c:v>
                </c:pt>
                <c:pt idx="90">
                  <c:v>45.087720676204071</c:v>
                </c:pt>
                <c:pt idx="91">
                  <c:v>25.402458263049539</c:v>
                </c:pt>
                <c:pt idx="92">
                  <c:v>11.302889374368078</c:v>
                </c:pt>
                <c:pt idx="93">
                  <c:v>2.8276599484347571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A-420D-BA75-49DE5C3DB755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Sheet1!$R$112:$R$146</c:f>
              <c:numCache>
                <c:formatCode>General</c:formatCode>
                <c:ptCount val="35"/>
                <c:pt idx="0">
                  <c:v>-14995.077280157457</c:v>
                </c:pt>
                <c:pt idx="1">
                  <c:v>-14025.815370538137</c:v>
                </c:pt>
                <c:pt idx="2">
                  <c:v>-13059.210140440515</c:v>
                </c:pt>
                <c:pt idx="3">
                  <c:v>-12097.91098761238</c:v>
                </c:pt>
                <c:pt idx="4">
                  <c:v>-11144.552766212553</c:v>
                </c:pt>
                <c:pt idx="5">
                  <c:v>-10201.748564858772</c:v>
                </c:pt>
                <c:pt idx="6">
                  <c:v>-9272.0825443334306</c:v>
                </c:pt>
                <c:pt idx="7">
                  <c:v>-8358.1028545784957</c:v>
                </c:pt>
                <c:pt idx="8">
                  <c:v>-7462.3146503936368</c:v>
                </c:pt>
                <c:pt idx="9">
                  <c:v>-6587.1732249810502</c:v>
                </c:pt>
                <c:pt idx="10">
                  <c:v>-5735.0772801574585</c:v>
                </c:pt>
                <c:pt idx="11">
                  <c:v>-4908.3623516791558</c:v>
                </c:pt>
                <c:pt idx="12">
                  <c:v>-4109.2944077008542</c:v>
                </c:pt>
                <c:pt idx="13">
                  <c:v>-3340.0636379144689</c:v>
                </c:pt>
                <c:pt idx="14">
                  <c:v>-2602.7784503914027</c:v>
                </c:pt>
                <c:pt idx="15">
                  <c:v>-1899.4596925825972</c:v>
                </c:pt>
                <c:pt idx="16">
                  <c:v>-1232.0351123161145</c:v>
                </c:pt>
                <c:pt idx="17">
                  <c:v>-602.33407397435622</c:v>
                </c:pt>
                <c:pt idx="18">
                  <c:v>-12.082544333430633</c:v>
                </c:pt>
                <c:pt idx="19">
                  <c:v>537.10163819179616</c:v>
                </c:pt>
                <c:pt idx="20">
                  <c:v>1043.7131979303467</c:v>
                </c:pt>
                <c:pt idx="21">
                  <c:v>1506.3635478111137</c:v>
                </c:pt>
                <c:pt idx="22">
                  <c:v>1923.7845953835131</c:v>
                </c:pt>
                <c:pt idx="23">
                  <c:v>2294.8322185707184</c:v>
                </c:pt>
                <c:pt idx="24">
                  <c:v>2618.4894016287872</c:v>
                </c:pt>
                <c:pt idx="25">
                  <c:v>2893.8690227160878</c:v>
                </c:pt>
                <c:pt idx="26">
                  <c:v>3120.2162854326234</c:v>
                </c:pt>
                <c:pt idx="27">
                  <c:v>3296.9107876644957</c:v>
                </c:pt>
                <c:pt idx="28">
                  <c:v>3423.4682220629657</c:v>
                </c:pt>
                <c:pt idx="29">
                  <c:v>3499.5417034972525</c:v>
                </c:pt>
                <c:pt idx="30">
                  <c:v>3524.9227198425433</c:v>
                </c:pt>
                <c:pt idx="31">
                  <c:v>3499.5417034972525</c:v>
                </c:pt>
                <c:pt idx="32">
                  <c:v>3423.4682220629657</c:v>
                </c:pt>
                <c:pt idx="33">
                  <c:v>3296.9107876644957</c:v>
                </c:pt>
                <c:pt idx="34">
                  <c:v>3120.2162854326234</c:v>
                </c:pt>
              </c:numCache>
            </c:numRef>
          </c:xVal>
          <c:yVal>
            <c:numRef>
              <c:f>Sheet1!$S$112:$S$146</c:f>
              <c:numCache>
                <c:formatCode>General</c:formatCode>
                <c:ptCount val="35"/>
                <c:pt idx="0">
                  <c:v>18520</c:v>
                </c:pt>
                <c:pt idx="1">
                  <c:v>18494.618983654709</c:v>
                </c:pt>
                <c:pt idx="2">
                  <c:v>18418.545502220422</c:v>
                </c:pt>
                <c:pt idx="3">
                  <c:v>18291.988067821952</c:v>
                </c:pt>
                <c:pt idx="4">
                  <c:v>18115.29356559008</c:v>
                </c:pt>
                <c:pt idx="5">
                  <c:v>17888.946302873544</c:v>
                </c:pt>
                <c:pt idx="6">
                  <c:v>17613.566681786244</c:v>
                </c:pt>
                <c:pt idx="7">
                  <c:v>17289.909498728175</c:v>
                </c:pt>
                <c:pt idx="8">
                  <c:v>16918.86187554097</c:v>
                </c:pt>
                <c:pt idx="9">
                  <c:v>16501.440827968574</c:v>
                </c:pt>
                <c:pt idx="10">
                  <c:v>16038.790478087805</c:v>
                </c:pt>
                <c:pt idx="11">
                  <c:v>15532.178918349253</c:v>
                </c:pt>
                <c:pt idx="12">
                  <c:v>14982.994735824026</c:v>
                </c:pt>
                <c:pt idx="13">
                  <c:v>14392.7432061831</c:v>
                </c:pt>
                <c:pt idx="14">
                  <c:v>13763.042167841342</c:v>
                </c:pt>
                <c:pt idx="15">
                  <c:v>13095.617587574861</c:v>
                </c:pt>
                <c:pt idx="16">
                  <c:v>12392.298829766054</c:v>
                </c:pt>
                <c:pt idx="17">
                  <c:v>11655.013642242991</c:v>
                </c:pt>
                <c:pt idx="18">
                  <c:v>10885.782872456602</c:v>
                </c:pt>
                <c:pt idx="19">
                  <c:v>10086.714928478301</c:v>
                </c:pt>
                <c:pt idx="20">
                  <c:v>9260.0000000000018</c:v>
                </c:pt>
                <c:pt idx="21">
                  <c:v>8407.9040551764065</c:v>
                </c:pt>
                <c:pt idx="22">
                  <c:v>7532.7626297638199</c:v>
                </c:pt>
                <c:pt idx="23">
                  <c:v>6636.9744255789628</c:v>
                </c:pt>
                <c:pt idx="24">
                  <c:v>5722.994735824027</c:v>
                </c:pt>
                <c:pt idx="25">
                  <c:v>4793.3287152986841</c:v>
                </c:pt>
                <c:pt idx="26">
                  <c:v>3850.5245139449053</c:v>
                </c:pt>
                <c:pt idx="27">
                  <c:v>2897.1662925450769</c:v>
                </c:pt>
                <c:pt idx="28">
                  <c:v>1935.8671397169421</c:v>
                </c:pt>
                <c:pt idx="29">
                  <c:v>969.2619096193223</c:v>
                </c:pt>
                <c:pt idx="30">
                  <c:v>1.1344874692453821E-12</c:v>
                </c:pt>
                <c:pt idx="31">
                  <c:v>-969.26190961931991</c:v>
                </c:pt>
                <c:pt idx="32">
                  <c:v>-1935.8671397169437</c:v>
                </c:pt>
                <c:pt idx="33">
                  <c:v>-2897.1662925450746</c:v>
                </c:pt>
                <c:pt idx="34">
                  <c:v>-3850.524513944903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A-420D-BA75-49DE5C3D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05984"/>
        <c:axId val="454600080"/>
      </c:scatterChart>
      <c:valAx>
        <c:axId val="454605984"/>
        <c:scaling>
          <c:orientation val="minMax"/>
          <c:max val="4000"/>
          <c:min val="-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0080"/>
        <c:crosses val="autoZero"/>
        <c:crossBetween val="midCat"/>
        <c:majorUnit val="1000"/>
      </c:valAx>
      <c:valAx>
        <c:axId val="454600080"/>
        <c:scaling>
          <c:orientation val="minMax"/>
          <c:max val="14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5984"/>
        <c:crossesAt val="-16000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93665F-4821-42F7-8D1F-FC68770A3638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4B455-7C83-498F-A61D-BB4B109235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16DA-8CE9-402E-BF0D-AFE18C2FC809}">
  <dimension ref="A1:S146"/>
  <sheetViews>
    <sheetView tabSelected="1" workbookViewId="0">
      <selection activeCell="A3" sqref="A3"/>
    </sheetView>
  </sheetViews>
  <sheetFormatPr defaultRowHeight="15" x14ac:dyDescent="0.25"/>
  <cols>
    <col min="1" max="1" width="18.42578125" bestFit="1" customWidth="1"/>
    <col min="6" max="6" width="9.85546875" bestFit="1" customWidth="1"/>
  </cols>
  <sheetData>
    <row r="1" spans="1:11" x14ac:dyDescent="0.25">
      <c r="A1">
        <v>210</v>
      </c>
      <c r="B1" t="s">
        <v>0</v>
      </c>
    </row>
    <row r="2" spans="1:11" x14ac:dyDescent="0.25">
      <c r="A2">
        <f>210*1852/3600</f>
        <v>108.03333333333333</v>
      </c>
      <c r="B2" t="s">
        <v>1</v>
      </c>
    </row>
    <row r="3" spans="1:11" x14ac:dyDescent="0.25">
      <c r="A3">
        <v>10</v>
      </c>
      <c r="B3" t="s">
        <v>26</v>
      </c>
    </row>
    <row r="4" spans="1:11" x14ac:dyDescent="0.25">
      <c r="A4">
        <f>A2*60/PI()</f>
        <v>2063.2846822433312</v>
      </c>
      <c r="B4" t="s">
        <v>10</v>
      </c>
      <c r="C4" t="s">
        <v>9</v>
      </c>
    </row>
    <row r="5" spans="1:11" x14ac:dyDescent="0.25">
      <c r="A5">
        <f>A3*1852</f>
        <v>18520</v>
      </c>
      <c r="B5" t="s">
        <v>27</v>
      </c>
      <c r="C5" t="s">
        <v>30</v>
      </c>
    </row>
    <row r="6" spans="1:11" x14ac:dyDescent="0.25">
      <c r="A6" t="s">
        <v>12</v>
      </c>
    </row>
    <row r="7" spans="1:11" x14ac:dyDescent="0.25">
      <c r="A7">
        <v>45</v>
      </c>
      <c r="B7">
        <f>RADIANS(A7)</f>
        <v>0.78539816339744828</v>
      </c>
      <c r="F7" t="s">
        <v>5</v>
      </c>
    </row>
    <row r="8" spans="1:11" x14ac:dyDescent="0.25">
      <c r="A8">
        <v>315</v>
      </c>
      <c r="B8">
        <f>RADIANS(A8)</f>
        <v>5.497787143782138</v>
      </c>
      <c r="G8" t="s">
        <v>6</v>
      </c>
    </row>
    <row r="9" spans="1:11" x14ac:dyDescent="0.25">
      <c r="F9" t="s">
        <v>8</v>
      </c>
    </row>
    <row r="10" spans="1:11" x14ac:dyDescent="0.25">
      <c r="A10" t="s">
        <v>2</v>
      </c>
      <c r="B10" t="s">
        <v>3</v>
      </c>
      <c r="C10" t="s">
        <v>4</v>
      </c>
      <c r="E10" t="s">
        <v>7</v>
      </c>
    </row>
    <row r="12" spans="1:11" x14ac:dyDescent="0.25">
      <c r="J12">
        <f>MAX(J14:J108)</f>
        <v>-14995.077280157457</v>
      </c>
    </row>
    <row r="13" spans="1:11" s="1" customFormat="1" x14ac:dyDescent="0.25">
      <c r="A13" s="1" t="s">
        <v>11</v>
      </c>
      <c r="B13" s="1" t="s">
        <v>13</v>
      </c>
      <c r="C13" s="1" t="s">
        <v>14</v>
      </c>
      <c r="D13" s="1" t="s">
        <v>15</v>
      </c>
      <c r="E13" s="1" t="s">
        <v>18</v>
      </c>
      <c r="G13" s="1" t="s">
        <v>13</v>
      </c>
      <c r="H13" s="1" t="s">
        <v>14</v>
      </c>
      <c r="J13" s="1" t="s">
        <v>13</v>
      </c>
      <c r="K13" s="1" t="s">
        <v>14</v>
      </c>
    </row>
    <row r="14" spans="1:11" x14ac:dyDescent="0.25">
      <c r="A14">
        <v>180</v>
      </c>
      <c r="B14">
        <f>$G$14+rad*SIN(E14)</f>
        <v>2.5278300404870404E-13</v>
      </c>
      <c r="C14">
        <f>$H$14+rad*COS(E14)</f>
        <v>0</v>
      </c>
      <c r="E14">
        <f>RADIANS(A14)</f>
        <v>3.1415926535897931</v>
      </c>
      <c r="F14" t="s">
        <v>19</v>
      </c>
      <c r="G14">
        <v>0</v>
      </c>
      <c r="H14">
        <f>rad</f>
        <v>2063.2846822433312</v>
      </c>
      <c r="J14">
        <f>B14-SQRT(POWER(mx,2)-POWER(C14,2))</f>
        <v>-18520</v>
      </c>
      <c r="K14">
        <v>0</v>
      </c>
    </row>
    <row r="15" spans="1:11" x14ac:dyDescent="0.25">
      <c r="A15">
        <v>177</v>
      </c>
      <c r="B15">
        <f>$G$14+rad*SIN(E15)</f>
        <v>107.98397684662319</v>
      </c>
      <c r="C15">
        <f>$H$14+rad*COS(E15)</f>
        <v>2.8276599484347571</v>
      </c>
      <c r="E15">
        <f>RADIANS(A15)</f>
        <v>3.0892327760299634</v>
      </c>
      <c r="J15">
        <f>B15-SQRT(POWER(mx,2)-POWER(C15,2))</f>
        <v>-18412.015807287804</v>
      </c>
      <c r="K15">
        <v>0</v>
      </c>
    </row>
    <row r="16" spans="1:11" x14ac:dyDescent="0.25">
      <c r="A16">
        <v>174</v>
      </c>
      <c r="B16">
        <f>$G$14+rad*SIN(E16)</f>
        <v>215.67197711858466</v>
      </c>
      <c r="C16">
        <f>$H$14+rad*COS(E16)</f>
        <v>11.302889374368078</v>
      </c>
      <c r="E16">
        <f t="shared" ref="E16:E80" si="0">RADIANS(A16)</f>
        <v>3.0368728984701332</v>
      </c>
      <c r="J16">
        <f>B16-SQRT(POWER(mx,2)-POWER(C16,2))</f>
        <v>-18304.324573763701</v>
      </c>
      <c r="K16">
        <v>0</v>
      </c>
    </row>
    <row r="17" spans="1:11" x14ac:dyDescent="0.25">
      <c r="A17">
        <v>171</v>
      </c>
      <c r="B17">
        <f>$G$14+rad*SIN(E17)</f>
        <v>322.76883549243848</v>
      </c>
      <c r="C17">
        <f>$H$14+rad*COS(E17)</f>
        <v>25.402458263049539</v>
      </c>
      <c r="E17">
        <f t="shared" si="0"/>
        <v>2.9845130209103035</v>
      </c>
      <c r="J17">
        <f>B17-SQRT(POWER(mx,2)-POWER(C17,2))</f>
        <v>-18197.213743201155</v>
      </c>
      <c r="K17">
        <v>0</v>
      </c>
    </row>
    <row r="18" spans="1:11" x14ac:dyDescent="0.25">
      <c r="A18">
        <v>168</v>
      </c>
      <c r="B18">
        <f>$G$14+rad*SIN(E18)</f>
        <v>428.98100692359424</v>
      </c>
      <c r="C18">
        <f>$H$14+rad*COS(E18)</f>
        <v>45.087720676204071</v>
      </c>
      <c r="E18">
        <f t="shared" si="0"/>
        <v>2.9321531433504737</v>
      </c>
      <c r="J18">
        <f>B18-SQRT(POWER(mx,2)-POWER(C18,2))</f>
        <v>-18090.964109016793</v>
      </c>
      <c r="K18">
        <v>0</v>
      </c>
    </row>
    <row r="19" spans="1:11" x14ac:dyDescent="0.25">
      <c r="A19">
        <v>165</v>
      </c>
      <c r="B19">
        <f>$G$14+rad*SIN(E19)</f>
        <v>534.01737123287751</v>
      </c>
      <c r="C19">
        <f>$H$14+rad*COS(E19)</f>
        <v>70.304720677863997</v>
      </c>
      <c r="E19">
        <f t="shared" si="0"/>
        <v>2.8797932657906435</v>
      </c>
      <c r="J19">
        <f>B19-SQRT(POWER(mx,2)-POWER(C19,2))</f>
        <v>-17985.849184610619</v>
      </c>
      <c r="K19">
        <v>0</v>
      </c>
    </row>
    <row r="20" spans="1:11" x14ac:dyDescent="0.25">
      <c r="A20">
        <v>162</v>
      </c>
      <c r="B20">
        <f>$G$14+rad*SIN(E20)</f>
        <v>637.59003104670285</v>
      </c>
      <c r="C20">
        <f>$H$14+rad*COS(E20)</f>
        <v>100.98434022383572</v>
      </c>
      <c r="E20">
        <f t="shared" si="0"/>
        <v>2.8274333882308138</v>
      </c>
      <c r="J20">
        <f>B20-SQRT(POWER(mx,2)-POWER(C20,2))</f>
        <v>-17882.134647334169</v>
      </c>
      <c r="K20">
        <v>0</v>
      </c>
    </row>
    <row r="21" spans="1:11" x14ac:dyDescent="0.25">
      <c r="A21">
        <v>159</v>
      </c>
      <c r="B21">
        <f>$G$14+rad*SIN(E21)</f>
        <v>739.41510090376892</v>
      </c>
      <c r="C21">
        <f>$H$14+rad*COS(E21)</f>
        <v>137.04248860945859</v>
      </c>
      <c r="E21">
        <f t="shared" si="0"/>
        <v>2.7750735106709841</v>
      </c>
      <c r="J21">
        <f>B21-SQRT(POWER(mx,2)-POWER(C21,2))</f>
        <v>-17780.077855338735</v>
      </c>
      <c r="K21">
        <v>0</v>
      </c>
    </row>
    <row r="22" spans="1:11" x14ac:dyDescent="0.25">
      <c r="A22">
        <v>156</v>
      </c>
      <c r="B22">
        <f>$G$14+rad*SIN(E22)</f>
        <v>839.21348536537209</v>
      </c>
      <c r="C22">
        <f>$H$14+rad*COS(E22)</f>
        <v>178.38033295637911</v>
      </c>
      <c r="E22">
        <f t="shared" si="0"/>
        <v>2.7227136331111539</v>
      </c>
      <c r="J22">
        <f>B22-SQRT(POWER(mx,2)-POWER(C22,2))</f>
        <v>-17679.927435768477</v>
      </c>
      <c r="K22">
        <v>0</v>
      </c>
    </row>
    <row r="23" spans="1:11" x14ac:dyDescent="0.25">
      <c r="A23">
        <v>153</v>
      </c>
      <c r="B23">
        <f>$G$14+rad*SIN(E23)</f>
        <v>936.71164399660211</v>
      </c>
      <c r="C23">
        <f>$H$14+rad*COS(E23)</f>
        <v>224.88456910659988</v>
      </c>
      <c r="E23">
        <f t="shared" si="0"/>
        <v>2.6703537555513241</v>
      </c>
      <c r="J23">
        <f>B23-SQRT(POWER(mx,2)-POWER(C23,2))</f>
        <v>-17581.922942024521</v>
      </c>
      <c r="K23">
        <v>0</v>
      </c>
    </row>
    <row r="24" spans="1:11" x14ac:dyDescent="0.25">
      <c r="A24">
        <v>150</v>
      </c>
      <c r="B24">
        <f>$G$14+rad*SIN(E24)</f>
        <v>1031.6423411216654</v>
      </c>
      <c r="C24">
        <f>$H$14+rad*COS(E24)</f>
        <v>276.42773218130287</v>
      </c>
      <c r="E24">
        <f t="shared" si="0"/>
        <v>2.6179938779914944</v>
      </c>
      <c r="J24">
        <f>B24-SQRT(POWER(mx,2)-POWER(C24,2))</f>
        <v>-17486.294577144396</v>
      </c>
      <c r="K24">
        <v>0</v>
      </c>
    </row>
    <row r="25" spans="1:11" x14ac:dyDescent="0.25">
      <c r="A25">
        <v>147</v>
      </c>
      <c r="B25">
        <f>$G$14+rad*SIN(E25)</f>
        <v>1123.7453782982952</v>
      </c>
      <c r="C25">
        <f>$H$14+rad*COS(E25)</f>
        <v>332.86854595322302</v>
      </c>
      <c r="E25">
        <f t="shared" si="0"/>
        <v>2.5656340004316642</v>
      </c>
      <c r="J25">
        <f>B25-SQRT(POWER(mx,2)-POWER(C25,2))</f>
        <v>-17393.262979725281</v>
      </c>
      <c r="K25">
        <v>0</v>
      </c>
    </row>
    <row r="26" spans="1:11" x14ac:dyDescent="0.25">
      <c r="A26">
        <v>144</v>
      </c>
      <c r="B26">
        <f>$G$14+rad*SIN(E26)</f>
        <v>1212.7683075035918</v>
      </c>
      <c r="C26">
        <f>$H$14+rad*COS(E26)</f>
        <v>394.05231007496309</v>
      </c>
      <c r="E26">
        <f t="shared" si="0"/>
        <v>2.5132741228718345</v>
      </c>
      <c r="J26">
        <f>B26-SQRT(POWER(mx,2)-POWER(C26,2))</f>
        <v>-17303.039068274666</v>
      </c>
      <c r="K26">
        <v>0</v>
      </c>
    </row>
    <row r="27" spans="1:11" x14ac:dyDescent="0.25">
      <c r="A27">
        <v>141</v>
      </c>
      <c r="B27">
        <f>$G$14+rad*SIN(E27)</f>
        <v>1298.4671230765127</v>
      </c>
      <c r="C27">
        <f>$H$14+rad*COS(E27)</f>
        <v>459.81132410189684</v>
      </c>
      <c r="E27">
        <f t="shared" si="0"/>
        <v>2.4609142453120048</v>
      </c>
      <c r="J27">
        <f>B27-SQRT(POWER(mx,2)-POWER(C27,2))</f>
        <v>-17215.823939403508</v>
      </c>
      <c r="K27">
        <v>0</v>
      </c>
    </row>
    <row r="28" spans="1:11" x14ac:dyDescent="0.25">
      <c r="A28">
        <v>138</v>
      </c>
      <c r="B28">
        <f>$G$14+rad*SIN(E28)</f>
        <v>1380.6069305204246</v>
      </c>
      <c r="C28">
        <f>$H$14+rad*COS(E28)</f>
        <v>529.96534714743052</v>
      </c>
      <c r="E28">
        <f t="shared" si="0"/>
        <v>2.4085543677521746</v>
      </c>
      <c r="J28">
        <f>B28-SQRT(POWER(mx,2)-POWER(C28,2))</f>
        <v>-17131.808814887383</v>
      </c>
      <c r="K28">
        <v>0</v>
      </c>
    </row>
    <row r="29" spans="1:11" s="1" customFormat="1" x14ac:dyDescent="0.25">
      <c r="A29" s="1">
        <v>135</v>
      </c>
      <c r="B29">
        <f>$G$14+rad*SIN(E29)</f>
        <v>1458.9625903325905</v>
      </c>
      <c r="C29">
        <f>$H$14+rad*COS(E29)</f>
        <v>604.32209191074094</v>
      </c>
      <c r="E29">
        <f t="shared" si="0"/>
        <v>2.3561944901923448</v>
      </c>
      <c r="F29" s="1" t="s">
        <v>20</v>
      </c>
      <c r="J29">
        <f>B29-SQRT(POWER(mx,2)-POWER(C29,2))</f>
        <v>-17051.175032311618</v>
      </c>
      <c r="K29">
        <v>0</v>
      </c>
    </row>
    <row r="30" spans="1:11" s="1" customFormat="1" x14ac:dyDescent="0.25">
      <c r="A30" s="1" t="s">
        <v>16</v>
      </c>
      <c r="B30" s="1">
        <f>B29+D30*COS(ang)</f>
        <v>2604.8291292453905</v>
      </c>
      <c r="C30" s="1">
        <f>C29+D30*SIN(ang)</f>
        <v>1750.1886308235412</v>
      </c>
      <c r="D30" s="1">
        <f>15*A2</f>
        <v>1620.5</v>
      </c>
      <c r="F30" s="3" t="s">
        <v>21</v>
      </c>
      <c r="J30">
        <f>B30-SQRT(POWER(mx,2)-POWER(C30,2))</f>
        <v>-15832.286690658111</v>
      </c>
      <c r="K30">
        <v>0</v>
      </c>
    </row>
    <row r="31" spans="1:11" s="1" customFormat="1" x14ac:dyDescent="0.25">
      <c r="A31" s="1">
        <v>135</v>
      </c>
      <c r="B31" s="2">
        <f>$G$31+rad*SIN(E31)</f>
        <v>2604.8291292453905</v>
      </c>
      <c r="C31" s="2">
        <f>$H$31+rad*COS(E31)</f>
        <v>1750.1886308235414</v>
      </c>
      <c r="E31">
        <f t="shared" si="0"/>
        <v>2.3561944901923448</v>
      </c>
      <c r="G31" s="1">
        <f>B30+rad*SIN(RADIANS(-45))</f>
        <v>1145.8665389128003</v>
      </c>
      <c r="H31" s="1">
        <f>C30+rad*COS(RADIANS(-45))</f>
        <v>3209.1512211561317</v>
      </c>
      <c r="J31">
        <f>B31-SQRT(POWER(mx,2)-POWER(C31,2))</f>
        <v>-15832.286690658111</v>
      </c>
      <c r="K31">
        <v>0</v>
      </c>
    </row>
    <row r="32" spans="1:11" x14ac:dyDescent="0.25">
      <c r="A32">
        <v>132</v>
      </c>
      <c r="B32" s="2">
        <f>$G$31+rad*SIN(E32)</f>
        <v>2679.1858740087014</v>
      </c>
      <c r="C32" s="2">
        <f>$H$31+rad*COS(E32)</f>
        <v>1828.5442906357073</v>
      </c>
      <c r="E32">
        <f t="shared" si="0"/>
        <v>2.3038346126325151</v>
      </c>
      <c r="J32">
        <f>B32-SQRT(POWER(mx,2)-POWER(C32,2))</f>
        <v>-15750.32377158913</v>
      </c>
      <c r="K32">
        <v>0</v>
      </c>
    </row>
    <row r="33" spans="1:11" x14ac:dyDescent="0.25">
      <c r="A33">
        <v>129</v>
      </c>
      <c r="B33" s="2">
        <f>$G$31+rad*SIN(E33)</f>
        <v>2749.3398970542348</v>
      </c>
      <c r="C33" s="2">
        <f>$H$31+rad*COS(E33)</f>
        <v>1910.6840980796192</v>
      </c>
      <c r="E33">
        <f t="shared" si="0"/>
        <v>2.2514747350726849</v>
      </c>
      <c r="J33">
        <f>B33-SQRT(POWER(mx,2)-POWER(C33,2))</f>
        <v>-15671.835045857135</v>
      </c>
      <c r="K33">
        <v>0</v>
      </c>
    </row>
    <row r="34" spans="1:11" x14ac:dyDescent="0.25">
      <c r="A34">
        <v>126</v>
      </c>
      <c r="B34" s="2">
        <f>$G$31+rad*SIN(E34)</f>
        <v>2815.0989110811688</v>
      </c>
      <c r="C34" s="2">
        <f>$H$31+rad*COS(E34)</f>
        <v>1996.3829136525403</v>
      </c>
      <c r="E34">
        <f t="shared" si="0"/>
        <v>2.1991148575128552</v>
      </c>
      <c r="J34">
        <f>B34-SQRT(POWER(mx,2)-POWER(C34,2))</f>
        <v>-15596.985578787877</v>
      </c>
      <c r="K34">
        <v>0</v>
      </c>
    </row>
    <row r="35" spans="1:11" x14ac:dyDescent="0.25">
      <c r="A35">
        <v>123</v>
      </c>
      <c r="B35" s="2">
        <f>$G$31+rad*SIN(E35)</f>
        <v>2876.2826752029086</v>
      </c>
      <c r="C35" s="2">
        <f>$H$31+rad*COS(E35)</f>
        <v>2085.4058428578369</v>
      </c>
      <c r="E35">
        <f t="shared" si="0"/>
        <v>2.1467549799530254</v>
      </c>
      <c r="J35">
        <f>B35-SQRT(POWER(mx,2)-POWER(C35,2))</f>
        <v>-15525.931389158324</v>
      </c>
      <c r="K35">
        <v>0</v>
      </c>
    </row>
    <row r="36" spans="1:11" x14ac:dyDescent="0.25">
      <c r="A36">
        <v>120</v>
      </c>
      <c r="B36" s="2">
        <f>$G$31+rad*SIN(E36)</f>
        <v>2932.7234889748288</v>
      </c>
      <c r="C36" s="2">
        <f>$H$31+rad*COS(E36)</f>
        <v>2177.5088800344665</v>
      </c>
      <c r="E36">
        <f t="shared" si="0"/>
        <v>2.0943951023931953</v>
      </c>
      <c r="J36">
        <f>B36-SQRT(POWER(mx,2)-POWER(C36,2))</f>
        <v>-15458.819542466852</v>
      </c>
      <c r="K36">
        <v>0</v>
      </c>
    </row>
    <row r="37" spans="1:11" x14ac:dyDescent="0.25">
      <c r="A37">
        <v>117</v>
      </c>
      <c r="B37" s="2">
        <f>$G$31+rad*SIN(E37)</f>
        <v>2984.2666520495318</v>
      </c>
      <c r="C37" s="2">
        <f>$H$31+rad*COS(E37)</f>
        <v>2272.43957715953</v>
      </c>
      <c r="E37">
        <f t="shared" si="0"/>
        <v>2.0420352248333655</v>
      </c>
      <c r="J37">
        <f>B37-SQRT(POWER(mx,2)-POWER(C37,2))</f>
        <v>-15395.788254510431</v>
      </c>
      <c r="K37">
        <v>0</v>
      </c>
    </row>
    <row r="38" spans="1:11" x14ac:dyDescent="0.25">
      <c r="A38">
        <v>114</v>
      </c>
      <c r="B38" s="2">
        <f>$G$31+rad*SIN(E38)</f>
        <v>3030.7708881997523</v>
      </c>
      <c r="C38" s="2">
        <f>$H$31+rad*COS(E38)</f>
        <v>2369.9377357907597</v>
      </c>
      <c r="E38">
        <f t="shared" si="0"/>
        <v>1.9896753472735358</v>
      </c>
      <c r="J38">
        <f>B38-SQRT(POWER(mx,2)-POWER(C38,2))</f>
        <v>-15336.966999969136</v>
      </c>
      <c r="K38">
        <v>0</v>
      </c>
    </row>
    <row r="39" spans="1:11" x14ac:dyDescent="0.25">
      <c r="A39">
        <v>111</v>
      </c>
      <c r="B39" s="2">
        <f>$G$31+rad*SIN(E39)</f>
        <v>3072.1087325466729</v>
      </c>
      <c r="C39" s="2">
        <f>$H$31+rad*COS(E39)</f>
        <v>2469.7361202523625</v>
      </c>
      <c r="E39">
        <f t="shared" si="0"/>
        <v>1.9373154697137058</v>
      </c>
      <c r="J39">
        <f>B39-SQRT(POWER(mx,2)-POWER(C39,2))</f>
        <v>-15282.476620882611</v>
      </c>
      <c r="K39">
        <v>0</v>
      </c>
    </row>
    <row r="40" spans="1:11" x14ac:dyDescent="0.25">
      <c r="A40">
        <v>108</v>
      </c>
      <c r="B40" s="2">
        <f>$G$31+rad*SIN(E40)</f>
        <v>3108.166880932296</v>
      </c>
      <c r="C40" s="2">
        <f>$H$31+rad*COS(E40)</f>
        <v>2571.5611901094289</v>
      </c>
      <c r="E40">
        <f t="shared" si="0"/>
        <v>1.8849555921538759</v>
      </c>
      <c r="J40">
        <f>B40-SQRT(POWER(mx,2)-POWER(C40,2))</f>
        <v>-15232.429430134665</v>
      </c>
      <c r="K40">
        <v>0</v>
      </c>
    </row>
    <row r="41" spans="1:11" x14ac:dyDescent="0.25">
      <c r="A41">
        <v>105</v>
      </c>
      <c r="B41" s="2">
        <f>$G$31+rad*SIN(E41)</f>
        <v>3138.8465004782674</v>
      </c>
      <c r="C41" s="2">
        <f>$H$31+rad*COS(E41)</f>
        <v>2675.1338499232543</v>
      </c>
      <c r="E41">
        <f t="shared" si="0"/>
        <v>1.8325957145940461</v>
      </c>
      <c r="J41">
        <f>B41-SQRT(POWER(mx,2)-POWER(C41,2))</f>
        <v>-15186.929305336744</v>
      </c>
      <c r="K41">
        <v>0</v>
      </c>
    </row>
    <row r="42" spans="1:11" x14ac:dyDescent="0.25">
      <c r="A42">
        <v>102</v>
      </c>
      <c r="B42" s="2">
        <f>$G$31+rad*SIN(E42)</f>
        <v>3164.0635004799274</v>
      </c>
      <c r="C42" s="2">
        <f>$H$31+rad*COS(E42)</f>
        <v>2780.1702142325375</v>
      </c>
      <c r="E42">
        <f t="shared" si="0"/>
        <v>1.7802358370342162</v>
      </c>
      <c r="J42">
        <f>B42-SQRT(POWER(mx,2)-POWER(C42,2))</f>
        <v>-15146.071768815442</v>
      </c>
      <c r="K42">
        <v>0</v>
      </c>
    </row>
    <row r="43" spans="1:11" x14ac:dyDescent="0.25">
      <c r="A43">
        <v>99</v>
      </c>
      <c r="B43" s="2">
        <f>$G$31+rad*SIN(E43)</f>
        <v>3183.7487628930821</v>
      </c>
      <c r="C43" s="2">
        <f>$H$31+rad*COS(E43)</f>
        <v>2886.3823856636936</v>
      </c>
      <c r="E43">
        <f t="shared" si="0"/>
        <v>1.7278759594743862</v>
      </c>
      <c r="J43">
        <f>B43-SQRT(POWER(mx,2)-POWER(C43,2))</f>
        <v>-15109.944049760419</v>
      </c>
      <c r="K43">
        <v>0</v>
      </c>
    </row>
    <row r="44" spans="1:11" x14ac:dyDescent="0.25">
      <c r="A44">
        <v>96</v>
      </c>
      <c r="B44" s="2">
        <f>$G$31+rad*SIN(E44)</f>
        <v>3197.8483317817636</v>
      </c>
      <c r="C44" s="2">
        <f>$H$31+rad*COS(E44)</f>
        <v>2993.4792440375472</v>
      </c>
      <c r="E44">
        <f t="shared" si="0"/>
        <v>1.6755160819145565</v>
      </c>
      <c r="J44">
        <f>B44-SQRT(POWER(mx,2)-POWER(C44,2))</f>
        <v>-15078.625124974504</v>
      </c>
      <c r="K44">
        <v>0</v>
      </c>
    </row>
    <row r="45" spans="1:11" x14ac:dyDescent="0.25">
      <c r="A45">
        <v>93</v>
      </c>
      <c r="B45" s="2">
        <f>$G$31+rad*SIN(E45)</f>
        <v>3206.3235612076969</v>
      </c>
      <c r="C45" s="2">
        <f>$H$31+rad*COS(E45)</f>
        <v>3101.1672443095085</v>
      </c>
      <c r="E45">
        <f t="shared" si="0"/>
        <v>1.6231562043547265</v>
      </c>
      <c r="J45">
        <f>B45-SQRT(POWER(mx,2)-POWER(C45,2))</f>
        <v>-15052.185735085408</v>
      </c>
      <c r="K45">
        <v>0</v>
      </c>
    </row>
    <row r="46" spans="1:11" x14ac:dyDescent="0.25">
      <c r="A46">
        <v>90</v>
      </c>
      <c r="B46" s="2">
        <f>$G$31+rad*SIN(E46)</f>
        <v>3209.1512211561312</v>
      </c>
      <c r="C46" s="2">
        <f>$H$31+rad*COS(E46)</f>
        <v>3209.1512211561317</v>
      </c>
      <c r="E46">
        <f t="shared" si="0"/>
        <v>1.5707963267948966</v>
      </c>
      <c r="J46">
        <f>B46-SQRT(POWER(mx,2)-POWER(C46,2))</f>
        <v>-15030.688373526496</v>
      </c>
      <c r="K46">
        <v>0</v>
      </c>
    </row>
    <row r="47" spans="1:11" x14ac:dyDescent="0.25">
      <c r="A47">
        <v>87</v>
      </c>
      <c r="B47" s="2">
        <f>$G$31+rad*SIN(E47)</f>
        <v>3206.3235612076969</v>
      </c>
      <c r="C47" s="2">
        <f>$H$31+rad*COS(E47)</f>
        <v>3317.1351980027553</v>
      </c>
      <c r="E47">
        <f t="shared" si="0"/>
        <v>1.5184364492350666</v>
      </c>
      <c r="J47">
        <f>B47-SQRT(POWER(mx,2)-POWER(C47,2))</f>
        <v>-15014.187246071313</v>
      </c>
      <c r="K47">
        <v>0</v>
      </c>
    </row>
    <row r="48" spans="1:11" x14ac:dyDescent="0.25">
      <c r="A48">
        <v>84</v>
      </c>
      <c r="B48" s="2">
        <f>$G$31+rad*SIN(E48)</f>
        <v>3197.8483317817636</v>
      </c>
      <c r="C48" s="2">
        <f>$H$31+rad*COS(E48)</f>
        <v>3424.8231982747157</v>
      </c>
      <c r="E48">
        <f t="shared" si="0"/>
        <v>1.4660765716752369</v>
      </c>
      <c r="J48">
        <f>B48-SQRT(POWER(mx,2)-POWER(C48,2))</f>
        <v>-15002.728199211957</v>
      </c>
      <c r="K48">
        <v>0</v>
      </c>
    </row>
    <row r="49" spans="1:11" x14ac:dyDescent="0.25">
      <c r="A49">
        <v>81</v>
      </c>
      <c r="B49" s="2">
        <f>$G$31+rad*SIN(E49)</f>
        <v>3183.7487628930821</v>
      </c>
      <c r="C49" s="2">
        <f>$H$31+rad*COS(E49)</f>
        <v>3531.9200566485702</v>
      </c>
      <c r="E49">
        <f t="shared" si="0"/>
        <v>1.4137166941154069</v>
      </c>
      <c r="J49">
        <f>B49-SQRT(POWER(mx,2)-POWER(C49,2))</f>
        <v>-14996.348616203752</v>
      </c>
      <c r="K49">
        <v>0</v>
      </c>
    </row>
    <row r="50" spans="1:11" x14ac:dyDescent="0.25">
      <c r="A50">
        <v>78</v>
      </c>
      <c r="B50" s="2">
        <f>$G$31+rad*SIN(E50)</f>
        <v>3164.0635004799269</v>
      </c>
      <c r="C50" s="2">
        <f>$H$31+rad*COS(E50)</f>
        <v>3638.1322280797262</v>
      </c>
      <c r="E50">
        <f t="shared" si="0"/>
        <v>1.3613568165555769</v>
      </c>
      <c r="J50" s="4">
        <f>B50-SQRT(POWER(mx,2)-POWER(C50,2))</f>
        <v>-14995.077280157457</v>
      </c>
      <c r="K50">
        <v>0</v>
      </c>
    </row>
    <row r="51" spans="1:11" x14ac:dyDescent="0.25">
      <c r="A51">
        <v>75</v>
      </c>
      <c r="B51" s="2">
        <f>$G$31+rad*SIN(E51)</f>
        <v>3138.8465004782674</v>
      </c>
      <c r="C51" s="2">
        <f>$H$31+rad*COS(E51)</f>
        <v>3743.1685923890086</v>
      </c>
      <c r="E51">
        <f t="shared" si="0"/>
        <v>1.3089969389957472</v>
      </c>
      <c r="J51">
        <f>B51-SQRT(POWER(mx,2)-POWER(C51,2))</f>
        <v>-14998.934204143578</v>
      </c>
      <c r="K51">
        <v>0</v>
      </c>
    </row>
    <row r="52" spans="1:11" x14ac:dyDescent="0.25">
      <c r="A52">
        <v>72</v>
      </c>
      <c r="B52" s="2">
        <f>$G$31+rad*SIN(E52)</f>
        <v>3108.1668809322955</v>
      </c>
      <c r="C52" s="2">
        <f>$H$31+rad*COS(E52)</f>
        <v>3846.7412522028344</v>
      </c>
      <c r="E52">
        <f t="shared" si="0"/>
        <v>1.2566370614359172</v>
      </c>
      <c r="J52">
        <f>B52-SQRT(POWER(mx,2)-POWER(C52,2))</f>
        <v>-15007.930428880351</v>
      </c>
      <c r="K52">
        <v>0</v>
      </c>
    </row>
    <row r="53" spans="1:11" x14ac:dyDescent="0.25">
      <c r="A53">
        <v>69</v>
      </c>
      <c r="B53" s="2">
        <f>$G$31+rad*SIN(E53)</f>
        <v>3072.1087325466729</v>
      </c>
      <c r="C53" s="2">
        <f>$H$31+rad*COS(E53)</f>
        <v>3948.5663220599008</v>
      </c>
      <c r="E53">
        <f t="shared" si="0"/>
        <v>1.2042771838760873</v>
      </c>
      <c r="J53">
        <f>B53-SQRT(POWER(mx,2)-POWER(C53,2))</f>
        <v>-15022.067789204582</v>
      </c>
      <c r="K53">
        <v>0</v>
      </c>
    </row>
    <row r="54" spans="1:11" x14ac:dyDescent="0.25">
      <c r="A54">
        <v>66</v>
      </c>
      <c r="B54" s="2">
        <f>$G$31+rad*SIN(E54)</f>
        <v>3030.7708881997523</v>
      </c>
      <c r="C54" s="2">
        <f>$H$31+rad*COS(E54)</f>
        <v>4048.3647065215032</v>
      </c>
      <c r="E54">
        <f t="shared" si="0"/>
        <v>1.1519173063162575</v>
      </c>
      <c r="J54">
        <f>B54-SQRT(POWER(mx,2)-POWER(C54,2))</f>
        <v>-15041.338651170328</v>
      </c>
      <c r="K54">
        <v>0</v>
      </c>
    </row>
    <row r="55" spans="1:11" x14ac:dyDescent="0.25">
      <c r="A55">
        <v>63</v>
      </c>
      <c r="B55" s="2">
        <f>$G$31+rad*SIN(E55)</f>
        <v>2984.2666520495313</v>
      </c>
      <c r="C55" s="2">
        <f>$H$31+rad*COS(E55)</f>
        <v>4145.8628651527333</v>
      </c>
      <c r="E55">
        <f t="shared" si="0"/>
        <v>1.0995574287564276</v>
      </c>
      <c r="J55">
        <f>B55-SQRT(POWER(mx,2)-POWER(C55,2))</f>
        <v>-15065.725622279771</v>
      </c>
      <c r="K55">
        <v>0</v>
      </c>
    </row>
    <row r="56" spans="1:11" x14ac:dyDescent="0.25">
      <c r="A56">
        <v>60</v>
      </c>
      <c r="B56" s="2">
        <f>$G$31+rad*SIN(E56)</f>
        <v>2932.7234889748283</v>
      </c>
      <c r="C56" s="2">
        <f>$H$31+rad*COS(E56)</f>
        <v>4240.7935622777977</v>
      </c>
      <c r="E56">
        <f t="shared" si="0"/>
        <v>1.0471975511965976</v>
      </c>
      <c r="J56">
        <f>B56-SQRT(POWER(mx,2)-POWER(C56,2))</f>
        <v>-15095.201238018657</v>
      </c>
      <c r="K56">
        <v>0</v>
      </c>
    </row>
    <row r="57" spans="1:11" x14ac:dyDescent="0.25">
      <c r="A57">
        <v>57</v>
      </c>
      <c r="B57" s="2">
        <f>$G$31+rad*SIN(E57)</f>
        <v>2876.2826752029086</v>
      </c>
      <c r="C57" s="2">
        <f>$H$31+rad*COS(E57)</f>
        <v>4332.8965994544269</v>
      </c>
      <c r="E57">
        <f t="shared" si="0"/>
        <v>0.99483767363676789</v>
      </c>
      <c r="J57">
        <f>B57-SQRT(POWER(mx,2)-POWER(C57,2))</f>
        <v>-15129.727628538347</v>
      </c>
      <c r="K57">
        <v>0</v>
      </c>
    </row>
    <row r="58" spans="1:11" x14ac:dyDescent="0.25">
      <c r="A58">
        <v>54</v>
      </c>
      <c r="B58" s="2">
        <f>$G$31+rad*SIN(E58)</f>
        <v>2815.0989110811688</v>
      </c>
      <c r="C58" s="2">
        <f>$H$31+rad*COS(E58)</f>
        <v>4421.9195286597233</v>
      </c>
      <c r="E58">
        <f t="shared" si="0"/>
        <v>0.94247779607693793</v>
      </c>
      <c r="J58">
        <f>B58-SQRT(POWER(mx,2)-POWER(C58,2))</f>
        <v>-15169.256169990207</v>
      </c>
      <c r="K58">
        <v>0</v>
      </c>
    </row>
    <row r="59" spans="1:11" x14ac:dyDescent="0.25">
      <c r="A59">
        <v>51</v>
      </c>
      <c r="B59" s="2">
        <f>$G$31+rad*SIN(E59)</f>
        <v>2749.3398970542348</v>
      </c>
      <c r="C59" s="2">
        <f>$H$31+rad*COS(E59)</f>
        <v>4507.6183442326446</v>
      </c>
      <c r="E59">
        <f t="shared" si="0"/>
        <v>0.89011791851710809</v>
      </c>
      <c r="J59">
        <f>B59-SQRT(POWER(mx,2)-POWER(C59,2))</f>
        <v>-15213.72712566595</v>
      </c>
      <c r="K59">
        <v>0</v>
      </c>
    </row>
    <row r="60" spans="1:11" x14ac:dyDescent="0.25">
      <c r="A60">
        <v>48</v>
      </c>
      <c r="B60" s="2">
        <f>$G$31+rad*SIN(E60)</f>
        <v>2679.1858740087014</v>
      </c>
      <c r="C60" s="2">
        <f>$H$31+rad*COS(E60)</f>
        <v>4589.7581516765558</v>
      </c>
      <c r="E60">
        <f t="shared" si="0"/>
        <v>0.83775804095727824</v>
      </c>
      <c r="J60">
        <f>B60-SQRT(POWER(mx,2)-POWER(C60,2))</f>
        <v>-15263.069282718912</v>
      </c>
      <c r="K60">
        <v>0</v>
      </c>
    </row>
    <row r="61" spans="1:11" x14ac:dyDescent="0.25">
      <c r="A61">
        <v>45</v>
      </c>
      <c r="B61" s="2">
        <f>$G$31+rad*SIN(E61)</f>
        <v>2604.8291292453905</v>
      </c>
      <c r="C61" s="2">
        <f>$H$31+rad*COS(E61)</f>
        <v>4668.1138114887217</v>
      </c>
      <c r="E61">
        <f t="shared" si="0"/>
        <v>0.78539816339744828</v>
      </c>
      <c r="J61">
        <f>B61-SQRT(POWER(mx,2)-POWER(C61,2))</f>
        <v>-15317.199590823893</v>
      </c>
      <c r="K61">
        <v>0</v>
      </c>
    </row>
    <row r="62" spans="1:11" x14ac:dyDescent="0.25">
      <c r="A62">
        <v>42</v>
      </c>
      <c r="B62" s="2">
        <f>$G$31+rad*SIN(E62)</f>
        <v>2526.4734694332246</v>
      </c>
      <c r="C62" s="2">
        <f>$H$31+rad*COS(E62)</f>
        <v>4742.470556252033</v>
      </c>
      <c r="E62">
        <f t="shared" si="0"/>
        <v>0.73303828583761843</v>
      </c>
      <c r="J62">
        <f>B62-SQRT(POWER(mx,2)-POWER(C62,2))</f>
        <v>-15376.022809663791</v>
      </c>
      <c r="K62">
        <v>0</v>
      </c>
    </row>
    <row r="63" spans="1:11" x14ac:dyDescent="0.25">
      <c r="A63">
        <v>39</v>
      </c>
      <c r="B63" s="2">
        <f>$G$31+rad*SIN(E63)</f>
        <v>2444.333661989313</v>
      </c>
      <c r="C63" s="2">
        <f>$H$31+rad*COS(E63)</f>
        <v>4812.624579297566</v>
      </c>
      <c r="E63">
        <f t="shared" si="0"/>
        <v>0.68067840827778847</v>
      </c>
      <c r="J63">
        <f>B63-SQRT(POWER(mx,2)-POWER(C63,2))</f>
        <v>-15439.431172595741</v>
      </c>
      <c r="K63">
        <v>0</v>
      </c>
    </row>
    <row r="64" spans="1:11" x14ac:dyDescent="0.25">
      <c r="A64">
        <v>36</v>
      </c>
      <c r="B64" s="2">
        <f>$G$31+rad*SIN(E64)</f>
        <v>2358.6348464163921</v>
      </c>
      <c r="C64" s="2">
        <f>$H$31+rad*COS(E64)</f>
        <v>4878.3835933245</v>
      </c>
      <c r="E64">
        <f t="shared" si="0"/>
        <v>0.62831853071795862</v>
      </c>
      <c r="J64">
        <f>B64-SQRT(POWER(mx,2)-POWER(C64,2))</f>
        <v>-15507.304074233212</v>
      </c>
      <c r="K64">
        <v>0</v>
      </c>
    </row>
    <row r="65" spans="1:11" x14ac:dyDescent="0.25">
      <c r="A65">
        <v>33</v>
      </c>
      <c r="B65" s="2">
        <f>$G$31+rad*SIN(E65)</f>
        <v>2269.6119172110948</v>
      </c>
      <c r="C65" s="2">
        <f>$H$31+rad*COS(E65)</f>
        <v>4939.5673574462398</v>
      </c>
      <c r="E65">
        <f t="shared" si="0"/>
        <v>0.57595865315812877</v>
      </c>
      <c r="J65">
        <f>B65-SQRT(POWER(mx,2)-POWER(C65,2))</f>
        <v>-15579.50778996919</v>
      </c>
      <c r="K65">
        <v>0</v>
      </c>
    </row>
    <row r="66" spans="1:11" x14ac:dyDescent="0.25">
      <c r="A66">
        <v>30</v>
      </c>
      <c r="B66" s="2">
        <f>$G$31+rad*SIN(E66)</f>
        <v>2177.5088800344656</v>
      </c>
      <c r="C66" s="2">
        <f>$H$31+rad*COS(E66)</f>
        <v>4996.00817121816</v>
      </c>
      <c r="E66">
        <f t="shared" si="0"/>
        <v>0.52359877559829882</v>
      </c>
      <c r="J66">
        <f>B66-SQRT(POWER(mx,2)-POWER(C66,2))</f>
        <v>-15655.895235644666</v>
      </c>
      <c r="K66">
        <v>0</v>
      </c>
    </row>
    <row r="67" spans="1:11" x14ac:dyDescent="0.25">
      <c r="A67">
        <v>27</v>
      </c>
      <c r="B67" s="2">
        <f>$G$31+rad*SIN(E67)</f>
        <v>2082.5781829094021</v>
      </c>
      <c r="C67" s="2">
        <f>$H$31+rad*COS(E67)</f>
        <v>5047.5513342928634</v>
      </c>
      <c r="E67">
        <f t="shared" si="0"/>
        <v>0.47123889803846897</v>
      </c>
      <c r="J67">
        <f>B67-SQRT(POWER(mx,2)-POWER(C67,2))</f>
        <v>-15736.30577562398</v>
      </c>
      <c r="K67">
        <v>0</v>
      </c>
    </row>
    <row r="68" spans="1:11" x14ac:dyDescent="0.25">
      <c r="A68">
        <v>24</v>
      </c>
      <c r="B68" s="2">
        <f>$G$31+rad*SIN(E68)</f>
        <v>1985.080024278172</v>
      </c>
      <c r="C68" s="2">
        <f>$H$31+rad*COS(E68)</f>
        <v>5094.0555704430844</v>
      </c>
      <c r="E68">
        <f t="shared" si="0"/>
        <v>0.41887902047863912</v>
      </c>
      <c r="J68">
        <f>B68-SQRT(POWER(mx,2)-POWER(C68,2))</f>
        <v>-15820.565087462031</v>
      </c>
      <c r="K68">
        <v>0</v>
      </c>
    </row>
    <row r="69" spans="1:11" x14ac:dyDescent="0.25">
      <c r="A69">
        <v>21</v>
      </c>
      <c r="B69" s="2">
        <f>$G$31+rad*SIN(E69)</f>
        <v>1885.2816398165692</v>
      </c>
      <c r="C69" s="2">
        <f>$H$31+rad*COS(E69)</f>
        <v>5135.3934147900045</v>
      </c>
      <c r="E69">
        <f t="shared" si="0"/>
        <v>0.36651914291880922</v>
      </c>
      <c r="J69">
        <f>B69-SQRT(POWER(mx,2)-POWER(C69,2))</f>
        <v>-15908.485091129734</v>
      </c>
      <c r="K69">
        <v>0</v>
      </c>
    </row>
    <row r="70" spans="1:11" x14ac:dyDescent="0.25">
      <c r="A70">
        <v>18</v>
      </c>
      <c r="B70" s="2">
        <f>$G$31+rad*SIN(E70)</f>
        <v>1783.4565699595028</v>
      </c>
      <c r="C70" s="2">
        <f>$H$31+rad*COS(E70)</f>
        <v>5171.4515631756276</v>
      </c>
      <c r="E70">
        <f t="shared" si="0"/>
        <v>0.31415926535897931</v>
      </c>
      <c r="J70">
        <f>B70-SQRT(POWER(mx,2)-POWER(C70,2))</f>
        <v>-15999.863950396879</v>
      </c>
      <c r="K70">
        <v>0</v>
      </c>
    </row>
    <row r="71" spans="1:11" x14ac:dyDescent="0.25">
      <c r="A71">
        <v>15</v>
      </c>
      <c r="B71" s="2">
        <f>$G$31+rad*SIN(E71)</f>
        <v>1679.8839101456772</v>
      </c>
      <c r="C71" s="2">
        <f>$H$31+rad*COS(E71)</f>
        <v>5202.1311827215995</v>
      </c>
      <c r="E71">
        <f t="shared" si="0"/>
        <v>0.26179938779914941</v>
      </c>
      <c r="J71">
        <f>B71-SQRT(POWER(mx,2)-POWER(C71,2))</f>
        <v>-16094.486153453077</v>
      </c>
      <c r="K71">
        <v>0</v>
      </c>
    </row>
    <row r="72" spans="1:11" x14ac:dyDescent="0.25">
      <c r="A72">
        <v>12</v>
      </c>
      <c r="B72" s="2">
        <f>$G$31+rad*SIN(E72)</f>
        <v>1574.8475458363946</v>
      </c>
      <c r="C72" s="2">
        <f>$H$31+rad*COS(E72)</f>
        <v>5227.348182723259</v>
      </c>
      <c r="E72">
        <f t="shared" si="0"/>
        <v>0.20943951023931956</v>
      </c>
      <c r="J72">
        <f>B72-SQRT(POWER(mx,2)-POWER(C72,2))</f>
        <v>-16192.122679178894</v>
      </c>
      <c r="K72">
        <v>0</v>
      </c>
    </row>
    <row r="73" spans="1:11" x14ac:dyDescent="0.25">
      <c r="A73">
        <v>9</v>
      </c>
      <c r="B73" s="2">
        <f>$G$31+rad*SIN(E73)</f>
        <v>1468.6353744052385</v>
      </c>
      <c r="C73" s="2">
        <f>$H$31+rad*COS(E73)</f>
        <v>5247.0334451364133</v>
      </c>
      <c r="E73">
        <f t="shared" si="0"/>
        <v>0.15707963267948966</v>
      </c>
      <c r="J73">
        <f>B73-SQRT(POWER(mx,2)-POWER(C73,2))</f>
        <v>-16292.53125466561</v>
      </c>
      <c r="K73">
        <v>0</v>
      </c>
    </row>
    <row r="74" spans="1:11" x14ac:dyDescent="0.25">
      <c r="A74">
        <v>6</v>
      </c>
      <c r="B74" s="2">
        <f>$G$31+rad*SIN(E74)</f>
        <v>1361.5385160313845</v>
      </c>
      <c r="C74" s="2">
        <f>$H$31+rad*COS(E74)</f>
        <v>5261.1330140250948</v>
      </c>
      <c r="E74">
        <f t="shared" si="0"/>
        <v>0.10471975511965978</v>
      </c>
      <c r="J74">
        <f>B74-SQRT(POWER(mx,2)-POWER(C74,2))</f>
        <v>-16395.456708632479</v>
      </c>
      <c r="K74">
        <v>0</v>
      </c>
    </row>
    <row r="75" spans="1:11" x14ac:dyDescent="0.25">
      <c r="A75">
        <v>3</v>
      </c>
      <c r="B75" s="2">
        <f>$G$31+rad*SIN(E75)</f>
        <v>1253.8505157594236</v>
      </c>
      <c r="C75" s="2">
        <f>$H$31+rad*COS(E75)</f>
        <v>5269.6082434510281</v>
      </c>
      <c r="E75">
        <f t="shared" si="0"/>
        <v>5.235987755982989E-2</v>
      </c>
      <c r="J75">
        <f>B75-SQRT(POWER(mx,2)-POWER(C75,2))</f>
        <v>-16500.631424318497</v>
      </c>
      <c r="K75">
        <v>0</v>
      </c>
    </row>
    <row r="76" spans="1:11" x14ac:dyDescent="0.25">
      <c r="A76">
        <v>0</v>
      </c>
      <c r="B76" s="2">
        <f>$G$31+rad*SIN(E76)</f>
        <v>1145.8665389128003</v>
      </c>
      <c r="C76" s="2">
        <f>$H$31+rad*COS(E76)</f>
        <v>5272.4359033994624</v>
      </c>
      <c r="E76">
        <f t="shared" si="0"/>
        <v>0</v>
      </c>
      <c r="J76">
        <f>B76-SQRT(POWER(mx,2)-POWER(C76,2))</f>
        <v>-16607.775894248465</v>
      </c>
      <c r="K76">
        <v>0</v>
      </c>
    </row>
    <row r="77" spans="1:11" x14ac:dyDescent="0.25">
      <c r="A77">
        <v>-3</v>
      </c>
      <c r="B77" s="2">
        <f>$G$31+rad*SIN(E77)</f>
        <v>1037.8825620661769</v>
      </c>
      <c r="C77" s="2">
        <f>$H$31+rad*COS(E77)</f>
        <v>5269.6082434510281</v>
      </c>
      <c r="E77">
        <f t="shared" si="0"/>
        <v>-5.235987755982989E-2</v>
      </c>
      <c r="J77">
        <f>B77-SQRT(POWER(mx,2)-POWER(C77,2))</f>
        <v>-16716.599378011742</v>
      </c>
      <c r="K77">
        <v>0</v>
      </c>
    </row>
    <row r="78" spans="1:11" x14ac:dyDescent="0.25">
      <c r="A78">
        <v>-6</v>
      </c>
      <c r="B78" s="2">
        <f>$G$31+rad*SIN(E78)</f>
        <v>930.19456179421616</v>
      </c>
      <c r="C78" s="2">
        <f>$H$31+rad*COS(E78)</f>
        <v>5261.1330140250948</v>
      </c>
      <c r="E78">
        <f t="shared" si="0"/>
        <v>-0.10471975511965978</v>
      </c>
      <c r="J78">
        <f>B78-SQRT(POWER(mx,2)-POWER(C78,2))</f>
        <v>-16826.800662869649</v>
      </c>
      <c r="K78">
        <v>0</v>
      </c>
    </row>
    <row r="79" spans="1:11" x14ac:dyDescent="0.25">
      <c r="A79">
        <v>-9</v>
      </c>
      <c r="B79" s="2">
        <f>$G$31+rad*SIN(E79)</f>
        <v>823.097703420362</v>
      </c>
      <c r="C79" s="2">
        <f>$H$31+rad*COS(E79)</f>
        <v>5247.0334451364133</v>
      </c>
      <c r="E79">
        <f t="shared" si="0"/>
        <v>-0.15707963267948966</v>
      </c>
      <c r="J79">
        <f>B79-SQRT(POWER(mx,2)-POWER(C79,2))</f>
        <v>-16938.068925650488</v>
      </c>
      <c r="K79">
        <v>0</v>
      </c>
    </row>
    <row r="80" spans="1:11" x14ac:dyDescent="0.25">
      <c r="A80">
        <v>-12</v>
      </c>
      <c r="B80" s="2">
        <f>$G$31+rad*SIN(E80)</f>
        <v>716.8855319892059</v>
      </c>
      <c r="C80" s="2">
        <f>$H$31+rad*COS(E80)</f>
        <v>5227.348182723259</v>
      </c>
      <c r="E80">
        <f t="shared" si="0"/>
        <v>-0.20943951023931956</v>
      </c>
      <c r="J80">
        <f>B80-SQRT(POWER(mx,2)-POWER(C80,2))</f>
        <v>-17050.084693026081</v>
      </c>
      <c r="K80">
        <v>0</v>
      </c>
    </row>
    <row r="81" spans="1:11" x14ac:dyDescent="0.25">
      <c r="A81">
        <v>-15</v>
      </c>
      <c r="B81" s="2">
        <f>$G$31+rad*SIN(E81)</f>
        <v>611.84916767992331</v>
      </c>
      <c r="C81" s="2">
        <f>$H$31+rad*COS(E81)</f>
        <v>5202.1311827215995</v>
      </c>
      <c r="E81">
        <f t="shared" ref="E81:E108" si="1">RADIANS(A81)</f>
        <v>-0.26179938779914941</v>
      </c>
      <c r="J81">
        <f>B81-SQRT(POWER(mx,2)-POWER(C81,2))</f>
        <v>-17162.520895918831</v>
      </c>
      <c r="K81">
        <v>0</v>
      </c>
    </row>
    <row r="82" spans="1:11" x14ac:dyDescent="0.25">
      <c r="A82">
        <v>-18</v>
      </c>
      <c r="B82" s="2">
        <f>$G$31+rad*SIN(E82)</f>
        <v>508.27650786609763</v>
      </c>
      <c r="C82" s="2">
        <f>$H$31+rad*COS(E82)</f>
        <v>5171.4515631756276</v>
      </c>
      <c r="E82">
        <f t="shared" si="1"/>
        <v>-0.31415926535897931</v>
      </c>
      <c r="J82">
        <f>B82-SQRT(POWER(mx,2)-POWER(C82,2))</f>
        <v>-17275.044012490285</v>
      </c>
      <c r="K82">
        <v>0</v>
      </c>
    </row>
    <row r="83" spans="1:11" x14ac:dyDescent="0.25">
      <c r="A83">
        <v>-21</v>
      </c>
      <c r="B83" s="2">
        <f>$G$31+rad*SIN(E83)</f>
        <v>406.45143800903122</v>
      </c>
      <c r="C83" s="2">
        <f>$H$31+rad*COS(E83)</f>
        <v>5135.3934147900045</v>
      </c>
      <c r="E83">
        <f t="shared" si="1"/>
        <v>-0.36651914291880922</v>
      </c>
      <c r="J83">
        <f>B83-SQRT(POWER(mx,2)-POWER(C83,2))</f>
        <v>-17387.315292937274</v>
      </c>
      <c r="K83">
        <v>0</v>
      </c>
    </row>
    <row r="84" spans="1:11" x14ac:dyDescent="0.25">
      <c r="A84">
        <v>-24</v>
      </c>
      <c r="B84" s="2">
        <f>$G$31+rad*SIN(E84)</f>
        <v>306.65305354742861</v>
      </c>
      <c r="C84" s="2">
        <f>$H$31+rad*COS(E84)</f>
        <v>5094.0555704430844</v>
      </c>
      <c r="E84">
        <f t="shared" si="1"/>
        <v>-0.41887902047863912</v>
      </c>
      <c r="J84">
        <f>B84-SQRT(POWER(mx,2)-POWER(C84,2))</f>
        <v>-17498.992058192773</v>
      </c>
      <c r="K84">
        <v>0</v>
      </c>
    </row>
    <row r="85" spans="1:11" x14ac:dyDescent="0.25">
      <c r="A85">
        <v>-27</v>
      </c>
      <c r="B85" s="2">
        <f>$G$31+rad*SIN(E85)</f>
        <v>209.15489491619837</v>
      </c>
      <c r="C85" s="2">
        <f>$H$31+rad*COS(E85)</f>
        <v>5047.5513342928634</v>
      </c>
      <c r="E85">
        <f t="shared" si="1"/>
        <v>-0.47123889803846897</v>
      </c>
      <c r="J85">
        <f>B85-SQRT(POWER(mx,2)-POWER(C85,2))</f>
        <v>-17609.729063617182</v>
      </c>
      <c r="K85">
        <v>0</v>
      </c>
    </row>
    <row r="86" spans="1:11" x14ac:dyDescent="0.25">
      <c r="A86">
        <v>-30</v>
      </c>
      <c r="B86" s="2">
        <f>$G$31+rad*SIN(E86)</f>
        <v>114.22419779113488</v>
      </c>
      <c r="C86" s="2">
        <f>$H$31+rad*COS(E86)</f>
        <v>4996.00817121816</v>
      </c>
      <c r="E86">
        <f t="shared" si="1"/>
        <v>-0.52359877559829882</v>
      </c>
      <c r="J86">
        <f>B86-SQRT(POWER(mx,2)-POWER(C86,2))</f>
        <v>-17719.179917887996</v>
      </c>
      <c r="K86">
        <v>0</v>
      </c>
    </row>
    <row r="87" spans="1:11" x14ac:dyDescent="0.25">
      <c r="A87">
        <v>-33</v>
      </c>
      <c r="B87" s="2">
        <f>$G$31+rad*SIN(E87)</f>
        <v>22.12116061450547</v>
      </c>
      <c r="C87" s="2">
        <f>$H$31+rad*COS(E87)</f>
        <v>4939.5673574462398</v>
      </c>
      <c r="E87">
        <f t="shared" si="1"/>
        <v>-0.57595865315812877</v>
      </c>
      <c r="J87">
        <f>B87-SQRT(POWER(mx,2)-POWER(C87,2))</f>
        <v>-17826.998546565781</v>
      </c>
      <c r="K87">
        <v>0</v>
      </c>
    </row>
    <row r="88" spans="1:11" x14ac:dyDescent="0.25">
      <c r="A88">
        <v>-36</v>
      </c>
      <c r="B88" s="2">
        <f>$G$31+rad*SIN(E88)</f>
        <v>-66.901768590791335</v>
      </c>
      <c r="C88" s="2">
        <f>$H$31+rad*COS(E88)</f>
        <v>4878.3835933245</v>
      </c>
      <c r="E88">
        <f t="shared" si="1"/>
        <v>-0.62831853071795862</v>
      </c>
      <c r="J88">
        <f>B88-SQRT(POWER(mx,2)-POWER(C88,2))</f>
        <v>-17932.840689240398</v>
      </c>
      <c r="K88">
        <v>0</v>
      </c>
    </row>
    <row r="89" spans="1:11" x14ac:dyDescent="0.25">
      <c r="A89">
        <v>-39</v>
      </c>
      <c r="B89" s="2">
        <f>$G$31+rad*SIN(E89)</f>
        <v>-152.60058416371248</v>
      </c>
      <c r="C89" s="2">
        <f>$H$31+rad*COS(E89)</f>
        <v>4812.624579297566</v>
      </c>
      <c r="E89">
        <f t="shared" si="1"/>
        <v>-0.68067840827778847</v>
      </c>
      <c r="J89">
        <f>B89-SQRT(POWER(mx,2)-POWER(C89,2))</f>
        <v>-18036.365418748766</v>
      </c>
      <c r="K89">
        <v>0</v>
      </c>
    </row>
    <row r="90" spans="1:11" x14ac:dyDescent="0.25">
      <c r="A90">
        <v>-42</v>
      </c>
      <c r="B90" s="2">
        <f>$G$31+rad*SIN(E90)</f>
        <v>-234.74039160762413</v>
      </c>
      <c r="C90" s="2">
        <f>$H$31+rad*COS(E90)</f>
        <v>4742.470556252033</v>
      </c>
      <c r="E90">
        <f t="shared" si="1"/>
        <v>-0.73303828583761843</v>
      </c>
      <c r="G90">
        <f>SQRT(POWER(B91-B93,2)+POWER(C91-C93,2))</f>
        <v>5747.0693644866624</v>
      </c>
      <c r="H90" s="3">
        <f>G90/A2</f>
        <v>53.197186342054884</v>
      </c>
      <c r="J90">
        <f>B90-SQRT(POWER(mx,2)-POWER(C90,2))</f>
        <v>-18137.236670704642</v>
      </c>
      <c r="K90">
        <v>0</v>
      </c>
    </row>
    <row r="91" spans="1:11" x14ac:dyDescent="0.25">
      <c r="A91">
        <v>-45</v>
      </c>
      <c r="B91" s="1">
        <f>$G$31+rad*SIN(E91)</f>
        <v>-313.09605141979</v>
      </c>
      <c r="C91" s="1">
        <f>$H$31+rad*COS(E91)</f>
        <v>4668.1138114887217</v>
      </c>
      <c r="D91">
        <f>2*rad</f>
        <v>4126.5693644866624</v>
      </c>
      <c r="E91">
        <f t="shared" si="1"/>
        <v>-0.78539816339744828</v>
      </c>
      <c r="F91" t="s">
        <v>5</v>
      </c>
      <c r="J91">
        <f>B91-SQRT(POWER(mx,2)-POWER(C91,2))</f>
        <v>-18235.124771489074</v>
      </c>
      <c r="K91">
        <v>0</v>
      </c>
    </row>
    <row r="92" spans="1:11" x14ac:dyDescent="0.25">
      <c r="A92" t="s">
        <v>17</v>
      </c>
      <c r="B92" s="2">
        <f>B91-H92</f>
        <v>-4376.8877709977714</v>
      </c>
      <c r="C92" s="2">
        <f>C91-H92</f>
        <v>604.32209191074071</v>
      </c>
      <c r="H92">
        <f>C91-C29</f>
        <v>4063.791719577981</v>
      </c>
      <c r="J92">
        <f>B92-SQRT(POWER(mx,2)-POWER(C92,2))</f>
        <v>-22887.025393641979</v>
      </c>
      <c r="K92">
        <v>0</v>
      </c>
    </row>
    <row r="93" spans="1:11" x14ac:dyDescent="0.25">
      <c r="A93">
        <v>135</v>
      </c>
      <c r="B93" s="1">
        <f>$G$93+rad*SIN(E93)</f>
        <v>-4376.8877709977714</v>
      </c>
      <c r="C93" s="1">
        <f>$H$93+rad*COS(E93)</f>
        <v>604.32209191074094</v>
      </c>
      <c r="E93">
        <f t="shared" si="1"/>
        <v>2.3561944901923448</v>
      </c>
      <c r="G93">
        <f>B92-B29</f>
        <v>-5835.8503613303619</v>
      </c>
      <c r="H93">
        <f>rad</f>
        <v>2063.2846822433312</v>
      </c>
      <c r="J93">
        <f>B93-SQRT(POWER(mx,2)-POWER(C93,2))</f>
        <v>-22887.025393641979</v>
      </c>
      <c r="K93">
        <v>0</v>
      </c>
    </row>
    <row r="94" spans="1:11" x14ac:dyDescent="0.25">
      <c r="A94">
        <v>138</v>
      </c>
      <c r="B94" s="2">
        <f>$G$93+rad*SIN(E94)</f>
        <v>-4455.2434308099373</v>
      </c>
      <c r="C94" s="2">
        <f>$H$93+rad*COS(E94)</f>
        <v>529.96534714743052</v>
      </c>
      <c r="E94">
        <f t="shared" si="1"/>
        <v>2.4085543677521746</v>
      </c>
      <c r="J94">
        <f>B94-SQRT(POWER(mx,2)-POWER(C94,2))</f>
        <v>-22967.659176217745</v>
      </c>
      <c r="K94">
        <v>0</v>
      </c>
    </row>
    <row r="95" spans="1:11" x14ac:dyDescent="0.25">
      <c r="A95">
        <v>141</v>
      </c>
      <c r="B95" s="2">
        <f>$G$93+rad*SIN(E95)</f>
        <v>-4537.3832382538494</v>
      </c>
      <c r="C95" s="2">
        <f>$H$93+rad*COS(E95)</f>
        <v>459.81132410189684</v>
      </c>
      <c r="E95">
        <f t="shared" si="1"/>
        <v>2.4609142453120048</v>
      </c>
      <c r="J95">
        <f>B95-SQRT(POWER(mx,2)-POWER(C95,2))</f>
        <v>-23051.67430073387</v>
      </c>
      <c r="K95">
        <v>0</v>
      </c>
    </row>
    <row r="96" spans="1:11" x14ac:dyDescent="0.25">
      <c r="A96">
        <v>144</v>
      </c>
      <c r="B96" s="2">
        <f>$G$93+rad*SIN(E96)</f>
        <v>-4623.0820538267699</v>
      </c>
      <c r="C96" s="2">
        <f>$H$93+rad*COS(E96)</f>
        <v>394.05231007496309</v>
      </c>
      <c r="E96">
        <f t="shared" si="1"/>
        <v>2.5132741228718345</v>
      </c>
      <c r="J96">
        <f>B96-SQRT(POWER(mx,2)-POWER(C96,2))</f>
        <v>-23138.889429605028</v>
      </c>
      <c r="K96">
        <v>0</v>
      </c>
    </row>
    <row r="97" spans="1:19" x14ac:dyDescent="0.25">
      <c r="A97">
        <v>147</v>
      </c>
      <c r="B97" s="2">
        <f>$G$93+rad*SIN(E97)</f>
        <v>-4712.1049830320662</v>
      </c>
      <c r="C97" s="2">
        <f>$H$93+rad*COS(E97)</f>
        <v>332.86854595322302</v>
      </c>
      <c r="E97">
        <f t="shared" si="1"/>
        <v>2.5656340004316642</v>
      </c>
      <c r="J97">
        <f>B97-SQRT(POWER(mx,2)-POWER(C97,2))</f>
        <v>-23229.113341055643</v>
      </c>
      <c r="K97">
        <v>0</v>
      </c>
    </row>
    <row r="98" spans="1:19" x14ac:dyDescent="0.25">
      <c r="A98">
        <v>150</v>
      </c>
      <c r="B98" s="2">
        <f>$G$93+rad*SIN(E98)</f>
        <v>-4804.2080202086963</v>
      </c>
      <c r="C98" s="2">
        <f>$H$93+rad*COS(E98)</f>
        <v>276.42773218130287</v>
      </c>
      <c r="E98">
        <f t="shared" si="1"/>
        <v>2.6179938779914944</v>
      </c>
      <c r="J98">
        <f>B98-SQRT(POWER(mx,2)-POWER(C98,2))</f>
        <v>-23322.144938474754</v>
      </c>
      <c r="K98">
        <v>0</v>
      </c>
    </row>
    <row r="99" spans="1:19" x14ac:dyDescent="0.25">
      <c r="A99">
        <v>153</v>
      </c>
      <c r="B99" s="2">
        <f>$G$93+rad*SIN(E99)</f>
        <v>-4899.1387173337598</v>
      </c>
      <c r="C99" s="2">
        <f>$H$93+rad*COS(E99)</f>
        <v>224.88456910659988</v>
      </c>
      <c r="E99">
        <f t="shared" si="1"/>
        <v>2.6703537555513241</v>
      </c>
      <c r="J99">
        <f>B99-SQRT(POWER(mx,2)-POWER(C99,2))</f>
        <v>-23417.773303354883</v>
      </c>
      <c r="K99">
        <v>0</v>
      </c>
    </row>
    <row r="100" spans="1:19" x14ac:dyDescent="0.25">
      <c r="A100">
        <v>156</v>
      </c>
      <c r="B100" s="2">
        <f>$G$93+rad*SIN(E100)</f>
        <v>-4996.6368759649895</v>
      </c>
      <c r="C100" s="2">
        <f>$H$93+rad*COS(E100)</f>
        <v>178.38033295637911</v>
      </c>
      <c r="E100">
        <f t="shared" si="1"/>
        <v>2.7227136331111539</v>
      </c>
      <c r="J100">
        <f>B100-SQRT(POWER(mx,2)-POWER(C100,2))</f>
        <v>-23515.777797098839</v>
      </c>
      <c r="K100">
        <v>0</v>
      </c>
    </row>
    <row r="101" spans="1:19" x14ac:dyDescent="0.25">
      <c r="A101">
        <v>159</v>
      </c>
      <c r="B101" s="2">
        <f>$G$93+rad*SIN(E101)</f>
        <v>-5096.4352604265932</v>
      </c>
      <c r="C101" s="2">
        <f>$H$93+rad*COS(E101)</f>
        <v>137.04248860945859</v>
      </c>
      <c r="E101">
        <f t="shared" si="1"/>
        <v>2.7750735106709841</v>
      </c>
      <c r="J101">
        <f>B101-SQRT(POWER(mx,2)-POWER(C101,2))</f>
        <v>-23615.928216669097</v>
      </c>
      <c r="K101">
        <v>0</v>
      </c>
    </row>
    <row r="102" spans="1:19" x14ac:dyDescent="0.25">
      <c r="A102">
        <v>162</v>
      </c>
      <c r="B102" s="2">
        <f>$G$93+rad*SIN(E102)</f>
        <v>-5198.2603302836587</v>
      </c>
      <c r="C102" s="2">
        <f>$H$93+rad*COS(E102)</f>
        <v>100.98434022383572</v>
      </c>
      <c r="E102">
        <f t="shared" si="1"/>
        <v>2.8274333882308138</v>
      </c>
      <c r="J102">
        <f>B102-SQRT(POWER(mx,2)-POWER(C102,2))</f>
        <v>-23717.985008664531</v>
      </c>
      <c r="K102">
        <v>0</v>
      </c>
    </row>
    <row r="103" spans="1:19" x14ac:dyDescent="0.25">
      <c r="A103">
        <v>165</v>
      </c>
      <c r="B103" s="2">
        <f>$G$93+rad*SIN(E103)</f>
        <v>-5301.8329900974841</v>
      </c>
      <c r="C103" s="2">
        <f>$H$93+rad*COS(E103)</f>
        <v>70.304720677863997</v>
      </c>
      <c r="E103">
        <f t="shared" si="1"/>
        <v>2.8797932657906435</v>
      </c>
      <c r="J103">
        <f>B103-SQRT(POWER(mx,2)-POWER(C103,2))</f>
        <v>-23821.699545940981</v>
      </c>
      <c r="K103">
        <v>0</v>
      </c>
    </row>
    <row r="104" spans="1:19" x14ac:dyDescent="0.25">
      <c r="A104">
        <v>168</v>
      </c>
      <c r="B104" s="2">
        <f>$G$93+rad*SIN(E104)</f>
        <v>-5406.8693544067673</v>
      </c>
      <c r="C104" s="2">
        <f>$H$93+rad*COS(E104)</f>
        <v>45.087720676204071</v>
      </c>
      <c r="E104">
        <f t="shared" si="1"/>
        <v>2.9321531433504737</v>
      </c>
      <c r="J104">
        <f>B104-SQRT(POWER(mx,2)-POWER(C104,2))</f>
        <v>-23926.814470347155</v>
      </c>
      <c r="K104">
        <v>0</v>
      </c>
    </row>
    <row r="105" spans="1:19" x14ac:dyDescent="0.25">
      <c r="A105">
        <v>171</v>
      </c>
      <c r="B105" s="2">
        <f>$G$93+rad*SIN(E105)</f>
        <v>-5513.0815258379234</v>
      </c>
      <c r="C105" s="2">
        <f>$H$93+rad*COS(E105)</f>
        <v>25.402458263049539</v>
      </c>
      <c r="E105">
        <f t="shared" si="1"/>
        <v>2.9845130209103035</v>
      </c>
      <c r="J105">
        <f>B105-SQRT(POWER(mx,2)-POWER(C105,2))</f>
        <v>-24033.064104531517</v>
      </c>
      <c r="K105">
        <v>0</v>
      </c>
    </row>
    <row r="106" spans="1:19" x14ac:dyDescent="0.25">
      <c r="A106">
        <v>174</v>
      </c>
      <c r="B106" s="2">
        <f>$G$93+rad*SIN(E106)</f>
        <v>-5620.1783842117775</v>
      </c>
      <c r="C106" s="2">
        <f>$H$93+rad*COS(E106)</f>
        <v>11.302889374368078</v>
      </c>
      <c r="E106">
        <f t="shared" si="1"/>
        <v>3.0368728984701332</v>
      </c>
      <c r="J106">
        <f>B106-SQRT(POWER(mx,2)-POWER(C106,2))</f>
        <v>-24140.174935094063</v>
      </c>
      <c r="K106">
        <v>0</v>
      </c>
    </row>
    <row r="107" spans="1:19" x14ac:dyDescent="0.25">
      <c r="A107">
        <v>177</v>
      </c>
      <c r="B107" s="2">
        <f>$G$93+rad*SIN(E107)</f>
        <v>-5727.8663844837383</v>
      </c>
      <c r="C107" s="2">
        <f>$H$93+rad*COS(E107)</f>
        <v>2.8276599484347571</v>
      </c>
      <c r="E107">
        <f t="shared" si="1"/>
        <v>3.0892327760299634</v>
      </c>
      <c r="J107">
        <f>B107-SQRT(POWER(mx,2)-POWER(C107,2))</f>
        <v>-24247.866168618166</v>
      </c>
      <c r="K107">
        <v>0</v>
      </c>
    </row>
    <row r="108" spans="1:19" x14ac:dyDescent="0.25">
      <c r="A108">
        <v>180</v>
      </c>
      <c r="B108" s="2">
        <f>$G$93+rad*SIN(E108)</f>
        <v>-5835.8503613303619</v>
      </c>
      <c r="C108" s="2">
        <f>$H$93+rad*COS(E108)</f>
        <v>0</v>
      </c>
      <c r="E108">
        <f t="shared" si="1"/>
        <v>3.1415926535897931</v>
      </c>
      <c r="F108" t="s">
        <v>22</v>
      </c>
      <c r="J108">
        <f>B108-SQRT(POWER(mx,2)-POWER(C108,2))</f>
        <v>-24355.850361330362</v>
      </c>
      <c r="K108">
        <v>0</v>
      </c>
      <c r="R108" t="s">
        <v>26</v>
      </c>
      <c r="S108" t="s">
        <v>27</v>
      </c>
    </row>
    <row r="109" spans="1:19" x14ac:dyDescent="0.25">
      <c r="A109" t="s">
        <v>2</v>
      </c>
      <c r="B109">
        <f>MAX(J14:J108)</f>
        <v>-14995.077280157457</v>
      </c>
      <c r="C109">
        <f>H61</f>
        <v>0</v>
      </c>
      <c r="G109">
        <f>B108-B109</f>
        <v>9159.2269188270948</v>
      </c>
      <c r="H109" s="3">
        <f>G109/A2</f>
        <v>84.781489529408475</v>
      </c>
      <c r="Q109" t="s">
        <v>25</v>
      </c>
      <c r="R109">
        <v>10</v>
      </c>
      <c r="S109">
        <f>1852*R109</f>
        <v>18520</v>
      </c>
    </row>
    <row r="110" spans="1:19" x14ac:dyDescent="0.25">
      <c r="A110" t="s">
        <v>24</v>
      </c>
      <c r="B110">
        <v>0</v>
      </c>
      <c r="C110">
        <v>0</v>
      </c>
      <c r="Q110" t="s">
        <v>28</v>
      </c>
      <c r="R110">
        <f>B109</f>
        <v>-14995.077280157457</v>
      </c>
      <c r="S110">
        <f>C109</f>
        <v>0</v>
      </c>
    </row>
    <row r="111" spans="1:19" x14ac:dyDescent="0.25">
      <c r="P111" t="s">
        <v>23</v>
      </c>
      <c r="Q111" t="s">
        <v>29</v>
      </c>
    </row>
    <row r="112" spans="1:19" x14ac:dyDescent="0.25">
      <c r="P112">
        <f>RADIANS(Q112)</f>
        <v>0</v>
      </c>
      <c r="Q112">
        <v>0</v>
      </c>
      <c r="R112">
        <f>$R$110+$S$109*SIN(P112)</f>
        <v>-14995.077280157457</v>
      </c>
      <c r="S112">
        <f>$S$110+$S$109*COS(P112)</f>
        <v>18520</v>
      </c>
    </row>
    <row r="113" spans="16:19" x14ac:dyDescent="0.25">
      <c r="P113">
        <f t="shared" ref="P113:P146" si="2">RADIANS(Q113)</f>
        <v>5.235987755982989E-2</v>
      </c>
      <c r="Q113">
        <v>3</v>
      </c>
      <c r="R113">
        <f>$R$110+$S$109*SIN(P113)</f>
        <v>-14025.815370538137</v>
      </c>
      <c r="S113">
        <f t="shared" ref="S113:S146" si="3">$S$110+$S$109*COS(P113)</f>
        <v>18494.618983654709</v>
      </c>
    </row>
    <row r="114" spans="16:19" x14ac:dyDescent="0.25">
      <c r="P114">
        <f t="shared" si="2"/>
        <v>0.10471975511965978</v>
      </c>
      <c r="Q114">
        <v>6</v>
      </c>
      <c r="R114">
        <f t="shared" ref="R113:R146" si="4">$R$110+$S$109*SIN(P114)</f>
        <v>-13059.210140440515</v>
      </c>
      <c r="S114">
        <f t="shared" si="3"/>
        <v>18418.545502220422</v>
      </c>
    </row>
    <row r="115" spans="16:19" x14ac:dyDescent="0.25">
      <c r="P115">
        <f t="shared" si="2"/>
        <v>0.15707963267948966</v>
      </c>
      <c r="Q115">
        <v>9</v>
      </c>
      <c r="R115">
        <f t="shared" si="4"/>
        <v>-12097.91098761238</v>
      </c>
      <c r="S115">
        <f t="shared" si="3"/>
        <v>18291.988067821952</v>
      </c>
    </row>
    <row r="116" spans="16:19" x14ac:dyDescent="0.25">
      <c r="P116">
        <f t="shared" si="2"/>
        <v>0.20943951023931956</v>
      </c>
      <c r="Q116">
        <v>12</v>
      </c>
      <c r="R116">
        <f t="shared" si="4"/>
        <v>-11144.552766212553</v>
      </c>
      <c r="S116">
        <f t="shared" si="3"/>
        <v>18115.29356559008</v>
      </c>
    </row>
    <row r="117" spans="16:19" x14ac:dyDescent="0.25">
      <c r="P117">
        <f t="shared" si="2"/>
        <v>0.26179938779914941</v>
      </c>
      <c r="Q117">
        <v>15</v>
      </c>
      <c r="R117">
        <f>$R$110+$S$109*SIN(P117)</f>
        <v>-10201.748564858772</v>
      </c>
      <c r="S117">
        <f t="shared" si="3"/>
        <v>17888.946302873544</v>
      </c>
    </row>
    <row r="118" spans="16:19" x14ac:dyDescent="0.25">
      <c r="P118">
        <f t="shared" si="2"/>
        <v>0.31415926535897931</v>
      </c>
      <c r="Q118">
        <v>18</v>
      </c>
      <c r="R118">
        <f t="shared" si="4"/>
        <v>-9272.0825443334306</v>
      </c>
      <c r="S118">
        <f t="shared" si="3"/>
        <v>17613.566681786244</v>
      </c>
    </row>
    <row r="119" spans="16:19" x14ac:dyDescent="0.25">
      <c r="P119">
        <f t="shared" si="2"/>
        <v>0.36651914291880922</v>
      </c>
      <c r="Q119">
        <v>21</v>
      </c>
      <c r="R119">
        <f t="shared" si="4"/>
        <v>-8358.1028545784957</v>
      </c>
      <c r="S119">
        <f t="shared" si="3"/>
        <v>17289.909498728175</v>
      </c>
    </row>
    <row r="120" spans="16:19" x14ac:dyDescent="0.25">
      <c r="P120">
        <f t="shared" si="2"/>
        <v>0.41887902047863912</v>
      </c>
      <c r="Q120">
        <v>24</v>
      </c>
      <c r="R120">
        <f t="shared" si="4"/>
        <v>-7462.3146503936368</v>
      </c>
      <c r="S120">
        <f t="shared" si="3"/>
        <v>16918.86187554097</v>
      </c>
    </row>
    <row r="121" spans="16:19" x14ac:dyDescent="0.25">
      <c r="P121">
        <f t="shared" si="2"/>
        <v>0.47123889803846897</v>
      </c>
      <c r="Q121">
        <v>27</v>
      </c>
      <c r="R121">
        <f t="shared" si="4"/>
        <v>-6587.1732249810502</v>
      </c>
      <c r="S121">
        <f t="shared" si="3"/>
        <v>16501.440827968574</v>
      </c>
    </row>
    <row r="122" spans="16:19" x14ac:dyDescent="0.25">
      <c r="P122">
        <f t="shared" si="2"/>
        <v>0.52359877559829882</v>
      </c>
      <c r="Q122">
        <v>30</v>
      </c>
      <c r="R122">
        <f t="shared" si="4"/>
        <v>-5735.0772801574585</v>
      </c>
      <c r="S122">
        <f t="shared" si="3"/>
        <v>16038.790478087805</v>
      </c>
    </row>
    <row r="123" spans="16:19" x14ac:dyDescent="0.25">
      <c r="P123">
        <f t="shared" si="2"/>
        <v>0.57595865315812877</v>
      </c>
      <c r="Q123">
        <v>33</v>
      </c>
      <c r="R123">
        <f t="shared" si="4"/>
        <v>-4908.3623516791558</v>
      </c>
      <c r="S123">
        <f t="shared" si="3"/>
        <v>15532.178918349253</v>
      </c>
    </row>
    <row r="124" spans="16:19" x14ac:dyDescent="0.25">
      <c r="P124">
        <f t="shared" si="2"/>
        <v>0.62831853071795862</v>
      </c>
      <c r="Q124">
        <v>36</v>
      </c>
      <c r="R124">
        <f t="shared" si="4"/>
        <v>-4109.2944077008542</v>
      </c>
      <c r="S124">
        <f t="shared" si="3"/>
        <v>14982.994735824026</v>
      </c>
    </row>
    <row r="125" spans="16:19" x14ac:dyDescent="0.25">
      <c r="P125">
        <f t="shared" si="2"/>
        <v>0.68067840827778847</v>
      </c>
      <c r="Q125">
        <v>39</v>
      </c>
      <c r="R125">
        <f t="shared" si="4"/>
        <v>-3340.0636379144689</v>
      </c>
      <c r="S125">
        <f t="shared" si="3"/>
        <v>14392.7432061831</v>
      </c>
    </row>
    <row r="126" spans="16:19" x14ac:dyDescent="0.25">
      <c r="P126">
        <f t="shared" si="2"/>
        <v>0.73303828583761843</v>
      </c>
      <c r="Q126">
        <v>42</v>
      </c>
      <c r="R126">
        <f t="shared" si="4"/>
        <v>-2602.7784503914027</v>
      </c>
      <c r="S126">
        <f t="shared" si="3"/>
        <v>13763.042167841342</v>
      </c>
    </row>
    <row r="127" spans="16:19" x14ac:dyDescent="0.25">
      <c r="P127">
        <f t="shared" si="2"/>
        <v>0.78539816339744828</v>
      </c>
      <c r="Q127">
        <v>45</v>
      </c>
      <c r="R127">
        <f t="shared" si="4"/>
        <v>-1899.4596925825972</v>
      </c>
      <c r="S127">
        <f t="shared" si="3"/>
        <v>13095.617587574861</v>
      </c>
    </row>
    <row r="128" spans="16:19" x14ac:dyDescent="0.25">
      <c r="P128">
        <f t="shared" si="2"/>
        <v>0.83775804095727824</v>
      </c>
      <c r="Q128">
        <v>48</v>
      </c>
      <c r="R128">
        <f t="shared" si="4"/>
        <v>-1232.0351123161145</v>
      </c>
      <c r="S128">
        <f t="shared" si="3"/>
        <v>12392.298829766054</v>
      </c>
    </row>
    <row r="129" spans="16:19" x14ac:dyDescent="0.25">
      <c r="P129">
        <f t="shared" si="2"/>
        <v>0.89011791851710809</v>
      </c>
      <c r="Q129">
        <v>51</v>
      </c>
      <c r="R129">
        <f t="shared" si="4"/>
        <v>-602.33407397435622</v>
      </c>
      <c r="S129">
        <f t="shared" si="3"/>
        <v>11655.013642242991</v>
      </c>
    </row>
    <row r="130" spans="16:19" x14ac:dyDescent="0.25">
      <c r="P130">
        <f t="shared" si="2"/>
        <v>0.94247779607693793</v>
      </c>
      <c r="Q130">
        <v>54</v>
      </c>
      <c r="R130">
        <f t="shared" si="4"/>
        <v>-12.082544333430633</v>
      </c>
      <c r="S130">
        <f t="shared" si="3"/>
        <v>10885.782872456602</v>
      </c>
    </row>
    <row r="131" spans="16:19" x14ac:dyDescent="0.25">
      <c r="P131">
        <f t="shared" si="2"/>
        <v>0.99483767363676789</v>
      </c>
      <c r="Q131">
        <v>57</v>
      </c>
      <c r="R131">
        <f t="shared" si="4"/>
        <v>537.10163819179616</v>
      </c>
      <c r="S131">
        <f t="shared" si="3"/>
        <v>10086.714928478301</v>
      </c>
    </row>
    <row r="132" spans="16:19" x14ac:dyDescent="0.25">
      <c r="P132">
        <f t="shared" si="2"/>
        <v>1.0471975511965976</v>
      </c>
      <c r="Q132">
        <v>60</v>
      </c>
      <c r="R132">
        <f t="shared" si="4"/>
        <v>1043.7131979303467</v>
      </c>
      <c r="S132">
        <f t="shared" si="3"/>
        <v>9260.0000000000018</v>
      </c>
    </row>
    <row r="133" spans="16:19" x14ac:dyDescent="0.25">
      <c r="P133">
        <f t="shared" si="2"/>
        <v>1.0995574287564276</v>
      </c>
      <c r="Q133">
        <v>63</v>
      </c>
      <c r="R133">
        <f t="shared" si="4"/>
        <v>1506.3635478111137</v>
      </c>
      <c r="S133">
        <f t="shared" si="3"/>
        <v>8407.9040551764065</v>
      </c>
    </row>
    <row r="134" spans="16:19" x14ac:dyDescent="0.25">
      <c r="P134">
        <f t="shared" si="2"/>
        <v>1.1519173063162575</v>
      </c>
      <c r="Q134">
        <v>66</v>
      </c>
      <c r="R134">
        <f t="shared" si="4"/>
        <v>1923.7845953835131</v>
      </c>
      <c r="S134">
        <f t="shared" si="3"/>
        <v>7532.7626297638199</v>
      </c>
    </row>
    <row r="135" spans="16:19" x14ac:dyDescent="0.25">
      <c r="P135">
        <f t="shared" si="2"/>
        <v>1.2042771838760873</v>
      </c>
      <c r="Q135">
        <v>69</v>
      </c>
      <c r="R135">
        <f t="shared" si="4"/>
        <v>2294.8322185707184</v>
      </c>
      <c r="S135">
        <f t="shared" si="3"/>
        <v>6636.9744255789628</v>
      </c>
    </row>
    <row r="136" spans="16:19" x14ac:dyDescent="0.25">
      <c r="P136">
        <f t="shared" si="2"/>
        <v>1.2566370614359172</v>
      </c>
      <c r="Q136">
        <v>72</v>
      </c>
      <c r="R136">
        <f t="shared" si="4"/>
        <v>2618.4894016287872</v>
      </c>
      <c r="S136">
        <f t="shared" si="3"/>
        <v>5722.994735824027</v>
      </c>
    </row>
    <row r="137" spans="16:19" x14ac:dyDescent="0.25">
      <c r="P137">
        <f t="shared" si="2"/>
        <v>1.3089969389957472</v>
      </c>
      <c r="Q137">
        <v>75</v>
      </c>
      <c r="R137">
        <f t="shared" si="4"/>
        <v>2893.8690227160878</v>
      </c>
      <c r="S137">
        <f t="shared" si="3"/>
        <v>4793.3287152986841</v>
      </c>
    </row>
    <row r="138" spans="16:19" x14ac:dyDescent="0.25">
      <c r="P138">
        <f t="shared" si="2"/>
        <v>1.3613568165555769</v>
      </c>
      <c r="Q138">
        <v>78</v>
      </c>
      <c r="R138">
        <f t="shared" si="4"/>
        <v>3120.2162854326234</v>
      </c>
      <c r="S138">
        <f t="shared" si="3"/>
        <v>3850.5245139449053</v>
      </c>
    </row>
    <row r="139" spans="16:19" x14ac:dyDescent="0.25">
      <c r="P139">
        <f t="shared" si="2"/>
        <v>1.4137166941154069</v>
      </c>
      <c r="Q139">
        <v>81</v>
      </c>
      <c r="R139">
        <f t="shared" si="4"/>
        <v>3296.9107876644957</v>
      </c>
      <c r="S139">
        <f t="shared" si="3"/>
        <v>2897.1662925450769</v>
      </c>
    </row>
    <row r="140" spans="16:19" x14ac:dyDescent="0.25">
      <c r="P140">
        <f t="shared" si="2"/>
        <v>1.4660765716752369</v>
      </c>
      <c r="Q140">
        <v>84</v>
      </c>
      <c r="R140">
        <f t="shared" si="4"/>
        <v>3423.4682220629657</v>
      </c>
      <c r="S140">
        <f t="shared" si="3"/>
        <v>1935.8671397169421</v>
      </c>
    </row>
    <row r="141" spans="16:19" x14ac:dyDescent="0.25">
      <c r="P141">
        <f t="shared" si="2"/>
        <v>1.5184364492350666</v>
      </c>
      <c r="Q141">
        <v>87</v>
      </c>
      <c r="R141">
        <f t="shared" si="4"/>
        <v>3499.5417034972525</v>
      </c>
      <c r="S141">
        <f t="shared" si="3"/>
        <v>969.2619096193223</v>
      </c>
    </row>
    <row r="142" spans="16:19" x14ac:dyDescent="0.25">
      <c r="P142">
        <f t="shared" si="2"/>
        <v>1.5707963267948966</v>
      </c>
      <c r="Q142">
        <v>90</v>
      </c>
      <c r="R142">
        <f>$R$110+$S$109*SIN(P142)</f>
        <v>3524.9227198425433</v>
      </c>
      <c r="S142">
        <f t="shared" si="3"/>
        <v>1.1344874692453821E-12</v>
      </c>
    </row>
    <row r="143" spans="16:19" x14ac:dyDescent="0.25">
      <c r="P143">
        <f t="shared" si="2"/>
        <v>1.6231562043547265</v>
      </c>
      <c r="Q143">
        <v>93</v>
      </c>
      <c r="R143">
        <f t="shared" si="4"/>
        <v>3499.5417034972525</v>
      </c>
      <c r="S143">
        <f t="shared" si="3"/>
        <v>-969.26190961931991</v>
      </c>
    </row>
    <row r="144" spans="16:19" x14ac:dyDescent="0.25">
      <c r="P144">
        <f t="shared" si="2"/>
        <v>1.6755160819145565</v>
      </c>
      <c r="Q144">
        <v>96</v>
      </c>
      <c r="R144">
        <f t="shared" si="4"/>
        <v>3423.4682220629657</v>
      </c>
      <c r="S144">
        <f t="shared" si="3"/>
        <v>-1935.8671397169437</v>
      </c>
    </row>
    <row r="145" spans="16:19" x14ac:dyDescent="0.25">
      <c r="P145">
        <f t="shared" si="2"/>
        <v>1.7278759594743862</v>
      </c>
      <c r="Q145">
        <v>99</v>
      </c>
      <c r="R145">
        <f t="shared" si="4"/>
        <v>3296.9107876644957</v>
      </c>
      <c r="S145">
        <f t="shared" si="3"/>
        <v>-2897.1662925450746</v>
      </c>
    </row>
    <row r="146" spans="16:19" x14ac:dyDescent="0.25">
      <c r="P146">
        <f t="shared" si="2"/>
        <v>1.7802358370342162</v>
      </c>
      <c r="Q146">
        <v>102</v>
      </c>
      <c r="R146">
        <f t="shared" si="4"/>
        <v>3120.2162854326234</v>
      </c>
      <c r="S146">
        <f t="shared" si="3"/>
        <v>-3850.524513944903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Chart1</vt:lpstr>
      <vt:lpstr>ang</vt:lpstr>
      <vt:lpstr>max</vt:lpstr>
      <vt:lpstr>mx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Barr</dc:creator>
  <cp:lastModifiedBy>Keith Barr</cp:lastModifiedBy>
  <dcterms:created xsi:type="dcterms:W3CDTF">2020-06-06T22:55:46Z</dcterms:created>
  <dcterms:modified xsi:type="dcterms:W3CDTF">2020-06-07T14:51:42Z</dcterms:modified>
</cp:coreProperties>
</file>