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B:\myRepos\AreVPNsAnonymus\docs\source\"/>
    </mc:Choice>
  </mc:AlternateContent>
  <xr:revisionPtr revIDLastSave="0" documentId="8_{855FD143-8EE4-4DC4-98A5-0CEF7AA298B3}" xr6:coauthVersionLast="45" xr6:coauthVersionMax="45" xr10:uidLastSave="{00000000-0000-0000-0000-000000000000}"/>
  <bookViews>
    <workbookView xWindow="-120" yWindow="-120" windowWidth="29040" windowHeight="15840" firstSheet="1" activeTab="1" xr2:uid="{00000000-000D-0000-FFFF-FFFF00000000}"/>
  </bookViews>
  <sheets>
    <sheet name="Full 1" sheetId="1" r:id="rId1"/>
    <sheet name="Full 2" sheetId="2" r:id="rId2"/>
  </sheets>
  <calcPr calcId="181029"/>
</workbook>
</file>

<file path=xl/calcChain.xml><?xml version="1.0" encoding="utf-8"?>
<calcChain xmlns="http://schemas.openxmlformats.org/spreadsheetml/2006/main">
  <c r="M3" i="2" l="1"/>
  <c r="M2" i="2"/>
  <c r="G16" i="2"/>
  <c r="I16" i="2"/>
  <c r="J2" i="2"/>
  <c r="H3" i="2"/>
  <c r="J3" i="2" s="1"/>
  <c r="H4" i="2"/>
  <c r="J4" i="2" s="1"/>
  <c r="H5" i="2"/>
  <c r="J5" i="2" s="1"/>
  <c r="H6" i="2"/>
  <c r="J6" i="2" s="1"/>
  <c r="H7" i="2"/>
  <c r="J7" i="2" s="1"/>
  <c r="H8" i="2"/>
  <c r="J8" i="2" s="1"/>
  <c r="H9" i="2"/>
  <c r="J9" i="2" s="1"/>
  <c r="H10" i="2"/>
  <c r="J10" i="2" s="1"/>
  <c r="H11" i="2"/>
  <c r="J11" i="2" s="1"/>
  <c r="H12" i="2"/>
  <c r="J12" i="2" s="1"/>
  <c r="H13" i="2"/>
  <c r="J13" i="2" s="1"/>
  <c r="H14" i="2"/>
  <c r="J14" i="2" s="1"/>
  <c r="H15" i="2"/>
  <c r="J15" i="2" s="1"/>
  <c r="H2" i="2"/>
  <c r="V16" i="1"/>
  <c r="W16" i="1"/>
  <c r="X16" i="1"/>
  <c r="Y16" i="1"/>
  <c r="Z16" i="1"/>
  <c r="AA16" i="1"/>
  <c r="AB16" i="1"/>
  <c r="AC16" i="1"/>
  <c r="AD16" i="1"/>
  <c r="AE16" i="1"/>
  <c r="AF16" i="1"/>
  <c r="AG16" i="1"/>
  <c r="AH16" i="1"/>
  <c r="AI16" i="1"/>
  <c r="AJ16" i="1"/>
  <c r="AK16" i="1"/>
  <c r="AL16" i="1"/>
  <c r="AM16" i="1"/>
  <c r="AN16" i="1"/>
  <c r="AQ16" i="1"/>
  <c r="U16" i="1"/>
  <c r="AQ3" i="1"/>
  <c r="AQ4" i="1"/>
  <c r="AQ5" i="1"/>
  <c r="AQ6" i="1"/>
  <c r="AQ7" i="1"/>
  <c r="AQ8" i="1"/>
  <c r="AQ9" i="1"/>
  <c r="AQ10" i="1"/>
  <c r="AQ11" i="1"/>
  <c r="AQ12" i="1"/>
  <c r="AQ13" i="1"/>
  <c r="AQ14" i="1"/>
  <c r="AQ15" i="1"/>
  <c r="AQ2" i="1"/>
  <c r="H16" i="2" l="1"/>
  <c r="M16" i="2"/>
  <c r="J16" i="2"/>
  <c r="K3" i="2" l="1"/>
  <c r="K2" i="2"/>
  <c r="K16" i="2" s="1"/>
  <c r="O16" i="2" s="1"/>
</calcChain>
</file>

<file path=xl/sharedStrings.xml><?xml version="1.0" encoding="utf-8"?>
<sst xmlns="http://schemas.openxmlformats.org/spreadsheetml/2006/main" count="307" uniqueCount="158">
  <si>
    <t>id</t>
  </si>
  <si>
    <t>ref</t>
  </si>
  <si>
    <t>subject</t>
  </si>
  <si>
    <t>description</t>
  </si>
  <si>
    <t>sprint_id</t>
  </si>
  <si>
    <t>sprint</t>
  </si>
  <si>
    <t>sprint_estimated_start</t>
  </si>
  <si>
    <t>sprint_estimated_finish</t>
  </si>
  <si>
    <t>owner</t>
  </si>
  <si>
    <t>owner_full_name</t>
  </si>
  <si>
    <t>assigned_to</t>
  </si>
  <si>
    <t>assigned_to_full_name</t>
  </si>
  <si>
    <t>assigned_users</t>
  </si>
  <si>
    <t>assigned_users_full_name</t>
  </si>
  <si>
    <t>status</t>
  </si>
  <si>
    <t>is_closed</t>
  </si>
  <si>
    <t>back-points</t>
  </si>
  <si>
    <t>design-points</t>
  </si>
  <si>
    <t>front-points</t>
  </si>
  <si>
    <t>ux-points</t>
  </si>
  <si>
    <t>total-points</t>
  </si>
  <si>
    <t>backlog_order</t>
  </si>
  <si>
    <t>sprint_order</t>
  </si>
  <si>
    <t>kanban_order</t>
  </si>
  <si>
    <t>created_date</t>
  </si>
  <si>
    <t>modified_date</t>
  </si>
  <si>
    <t>finish_date</t>
  </si>
  <si>
    <t>client_requirement</t>
  </si>
  <si>
    <t>team_requirement</t>
  </si>
  <si>
    <t>attachments</t>
  </si>
  <si>
    <t>generated_from_issue</t>
  </si>
  <si>
    <t>generated_from_task</t>
  </si>
  <si>
    <t>from_task_ref</t>
  </si>
  <si>
    <t>external_reference</t>
  </si>
  <si>
    <t>tasks</t>
  </si>
  <si>
    <t>tags</t>
  </si>
  <si>
    <t>watchers</t>
  </si>
  <si>
    <t>voters</t>
  </si>
  <si>
    <t>due_date</t>
  </si>
  <si>
    <t>due_date_reason</t>
  </si>
  <si>
    <t>Deliverable 1</t>
  </si>
  <si>
    <t>Definition of the scope of the project in the context of its study. You must indicate the general objective of the TFG, the context, the reason for selecting the subject area (relevance and justification), how the project will be developed and using which means. The document can be no longer than 10 pages.</t>
  </si>
  <si>
    <t>Sprint 1</t>
  </si>
  <si>
    <t>ismaeldlg</t>
  </si>
  <si>
    <t>Ismael de la Gracia Cobos</t>
  </si>
  <si>
    <t>Done</t>
  </si>
  <si>
    <t>8.0</t>
  </si>
  <si>
    <t>2020-10-12 11:56:39.434668+00:00</t>
  </si>
  <si>
    <t>2020-10-12 12:02:56.924501+00:00</t>
  </si>
  <si>
    <t>2020-09-28 23:59:59+00:00</t>
  </si>
  <si>
    <t>docs</t>
  </si>
  <si>
    <t>[]</t>
  </si>
  <si>
    <t>Deliverable 2</t>
  </si>
  <si>
    <t>Planning of the entire execution of the TFG. Students should provide a description of the project phases, and the resources and requirements associated with each one. Some of the scheduling tools described in the module should be used. The document can be no longer than 5 pages.</t>
  </si>
  <si>
    <t>Sprint 2</t>
  </si>
  <si>
    <t>New</t>
  </si>
  <si>
    <t>2020-10-12 11:57:10.384747+00:00</t>
  </si>
  <si>
    <t>2020-10-12 12:02:01.521759+00:00</t>
  </si>
  <si>
    <t>2020-10-05 23:59:59+00:00</t>
  </si>
  <si>
    <t>Deliverable 3</t>
  </si>
  <si>
    <t>The deliverable begins with a self-assessment on sustainability, which you can summarize in 300 words once replied the survey in goo.gl/kWLMLE. The next section would be an analysis of the sustainability of the project, based on the sustainability matrix contained in figure 3-– TFG’s sustainability matrix questions (I: initial milestone, F:final milestone)  -–  of  the  document  "Module  2.6  Sustainability  report.pdf."When  dealing  with  the  economic  dimension of this report, it is necessary to make a budget (criterion "Budget" in the rubric) of the project (according to the criteria: “Task Description”,”Estimation and Gantt”, and “Management control”); and then write an assessment according  to  the  "Reflection"  criterion.  The  rest  of  the  dimensions  of  the  sustainability  report  shall  be  developed  directly based on (textually) answers to the questions in the "Reflection" criterion of the rubric. Please, give answer to the questions of the table. The document cannot have an extension of more than 5 pages.</t>
  </si>
  <si>
    <t>Sprint 3</t>
  </si>
  <si>
    <t>In progress</t>
  </si>
  <si>
    <t>2020-10-12 11:57:41.925329+00:00</t>
  </si>
  <si>
    <t>2020-10-12 12:01:09.983456+00:00</t>
  </si>
  <si>
    <t>2020-10-12 23:59:59+00:00</t>
  </si>
  <si>
    <t>Deliverable 4</t>
  </si>
  <si>
    <t>Final written document summarising the project. This document brings together deliverables 1, 2 and 3 and takes into account the lecturers’ feedback. It cannot be longer than 30 pages.</t>
  </si>
  <si>
    <t>Sprint 4</t>
  </si>
  <si>
    <t>2020-10-12 11:59:45.853505+00:00</t>
  </si>
  <si>
    <t>2020-10-12 15:11:52.482069+00:00</t>
  </si>
  <si>
    <t>2020-10-19 23:59:59+00:00</t>
  </si>
  <si>
    <t>JS Injection</t>
  </si>
  <si>
    <t>Detect JS Injection performed by a VPN using a controlled environment (browser/OS with certain VPN installed) and making requests with the VPN working and off. 
Analyze webpages, looking for JS injection the VPN might have made, specially advertising one.</t>
  </si>
  <si>
    <t>13.0</t>
  </si>
  <si>
    <t>2020-10-12 15:07:46.071509+00:00</t>
  </si>
  <si>
    <t>2020-10-12 15:15:32.978500+00:00</t>
  </si>
  <si>
    <t>code</t>
  </si>
  <si>
    <t>Traffic redirection</t>
  </si>
  <si>
    <t>Research on traffic redirection and how a VPN can do it. Detect traffic redirection.</t>
  </si>
  <si>
    <t>Sprint 5</t>
  </si>
  <si>
    <t>2020-10-12 15:10:39.936627+00:00</t>
  </si>
  <si>
    <t>2020-10-12 15:16:01.375419+00:00</t>
  </si>
  <si>
    <t>2020-10-26 23:59:59+00:00</t>
  </si>
  <si>
    <t>research,code</t>
  </si>
  <si>
    <t>TLS Interception</t>
  </si>
  <si>
    <t>Find a way to detect TLS interception performed by a VPN.</t>
  </si>
  <si>
    <t>Sprint 6</t>
  </si>
  <si>
    <t>20.0</t>
  </si>
  <si>
    <t>2020-10-12 15:08:54.056889+00:00</t>
  </si>
  <si>
    <t>2020-10-12 15:16:04.680912+00:00</t>
  </si>
  <si>
    <t>2020-11-02 23:59:59+00:00</t>
  </si>
  <si>
    <t>Apply solution to in-browser and full VPNs</t>
  </si>
  <si>
    <t>Sprint 7</t>
  </si>
  <si>
    <t>2020-10-12 15:17:19.122812+00:00</t>
  </si>
  <si>
    <t>2020-10-12 15:24:34.903956+00:00</t>
  </si>
  <si>
    <t>2020-11-09 23:59:59+00:00</t>
  </si>
  <si>
    <t>research,code,docs</t>
  </si>
  <si>
    <t>Design a unique solution</t>
  </si>
  <si>
    <t>Sprint 8</t>
  </si>
  <si>
    <t>40.0</t>
  </si>
  <si>
    <t>2020-10-12 15:25:07.311477+00:00</t>
  </si>
  <si>
    <t>2020-10-12 15:28:12.899636+00:00</t>
  </si>
  <si>
    <t>2020-11-16 23:59:59+00:00</t>
  </si>
  <si>
    <t>Research on how to make the solution cross-platform</t>
  </si>
  <si>
    <t>Sprint 9</t>
  </si>
  <si>
    <t>2020-10-12 15:26:57.983355+00:00</t>
  </si>
  <si>
    <t>2020-10-12 15:28:18.156315+00:00</t>
  </si>
  <si>
    <t>2020-11-23 23:59:59+00:00</t>
  </si>
  <si>
    <t>research</t>
  </si>
  <si>
    <t>Prepare tools for justification of solution</t>
  </si>
  <si>
    <t>Make tools that help demonstrate the solution works.</t>
  </si>
  <si>
    <t>Sprint 10</t>
  </si>
  <si>
    <t>2020-10-12 15:27:52.463769+00:00</t>
  </si>
  <si>
    <t>2020-10-12 15:28:23.348129+00:00</t>
  </si>
  <si>
    <t>2020-11-30 23:59:59+00:00</t>
  </si>
  <si>
    <t>code,research</t>
  </si>
  <si>
    <t>Implement solution</t>
  </si>
  <si>
    <t>Sprint 11</t>
  </si>
  <si>
    <t>2020-10-12 15:28:40.492001+00:00</t>
  </si>
  <si>
    <t>2020-10-12 15:28:47.823130+00:00</t>
  </si>
  <si>
    <t>2020-12-07 23:59:59+00:00</t>
  </si>
  <si>
    <t>Test results and conclusions</t>
  </si>
  <si>
    <t>Sprint 12</t>
  </si>
  <si>
    <t>2020-10-12 15:29:17.350384+00:00</t>
  </si>
  <si>
    <t>2020-10-12 15:29:22.108452+00:00</t>
  </si>
  <si>
    <t>2020-12-14 23:59:59+00:00</t>
  </si>
  <si>
    <t>research,docs</t>
  </si>
  <si>
    <t>Prepare Final Presentation</t>
  </si>
  <si>
    <t>Sprint 13</t>
  </si>
  <si>
    <t>2020-10-12 15:23:35.938471+00:00</t>
  </si>
  <si>
    <t>2020-10-12 15:23:45.938485+00:00</t>
  </si>
  <si>
    <t>2020-12-21 23:59:59+00:00</t>
  </si>
  <si>
    <t>relation_point-hour</t>
  </si>
  <si>
    <t>relation_hour-price</t>
  </si>
  <si>
    <t>Costs</t>
  </si>
  <si>
    <t>Total</t>
  </si>
  <si>
    <t>Subject</t>
  </si>
  <si>
    <t>Sprint Start</t>
  </si>
  <si>
    <t>Sprint Finish</t>
  </si>
  <si>
    <t>Point/Hour</t>
  </si>
  <si>
    <t>Hour/€</t>
  </si>
  <si>
    <t>Total Point</t>
  </si>
  <si>
    <t>Total Hours (h)</t>
  </si>
  <si>
    <t>Total CPA</t>
  </si>
  <si>
    <t>Wage/h</t>
  </si>
  <si>
    <t>Totals</t>
  </si>
  <si>
    <t>Total GC</t>
  </si>
  <si>
    <t>Comments</t>
  </si>
  <si>
    <t>Total Incidental</t>
  </si>
  <si>
    <t>TOTAL COSTS</t>
  </si>
  <si>
    <t>Electricity RPI ( 0.51 Wh * Total hours * Electricity_Cost (0,125555 €/kwh))</t>
  </si>
  <si>
    <t>Electricity Development (400W * Total hours * Electricity_Cost (0,125555 €/kwh))</t>
  </si>
  <si>
    <t>Buy Raspberry Kit</t>
  </si>
  <si>
    <t>Contingency: 20%</t>
  </si>
  <si>
    <t>We need more raspberries for time reason</t>
  </si>
  <si>
    <t>We may need to pay for some VPNs to test</t>
  </si>
  <si>
    <t>Internship wage goes around 10€/h on average, and the developer is a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</si>
</sst>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font>
    <font>
      <sz val="10"/>
      <name val="Arial"/>
    </font>
    <font>
      <sz val="10"/>
      <color theme="1"/>
      <name val="Arial"/>
    </font>
    <font>
      <sz val="10"/>
      <color theme="1"/>
      <name val="Arial"/>
      <family val="2"/>
    </font>
    <font>
      <sz val="10"/>
      <color rgb="FF000000"/>
      <name val="Arial"/>
      <family val="2"/>
    </font>
    <font>
      <sz val="10"/>
      <name val="Arial"/>
      <family val="2"/>
    </font>
    <font>
      <sz val="8"/>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0" borderId="0" xfId="0" applyFont="1" applyAlignment="1"/>
    <xf numFmtId="164" fontId="1" fillId="0" borderId="0" xfId="0" applyNumberFormat="1" applyFont="1" applyAlignment="1"/>
    <xf numFmtId="164" fontId="2" fillId="0" borderId="0" xfId="0" applyNumberFormat="1" applyFont="1" applyAlignment="1"/>
    <xf numFmtId="1" fontId="1" fillId="0" borderId="0" xfId="0" applyNumberFormat="1" applyFont="1" applyAlignment="1"/>
    <xf numFmtId="1" fontId="2" fillId="0" borderId="0" xfId="0" applyNumberFormat="1" applyFont="1" applyAlignment="1"/>
    <xf numFmtId="0" fontId="3" fillId="0" borderId="0" xfId="0" applyFont="1" applyAlignment="1">
      <alignment horizontal="right"/>
    </xf>
    <xf numFmtId="1" fontId="0" fillId="0" borderId="0" xfId="0" applyNumberFormat="1" applyFont="1" applyAlignment="1"/>
    <xf numFmtId="0" fontId="5" fillId="2" borderId="0" xfId="0" applyFont="1" applyFill="1" applyAlignment="1"/>
    <xf numFmtId="0" fontId="0" fillId="2" borderId="0" xfId="0" applyFont="1" applyFill="1" applyAlignment="1"/>
    <xf numFmtId="0" fontId="2" fillId="3" borderId="0" xfId="0" applyFont="1" applyFill="1" applyAlignment="1"/>
    <xf numFmtId="0" fontId="1" fillId="3" borderId="0" xfId="0" applyFont="1" applyFill="1" applyAlignment="1"/>
    <xf numFmtId="0" fontId="0" fillId="3" borderId="0" xfId="0" applyFont="1" applyFill="1" applyAlignment="1"/>
    <xf numFmtId="164" fontId="2" fillId="4" borderId="0" xfId="0" applyNumberFormat="1" applyFont="1" applyFill="1" applyAlignment="1"/>
    <xf numFmtId="0" fontId="0" fillId="4" borderId="0" xfId="0" applyFont="1" applyFill="1" applyAlignment="1"/>
    <xf numFmtId="1" fontId="1" fillId="4" borderId="0" xfId="0" applyNumberFormat="1" applyFont="1" applyFill="1" applyAlignment="1"/>
    <xf numFmtId="1" fontId="2" fillId="4" borderId="0" xfId="0" applyNumberFormat="1" applyFont="1" applyFill="1" applyAlignment="1"/>
    <xf numFmtId="164" fontId="1" fillId="4" borderId="0" xfId="0" applyNumberFormat="1" applyFont="1" applyFill="1" applyAlignment="1"/>
    <xf numFmtId="1" fontId="0" fillId="4" borderId="0" xfId="0" applyNumberFormat="1" applyFont="1" applyFill="1" applyAlignment="1"/>
    <xf numFmtId="0" fontId="4" fillId="2" borderId="0" xfId="0" applyFont="1" applyFill="1" applyAlignment="1"/>
    <xf numFmtId="2" fontId="0" fillId="4" borderId="0" xfId="0" applyNumberFormat="1" applyFont="1" applyFill="1" applyAlignment="1"/>
    <xf numFmtId="0" fontId="4" fillId="4" borderId="0" xfId="0" applyFont="1" applyFill="1" applyAlignment="1"/>
    <xf numFmtId="2" fontId="4" fillId="4" borderId="0" xfId="0" applyNumberFormat="1" applyFont="1" applyFill="1" applyAlignment="1"/>
    <xf numFmtId="2" fontId="4" fillId="2" borderId="0" xfId="0" applyNumberFormat="1" applyFont="1" applyFill="1" applyAlignment="1"/>
    <xf numFmtId="2" fontId="0" fillId="5" borderId="0" xfId="0" applyNumberFormat="1" applyFont="1" applyFill="1" applyAlignment="1"/>
    <xf numFmtId="1" fontId="4" fillId="2" borderId="0" xfId="0" applyNumberFormat="1"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2"/>
          <c:order val="1"/>
          <c:tx>
            <c:strRef>
              <c:f>'Full 2'!$C$1</c:f>
              <c:strCache>
                <c:ptCount val="1"/>
                <c:pt idx="0">
                  <c:v>Sprint Finish</c:v>
                </c:pt>
              </c:strCache>
            </c:strRef>
          </c:tx>
          <c:spPr>
            <a:solidFill>
              <a:schemeClr val="accent3"/>
            </a:solidFill>
            <a:ln>
              <a:noFill/>
            </a:ln>
            <a:effectLst/>
          </c:spPr>
          <c:invertIfNegative val="0"/>
          <c:cat>
            <c:strRef>
              <c:f>'Full 2'!$A$2:$A$15</c:f>
              <c:strCache>
                <c:ptCount val="14"/>
                <c:pt idx="0">
                  <c:v>Prepare Final Presentation</c:v>
                </c:pt>
                <c:pt idx="1">
                  <c:v>Test results and conclusions</c:v>
                </c:pt>
                <c:pt idx="2">
                  <c:v>Implement solution</c:v>
                </c:pt>
                <c:pt idx="3">
                  <c:v>Prepare tools for justification of solution</c:v>
                </c:pt>
                <c:pt idx="4">
                  <c:v>Research on how to make the solution cross-platform</c:v>
                </c:pt>
                <c:pt idx="5">
                  <c:v>Design a unique solution</c:v>
                </c:pt>
                <c:pt idx="6">
                  <c:v>Apply solution to in-browser and full VPNs</c:v>
                </c:pt>
                <c:pt idx="7">
                  <c:v>TLS Interception</c:v>
                </c:pt>
                <c:pt idx="8">
                  <c:v>Traffic redirection</c:v>
                </c:pt>
                <c:pt idx="9">
                  <c:v>JS Injection</c:v>
                </c:pt>
                <c:pt idx="10">
                  <c:v>Deliverable 4</c:v>
                </c:pt>
                <c:pt idx="11">
                  <c:v>Deliverable 3</c:v>
                </c:pt>
                <c:pt idx="12">
                  <c:v>Deliverable 2</c:v>
                </c:pt>
                <c:pt idx="13">
                  <c:v>Deliverable 1</c:v>
                </c:pt>
              </c:strCache>
            </c:strRef>
          </c:cat>
          <c:val>
            <c:numRef>
              <c:f>'Full 2'!$C$2:$C$15</c:f>
              <c:numCache>
                <c:formatCode>yyyy\-mm\-dd</c:formatCode>
                <c:ptCount val="14"/>
                <c:pt idx="0">
                  <c:v>44186</c:v>
                </c:pt>
                <c:pt idx="1">
                  <c:v>44179</c:v>
                </c:pt>
                <c:pt idx="2">
                  <c:v>44172</c:v>
                </c:pt>
                <c:pt idx="3">
                  <c:v>44165</c:v>
                </c:pt>
                <c:pt idx="4">
                  <c:v>44158</c:v>
                </c:pt>
                <c:pt idx="5">
                  <c:v>44151</c:v>
                </c:pt>
                <c:pt idx="6">
                  <c:v>44144</c:v>
                </c:pt>
                <c:pt idx="7">
                  <c:v>44137</c:v>
                </c:pt>
                <c:pt idx="8">
                  <c:v>44130</c:v>
                </c:pt>
                <c:pt idx="9">
                  <c:v>44123</c:v>
                </c:pt>
                <c:pt idx="10">
                  <c:v>44123</c:v>
                </c:pt>
                <c:pt idx="11">
                  <c:v>44116</c:v>
                </c:pt>
                <c:pt idx="12">
                  <c:v>44109</c:v>
                </c:pt>
                <c:pt idx="13">
                  <c:v>44102</c:v>
                </c:pt>
              </c:numCache>
            </c:numRef>
          </c:val>
          <c:extLst>
            <c:ext xmlns:c16="http://schemas.microsoft.com/office/drawing/2014/chart" uri="{C3380CC4-5D6E-409C-BE32-E72D297353CC}">
              <c16:uniqueId val="{00000002-E1EF-4F9D-BDA0-6C1F39147E7E}"/>
            </c:ext>
          </c:extLst>
        </c:ser>
        <c:dLbls>
          <c:showLegendKey val="0"/>
          <c:showVal val="0"/>
          <c:showCatName val="0"/>
          <c:showSerName val="0"/>
          <c:showPercent val="0"/>
          <c:showBubbleSize val="0"/>
        </c:dLbls>
        <c:gapWidth val="79"/>
        <c:overlap val="100"/>
        <c:axId val="460405624"/>
        <c:axId val="460405952"/>
      </c:barChart>
      <c:barChart>
        <c:barDir val="bar"/>
        <c:grouping val="stacked"/>
        <c:varyColors val="0"/>
        <c:ser>
          <c:idx val="1"/>
          <c:order val="0"/>
          <c:tx>
            <c:strRef>
              <c:f>'Full 2'!$B$1</c:f>
              <c:strCache>
                <c:ptCount val="1"/>
                <c:pt idx="0">
                  <c:v>Sprint Start</c:v>
                </c:pt>
              </c:strCache>
            </c:strRef>
          </c:tx>
          <c:spPr>
            <a:solidFill>
              <a:schemeClr val="accent3">
                <a:lumMod val="20000"/>
                <a:lumOff val="80000"/>
              </a:schemeClr>
            </a:solidFill>
            <a:ln>
              <a:noFill/>
            </a:ln>
            <a:effectLst/>
          </c:spPr>
          <c:invertIfNegative val="0"/>
          <c:cat>
            <c:strRef>
              <c:f>'Full 2'!$A$2:$A$15</c:f>
              <c:strCache>
                <c:ptCount val="14"/>
                <c:pt idx="0">
                  <c:v>Prepare Final Presentation</c:v>
                </c:pt>
                <c:pt idx="1">
                  <c:v>Test results and conclusions</c:v>
                </c:pt>
                <c:pt idx="2">
                  <c:v>Implement solution</c:v>
                </c:pt>
                <c:pt idx="3">
                  <c:v>Prepare tools for justification of solution</c:v>
                </c:pt>
                <c:pt idx="4">
                  <c:v>Research on how to make the solution cross-platform</c:v>
                </c:pt>
                <c:pt idx="5">
                  <c:v>Design a unique solution</c:v>
                </c:pt>
                <c:pt idx="6">
                  <c:v>Apply solution to in-browser and full VPNs</c:v>
                </c:pt>
                <c:pt idx="7">
                  <c:v>TLS Interception</c:v>
                </c:pt>
                <c:pt idx="8">
                  <c:v>Traffic redirection</c:v>
                </c:pt>
                <c:pt idx="9">
                  <c:v>JS Injection</c:v>
                </c:pt>
                <c:pt idx="10">
                  <c:v>Deliverable 4</c:v>
                </c:pt>
                <c:pt idx="11">
                  <c:v>Deliverable 3</c:v>
                </c:pt>
                <c:pt idx="12">
                  <c:v>Deliverable 2</c:v>
                </c:pt>
                <c:pt idx="13">
                  <c:v>Deliverable 1</c:v>
                </c:pt>
              </c:strCache>
            </c:strRef>
          </c:cat>
          <c:val>
            <c:numRef>
              <c:f>'Full 2'!$B$2:$B$15</c:f>
              <c:numCache>
                <c:formatCode>yyyy\-mm\-dd</c:formatCode>
                <c:ptCount val="14"/>
                <c:pt idx="0">
                  <c:v>44180</c:v>
                </c:pt>
                <c:pt idx="1">
                  <c:v>44173</c:v>
                </c:pt>
                <c:pt idx="2">
                  <c:v>44166</c:v>
                </c:pt>
                <c:pt idx="3">
                  <c:v>44159</c:v>
                </c:pt>
                <c:pt idx="4">
                  <c:v>44152</c:v>
                </c:pt>
                <c:pt idx="5">
                  <c:v>44145</c:v>
                </c:pt>
                <c:pt idx="6">
                  <c:v>44138</c:v>
                </c:pt>
                <c:pt idx="7">
                  <c:v>44131</c:v>
                </c:pt>
                <c:pt idx="8">
                  <c:v>44124</c:v>
                </c:pt>
                <c:pt idx="9">
                  <c:v>44117</c:v>
                </c:pt>
                <c:pt idx="10">
                  <c:v>44117</c:v>
                </c:pt>
                <c:pt idx="11">
                  <c:v>44110</c:v>
                </c:pt>
                <c:pt idx="12">
                  <c:v>44103</c:v>
                </c:pt>
                <c:pt idx="13">
                  <c:v>44096</c:v>
                </c:pt>
              </c:numCache>
            </c:numRef>
          </c:val>
          <c:extLst>
            <c:ext xmlns:c16="http://schemas.microsoft.com/office/drawing/2014/chart" uri="{C3380CC4-5D6E-409C-BE32-E72D297353CC}">
              <c16:uniqueId val="{00000001-E1EF-4F9D-BDA0-6C1F39147E7E}"/>
            </c:ext>
          </c:extLst>
        </c:ser>
        <c:dLbls>
          <c:showLegendKey val="0"/>
          <c:showVal val="0"/>
          <c:showCatName val="0"/>
          <c:showSerName val="0"/>
          <c:showPercent val="0"/>
          <c:showBubbleSize val="0"/>
        </c:dLbls>
        <c:gapWidth val="79"/>
        <c:overlap val="100"/>
        <c:axId val="531255672"/>
        <c:axId val="531259608"/>
      </c:barChart>
      <c:catAx>
        <c:axId val="460405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s-ES"/>
          </a:p>
        </c:txPr>
        <c:crossAx val="460405952"/>
        <c:crosses val="autoZero"/>
        <c:auto val="1"/>
        <c:lblAlgn val="ctr"/>
        <c:lblOffset val="100"/>
        <c:noMultiLvlLbl val="0"/>
      </c:catAx>
      <c:valAx>
        <c:axId val="460405952"/>
        <c:scaling>
          <c:orientation val="minMax"/>
        </c:scaling>
        <c:delete val="1"/>
        <c:axPos val="b"/>
        <c:numFmt formatCode="yyyy\-mm\-dd" sourceLinked="1"/>
        <c:majorTickMark val="out"/>
        <c:minorTickMark val="none"/>
        <c:tickLblPos val="nextTo"/>
        <c:crossAx val="460405624"/>
        <c:crosses val="autoZero"/>
        <c:crossBetween val="between"/>
      </c:valAx>
      <c:valAx>
        <c:axId val="531259608"/>
        <c:scaling>
          <c:orientation val="minMax"/>
          <c:max val="44190"/>
          <c:min val="44095"/>
        </c:scaling>
        <c:delete val="0"/>
        <c:axPos val="t"/>
        <c:numFmt formatCode="yyyy\-mm\-dd" sourceLinked="1"/>
        <c:majorTickMark val="out"/>
        <c:minorTickMark val="none"/>
        <c:tickLblPos val="high"/>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31255672"/>
        <c:crosses val="max"/>
        <c:crossBetween val="between"/>
      </c:valAx>
      <c:catAx>
        <c:axId val="531255672"/>
        <c:scaling>
          <c:orientation val="minMax"/>
        </c:scaling>
        <c:delete val="1"/>
        <c:axPos val="l"/>
        <c:numFmt formatCode="General" sourceLinked="1"/>
        <c:majorTickMark val="out"/>
        <c:minorTickMark val="none"/>
        <c:tickLblPos val="nextTo"/>
        <c:crossAx val="53125960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16</xdr:row>
      <xdr:rowOff>13607</xdr:rowOff>
    </xdr:from>
    <xdr:to>
      <xdr:col>11</xdr:col>
      <xdr:colOff>4830537</xdr:colOff>
      <xdr:row>55</xdr:row>
      <xdr:rowOff>149678</xdr:rowOff>
    </xdr:to>
    <xdr:graphicFrame macro="">
      <xdr:nvGraphicFramePr>
        <xdr:cNvPr id="2" name="Gráfico 1">
          <a:extLst>
            <a:ext uri="{FF2B5EF4-FFF2-40B4-BE49-F238E27FC236}">
              <a16:creationId xmlns:a16="http://schemas.microsoft.com/office/drawing/2014/main" id="{CEA4D75E-B261-4A3B-98B6-DB0B7391F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6"/>
  <sheetViews>
    <sheetView zoomScale="70" zoomScaleNormal="70" workbookViewId="0">
      <selection activeCell="D24" sqref="D24"/>
    </sheetView>
  </sheetViews>
  <sheetFormatPr baseColWidth="10" defaultColWidth="14.42578125" defaultRowHeight="15.75" customHeight="1" x14ac:dyDescent="0.2"/>
  <cols>
    <col min="1" max="1" width="48.7109375" customWidth="1"/>
    <col min="2" max="2" width="14.42578125" customWidth="1"/>
    <col min="3" max="3" width="33.28515625" customWidth="1"/>
    <col min="4" max="4" width="31.85546875" customWidth="1"/>
    <col min="5" max="6" width="14.42578125" customWidth="1"/>
    <col min="7" max="7" width="23.85546875" customWidth="1"/>
    <col min="8" max="8" width="23.5703125" customWidth="1"/>
    <col min="9" max="13" width="14.42578125" customWidth="1"/>
    <col min="14" max="14" width="26.85546875" customWidth="1"/>
    <col min="15" max="20" width="14.42578125" customWidth="1"/>
    <col min="22" max="24" width="14.42578125" customWidth="1"/>
    <col min="25" max="25" width="40" customWidth="1"/>
    <col min="26" max="26" width="34.140625" customWidth="1"/>
    <col min="27" max="27" width="35.140625" customWidth="1"/>
    <col min="28" max="40" width="14.42578125" customWidth="1"/>
    <col min="41" max="41" width="19.28515625" customWidth="1"/>
    <col min="42" max="42" width="16.85546875" customWidth="1"/>
  </cols>
  <sheetData>
    <row r="1" spans="1:4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18</v>
      </c>
      <c r="T1" s="2" t="s">
        <v>19</v>
      </c>
      <c r="U1" s="1" t="s">
        <v>20</v>
      </c>
      <c r="V1" s="1" t="s">
        <v>21</v>
      </c>
      <c r="W1" s="1" t="s">
        <v>22</v>
      </c>
      <c r="X1" s="1" t="s">
        <v>23</v>
      </c>
      <c r="Y1" s="1" t="s">
        <v>24</v>
      </c>
      <c r="Z1" s="1" t="s">
        <v>25</v>
      </c>
      <c r="AA1" s="2" t="s">
        <v>26</v>
      </c>
      <c r="AB1" s="1" t="s">
        <v>27</v>
      </c>
      <c r="AC1" s="1" t="s">
        <v>28</v>
      </c>
      <c r="AD1" s="1" t="s">
        <v>29</v>
      </c>
      <c r="AE1" s="2" t="s">
        <v>30</v>
      </c>
      <c r="AF1" s="2" t="s">
        <v>31</v>
      </c>
      <c r="AG1" s="2" t="s">
        <v>32</v>
      </c>
      <c r="AH1" s="2" t="s">
        <v>33</v>
      </c>
      <c r="AI1" s="2" t="s">
        <v>34</v>
      </c>
      <c r="AJ1" s="1" t="s">
        <v>35</v>
      </c>
      <c r="AK1" s="1" t="s">
        <v>36</v>
      </c>
      <c r="AL1" s="1" t="s">
        <v>37</v>
      </c>
      <c r="AM1" s="2" t="s">
        <v>38</v>
      </c>
      <c r="AN1" s="2" t="s">
        <v>39</v>
      </c>
      <c r="AO1" s="1" t="s">
        <v>133</v>
      </c>
      <c r="AP1" s="1" t="s">
        <v>134</v>
      </c>
      <c r="AQ1" s="1" t="s">
        <v>135</v>
      </c>
    </row>
    <row r="2" spans="1:43" x14ac:dyDescent="0.2">
      <c r="A2" s="1">
        <v>3427688</v>
      </c>
      <c r="B2" s="1">
        <v>3</v>
      </c>
      <c r="C2" s="2" t="s">
        <v>128</v>
      </c>
      <c r="E2" s="2">
        <v>275649</v>
      </c>
      <c r="F2" s="2" t="s">
        <v>129</v>
      </c>
      <c r="G2" s="4">
        <v>44180</v>
      </c>
      <c r="H2" s="4">
        <v>44186</v>
      </c>
      <c r="I2" s="1" t="s">
        <v>43</v>
      </c>
      <c r="J2" s="1" t="s">
        <v>44</v>
      </c>
      <c r="K2" s="1" t="s">
        <v>43</v>
      </c>
      <c r="L2" s="1" t="s">
        <v>44</v>
      </c>
      <c r="M2" s="1" t="s">
        <v>43</v>
      </c>
      <c r="N2" s="1" t="s">
        <v>44</v>
      </c>
      <c r="O2" s="1" t="s">
        <v>45</v>
      </c>
      <c r="P2" s="1" t="b">
        <v>1</v>
      </c>
      <c r="R2" s="1" t="s">
        <v>46</v>
      </c>
      <c r="U2" s="5">
        <v>8</v>
      </c>
      <c r="V2" s="1">
        <v>1602503799410</v>
      </c>
      <c r="W2" s="1">
        <v>1</v>
      </c>
      <c r="X2" s="1">
        <v>1602503799409</v>
      </c>
      <c r="Y2" s="1" t="s">
        <v>47</v>
      </c>
      <c r="Z2" s="1" t="s">
        <v>48</v>
      </c>
      <c r="AA2" s="1" t="s">
        <v>49</v>
      </c>
      <c r="AB2" s="1" t="b">
        <v>0</v>
      </c>
      <c r="AC2" s="1" t="b">
        <v>0</v>
      </c>
      <c r="AD2" s="1">
        <v>0</v>
      </c>
      <c r="AJ2" s="1" t="s">
        <v>50</v>
      </c>
      <c r="AK2" s="1" t="s">
        <v>51</v>
      </c>
      <c r="AL2" s="1">
        <v>0</v>
      </c>
      <c r="AO2">
        <v>4</v>
      </c>
      <c r="AP2">
        <v>10</v>
      </c>
      <c r="AQ2">
        <f>AO2*AP2*U2</f>
        <v>320</v>
      </c>
    </row>
    <row r="3" spans="1:43" x14ac:dyDescent="0.2">
      <c r="A3" s="2">
        <v>3427690</v>
      </c>
      <c r="B3" s="2">
        <v>4</v>
      </c>
      <c r="C3" s="2" t="s">
        <v>122</v>
      </c>
      <c r="E3" s="2">
        <v>275648</v>
      </c>
      <c r="F3" s="2" t="s">
        <v>123</v>
      </c>
      <c r="G3" s="4">
        <v>44173</v>
      </c>
      <c r="H3" s="4">
        <v>44179</v>
      </c>
      <c r="I3" s="2" t="s">
        <v>43</v>
      </c>
      <c r="J3" s="2" t="s">
        <v>44</v>
      </c>
      <c r="K3" s="2" t="s">
        <v>43</v>
      </c>
      <c r="L3" s="2" t="s">
        <v>44</v>
      </c>
      <c r="M3" s="2" t="s">
        <v>43</v>
      </c>
      <c r="N3" s="2" t="s">
        <v>44</v>
      </c>
      <c r="O3" s="2" t="s">
        <v>55</v>
      </c>
      <c r="P3" s="2" t="b">
        <v>0</v>
      </c>
      <c r="R3" s="2" t="s">
        <v>46</v>
      </c>
      <c r="U3" s="6">
        <v>8</v>
      </c>
      <c r="V3" s="2">
        <v>1602503799411</v>
      </c>
      <c r="W3" s="2">
        <v>1</v>
      </c>
      <c r="X3" s="2">
        <v>1602503830360</v>
      </c>
      <c r="Y3" s="2" t="s">
        <v>56</v>
      </c>
      <c r="Z3" s="2" t="s">
        <v>57</v>
      </c>
      <c r="AA3" s="1" t="s">
        <v>58</v>
      </c>
      <c r="AB3" s="2" t="b">
        <v>0</v>
      </c>
      <c r="AC3" s="2" t="b">
        <v>0</v>
      </c>
      <c r="AD3" s="2">
        <v>0</v>
      </c>
      <c r="AJ3" s="2" t="s">
        <v>50</v>
      </c>
      <c r="AK3" s="2" t="s">
        <v>51</v>
      </c>
      <c r="AL3" s="2">
        <v>0</v>
      </c>
      <c r="AO3">
        <v>4</v>
      </c>
      <c r="AP3">
        <v>10</v>
      </c>
      <c r="AQ3">
        <f t="shared" ref="AQ3:AQ15" si="0">AO3*AP3*U3</f>
        <v>320</v>
      </c>
    </row>
    <row r="4" spans="1:43" x14ac:dyDescent="0.2">
      <c r="A4" s="2">
        <v>3427691</v>
      </c>
      <c r="B4" s="2">
        <v>5</v>
      </c>
      <c r="C4" s="2" t="s">
        <v>117</v>
      </c>
      <c r="E4" s="2">
        <v>275647</v>
      </c>
      <c r="F4" s="2" t="s">
        <v>118</v>
      </c>
      <c r="G4" s="4">
        <v>44166</v>
      </c>
      <c r="H4" s="4">
        <v>44172</v>
      </c>
      <c r="I4" s="2" t="s">
        <v>43</v>
      </c>
      <c r="J4" s="2" t="s">
        <v>44</v>
      </c>
      <c r="K4" s="2" t="s">
        <v>43</v>
      </c>
      <c r="L4" s="2" t="s">
        <v>44</v>
      </c>
      <c r="M4" s="2" t="s">
        <v>43</v>
      </c>
      <c r="N4" s="2" t="s">
        <v>44</v>
      </c>
      <c r="O4" s="2" t="s">
        <v>62</v>
      </c>
      <c r="P4" s="2" t="b">
        <v>0</v>
      </c>
      <c r="R4" s="2" t="s">
        <v>46</v>
      </c>
      <c r="U4" s="6">
        <v>8</v>
      </c>
      <c r="V4" s="2">
        <v>1602503799412</v>
      </c>
      <c r="W4" s="2">
        <v>1</v>
      </c>
      <c r="X4" s="2">
        <v>1602503861897</v>
      </c>
      <c r="Y4" s="2" t="s">
        <v>63</v>
      </c>
      <c r="Z4" s="2" t="s">
        <v>64</v>
      </c>
      <c r="AA4" s="1" t="s">
        <v>65</v>
      </c>
      <c r="AB4" s="2" t="b">
        <v>0</v>
      </c>
      <c r="AC4" s="2" t="b">
        <v>0</v>
      </c>
      <c r="AD4" s="2">
        <v>0</v>
      </c>
      <c r="AJ4" s="2" t="s">
        <v>50</v>
      </c>
      <c r="AK4" s="2" t="s">
        <v>51</v>
      </c>
      <c r="AL4" s="2">
        <v>0</v>
      </c>
      <c r="AO4">
        <v>4</v>
      </c>
      <c r="AP4">
        <v>10</v>
      </c>
      <c r="AQ4">
        <f t="shared" si="0"/>
        <v>320</v>
      </c>
    </row>
    <row r="5" spans="1:43" x14ac:dyDescent="0.2">
      <c r="A5" s="2">
        <v>3427693</v>
      </c>
      <c r="B5" s="2">
        <v>6</v>
      </c>
      <c r="C5" s="2" t="s">
        <v>110</v>
      </c>
      <c r="D5" s="2" t="s">
        <v>111</v>
      </c>
      <c r="E5" s="2">
        <v>275646</v>
      </c>
      <c r="F5" s="2" t="s">
        <v>112</v>
      </c>
      <c r="G5" s="4">
        <v>44159</v>
      </c>
      <c r="H5" s="4">
        <v>44165</v>
      </c>
      <c r="I5" s="2" t="s">
        <v>43</v>
      </c>
      <c r="J5" s="2" t="s">
        <v>44</v>
      </c>
      <c r="O5" s="2" t="s">
        <v>55</v>
      </c>
      <c r="P5" s="2" t="b">
        <v>0</v>
      </c>
      <c r="R5" s="2" t="s">
        <v>46</v>
      </c>
      <c r="U5" s="6">
        <v>8</v>
      </c>
      <c r="V5" s="2">
        <v>1602503985829</v>
      </c>
      <c r="W5" s="2">
        <v>2</v>
      </c>
      <c r="X5" s="2">
        <v>1602503985829</v>
      </c>
      <c r="Y5" s="2" t="s">
        <v>69</v>
      </c>
      <c r="Z5" s="2" t="s">
        <v>70</v>
      </c>
      <c r="AA5" s="1" t="s">
        <v>71</v>
      </c>
      <c r="AB5" s="2" t="b">
        <v>0</v>
      </c>
      <c r="AC5" s="2" t="b">
        <v>0</v>
      </c>
      <c r="AD5" s="2">
        <v>0</v>
      </c>
      <c r="AJ5" s="2" t="s">
        <v>50</v>
      </c>
      <c r="AK5" s="2" t="s">
        <v>51</v>
      </c>
      <c r="AL5" s="2">
        <v>0</v>
      </c>
      <c r="AO5">
        <v>4</v>
      </c>
      <c r="AP5">
        <v>10</v>
      </c>
      <c r="AQ5">
        <f t="shared" si="0"/>
        <v>320</v>
      </c>
    </row>
    <row r="6" spans="1:43" x14ac:dyDescent="0.2">
      <c r="A6" s="2">
        <v>3427932</v>
      </c>
      <c r="B6" s="2">
        <v>7</v>
      </c>
      <c r="C6" s="2" t="s">
        <v>104</v>
      </c>
      <c r="E6" s="2">
        <v>275645</v>
      </c>
      <c r="F6" s="2" t="s">
        <v>105</v>
      </c>
      <c r="G6" s="4">
        <v>44152</v>
      </c>
      <c r="H6" s="4">
        <v>44158</v>
      </c>
      <c r="I6" s="2" t="s">
        <v>43</v>
      </c>
      <c r="J6" s="2" t="s">
        <v>44</v>
      </c>
      <c r="K6" s="2" t="s">
        <v>43</v>
      </c>
      <c r="L6" s="2" t="s">
        <v>44</v>
      </c>
      <c r="M6" s="2" t="s">
        <v>43</v>
      </c>
      <c r="N6" s="2" t="s">
        <v>44</v>
      </c>
      <c r="O6" s="2" t="s">
        <v>55</v>
      </c>
      <c r="P6" s="2" t="b">
        <v>0</v>
      </c>
      <c r="R6" s="2" t="s">
        <v>74</v>
      </c>
      <c r="U6" s="6">
        <v>13</v>
      </c>
      <c r="V6" s="2">
        <v>1602515266053</v>
      </c>
      <c r="W6" s="2">
        <v>1</v>
      </c>
      <c r="X6" s="2">
        <v>1602515266053</v>
      </c>
      <c r="Y6" s="2" t="s">
        <v>75</v>
      </c>
      <c r="Z6" s="2" t="s">
        <v>76</v>
      </c>
      <c r="AA6" s="1" t="s">
        <v>71</v>
      </c>
      <c r="AB6" s="2" t="b">
        <v>0</v>
      </c>
      <c r="AC6" s="2" t="b">
        <v>0</v>
      </c>
      <c r="AD6" s="2">
        <v>0</v>
      </c>
      <c r="AJ6" s="2" t="s">
        <v>77</v>
      </c>
      <c r="AK6" s="2" t="s">
        <v>51</v>
      </c>
      <c r="AL6" s="2">
        <v>0</v>
      </c>
      <c r="AO6">
        <v>4</v>
      </c>
      <c r="AP6">
        <v>10</v>
      </c>
      <c r="AQ6">
        <f t="shared" si="0"/>
        <v>520</v>
      </c>
    </row>
    <row r="7" spans="1:43" x14ac:dyDescent="0.2">
      <c r="A7" s="2">
        <v>3427935</v>
      </c>
      <c r="B7" s="2">
        <v>9</v>
      </c>
      <c r="C7" s="2" t="s">
        <v>98</v>
      </c>
      <c r="E7" s="2">
        <v>275644</v>
      </c>
      <c r="F7" s="2" t="s">
        <v>99</v>
      </c>
      <c r="G7" s="4">
        <v>44145</v>
      </c>
      <c r="H7" s="4">
        <v>44151</v>
      </c>
      <c r="I7" s="2" t="s">
        <v>43</v>
      </c>
      <c r="J7" s="2" t="s">
        <v>44</v>
      </c>
      <c r="K7" s="2" t="s">
        <v>43</v>
      </c>
      <c r="L7" s="2" t="s">
        <v>44</v>
      </c>
      <c r="M7" s="2" t="s">
        <v>43</v>
      </c>
      <c r="N7" s="2" t="s">
        <v>44</v>
      </c>
      <c r="O7" s="2" t="s">
        <v>55</v>
      </c>
      <c r="P7" s="2" t="b">
        <v>0</v>
      </c>
      <c r="R7" s="2" t="s">
        <v>74</v>
      </c>
      <c r="U7" s="6">
        <v>13</v>
      </c>
      <c r="V7" s="2">
        <v>1602515439917</v>
      </c>
      <c r="W7" s="2">
        <v>1</v>
      </c>
      <c r="X7" s="2">
        <v>1602515439912</v>
      </c>
      <c r="Y7" s="2" t="s">
        <v>81</v>
      </c>
      <c r="Z7" s="2" t="s">
        <v>82</v>
      </c>
      <c r="AA7" s="1" t="s">
        <v>83</v>
      </c>
      <c r="AB7" s="2" t="b">
        <v>0</v>
      </c>
      <c r="AC7" s="2" t="b">
        <v>0</v>
      </c>
      <c r="AD7" s="2">
        <v>0</v>
      </c>
      <c r="AJ7" s="2" t="s">
        <v>84</v>
      </c>
      <c r="AK7" s="2" t="s">
        <v>51</v>
      </c>
      <c r="AL7" s="2">
        <v>0</v>
      </c>
      <c r="AO7">
        <v>4</v>
      </c>
      <c r="AP7">
        <v>10</v>
      </c>
      <c r="AQ7">
        <f t="shared" si="0"/>
        <v>520</v>
      </c>
    </row>
    <row r="8" spans="1:43" x14ac:dyDescent="0.2">
      <c r="A8" s="2">
        <v>3427934</v>
      </c>
      <c r="B8" s="2">
        <v>8</v>
      </c>
      <c r="C8" s="2" t="s">
        <v>92</v>
      </c>
      <c r="E8" s="2">
        <v>275640</v>
      </c>
      <c r="F8" s="2" t="s">
        <v>93</v>
      </c>
      <c r="G8" s="4">
        <v>44138</v>
      </c>
      <c r="H8" s="4">
        <v>44144</v>
      </c>
      <c r="I8" s="2" t="s">
        <v>43</v>
      </c>
      <c r="J8" s="2" t="s">
        <v>44</v>
      </c>
      <c r="K8" s="2" t="s">
        <v>43</v>
      </c>
      <c r="L8" s="2" t="s">
        <v>44</v>
      </c>
      <c r="M8" s="2" t="s">
        <v>43</v>
      </c>
      <c r="N8" s="2" t="s">
        <v>44</v>
      </c>
      <c r="O8" s="2" t="s">
        <v>55</v>
      </c>
      <c r="P8" s="2" t="b">
        <v>0</v>
      </c>
      <c r="R8" s="2" t="s">
        <v>88</v>
      </c>
      <c r="U8" s="6">
        <v>20</v>
      </c>
      <c r="V8" s="2">
        <v>1602515439918</v>
      </c>
      <c r="W8" s="2">
        <v>1</v>
      </c>
      <c r="X8" s="2">
        <v>1602515334040</v>
      </c>
      <c r="Y8" s="2" t="s">
        <v>89</v>
      </c>
      <c r="Z8" s="2" t="s">
        <v>90</v>
      </c>
      <c r="AA8" s="1" t="s">
        <v>91</v>
      </c>
      <c r="AB8" s="2" t="b">
        <v>0</v>
      </c>
      <c r="AC8" s="2" t="b">
        <v>0</v>
      </c>
      <c r="AD8" s="2">
        <v>0</v>
      </c>
      <c r="AJ8" s="2" t="s">
        <v>84</v>
      </c>
      <c r="AK8" s="2" t="s">
        <v>51</v>
      </c>
      <c r="AL8" s="2">
        <v>0</v>
      </c>
      <c r="AO8">
        <v>4</v>
      </c>
      <c r="AP8">
        <v>10</v>
      </c>
      <c r="AQ8">
        <f t="shared" si="0"/>
        <v>800</v>
      </c>
    </row>
    <row r="9" spans="1:43" x14ac:dyDescent="0.2">
      <c r="A9" s="2">
        <v>3427937</v>
      </c>
      <c r="B9" s="2">
        <v>10</v>
      </c>
      <c r="C9" s="2" t="s">
        <v>85</v>
      </c>
      <c r="D9" s="2" t="s">
        <v>86</v>
      </c>
      <c r="E9" s="2">
        <v>275638</v>
      </c>
      <c r="F9" s="2" t="s">
        <v>87</v>
      </c>
      <c r="G9" s="4">
        <v>44131</v>
      </c>
      <c r="H9" s="4">
        <v>44137</v>
      </c>
      <c r="I9" s="2" t="s">
        <v>43</v>
      </c>
      <c r="J9" s="2" t="s">
        <v>44</v>
      </c>
      <c r="K9" s="2" t="s">
        <v>43</v>
      </c>
      <c r="L9" s="2" t="s">
        <v>44</v>
      </c>
      <c r="M9" s="2" t="s">
        <v>43</v>
      </c>
      <c r="N9" s="2" t="s">
        <v>44</v>
      </c>
      <c r="O9" s="2" t="s">
        <v>55</v>
      </c>
      <c r="P9" s="2" t="b">
        <v>0</v>
      </c>
      <c r="R9" s="2" t="s">
        <v>88</v>
      </c>
      <c r="U9" s="6">
        <v>20</v>
      </c>
      <c r="V9" s="2">
        <v>1602515839091</v>
      </c>
      <c r="W9" s="2">
        <v>1</v>
      </c>
      <c r="X9" s="2">
        <v>1602515839090</v>
      </c>
      <c r="Y9" s="2" t="s">
        <v>94</v>
      </c>
      <c r="Z9" s="2" t="s">
        <v>95</v>
      </c>
      <c r="AA9" s="1" t="s">
        <v>96</v>
      </c>
      <c r="AB9" s="2" t="b">
        <v>0</v>
      </c>
      <c r="AC9" s="2" t="b">
        <v>0</v>
      </c>
      <c r="AD9" s="2">
        <v>0</v>
      </c>
      <c r="AJ9" s="2" t="s">
        <v>97</v>
      </c>
      <c r="AK9" s="2" t="s">
        <v>51</v>
      </c>
      <c r="AL9" s="2">
        <v>0</v>
      </c>
      <c r="AO9">
        <v>4</v>
      </c>
      <c r="AP9">
        <v>10</v>
      </c>
      <c r="AQ9">
        <f t="shared" si="0"/>
        <v>800</v>
      </c>
    </row>
    <row r="10" spans="1:43" x14ac:dyDescent="0.2">
      <c r="A10" s="2">
        <v>3427942</v>
      </c>
      <c r="B10" s="2">
        <v>12</v>
      </c>
      <c r="C10" s="2" t="s">
        <v>78</v>
      </c>
      <c r="D10" s="2" t="s">
        <v>79</v>
      </c>
      <c r="E10" s="2">
        <v>275637</v>
      </c>
      <c r="F10" s="2" t="s">
        <v>80</v>
      </c>
      <c r="G10" s="4">
        <v>44124</v>
      </c>
      <c r="H10" s="4">
        <v>44130</v>
      </c>
      <c r="I10" s="2" t="s">
        <v>43</v>
      </c>
      <c r="J10" s="2" t="s">
        <v>44</v>
      </c>
      <c r="K10" s="2" t="s">
        <v>43</v>
      </c>
      <c r="L10" s="2" t="s">
        <v>44</v>
      </c>
      <c r="M10" s="2" t="s">
        <v>43</v>
      </c>
      <c r="N10" s="2" t="s">
        <v>44</v>
      </c>
      <c r="O10" s="2" t="s">
        <v>55</v>
      </c>
      <c r="P10" s="2" t="b">
        <v>0</v>
      </c>
      <c r="R10" s="2" t="s">
        <v>100</v>
      </c>
      <c r="U10" s="6">
        <v>13</v>
      </c>
      <c r="V10" s="2">
        <v>0</v>
      </c>
      <c r="W10" s="2">
        <v>0</v>
      </c>
      <c r="X10" s="2">
        <v>1602516307284</v>
      </c>
      <c r="Y10" s="2" t="s">
        <v>101</v>
      </c>
      <c r="Z10" s="2" t="s">
        <v>102</v>
      </c>
      <c r="AA10" s="1" t="s">
        <v>103</v>
      </c>
      <c r="AB10" s="2" t="b">
        <v>0</v>
      </c>
      <c r="AC10" s="2" t="b">
        <v>0</v>
      </c>
      <c r="AD10" s="2">
        <v>0</v>
      </c>
      <c r="AJ10" s="2" t="s">
        <v>84</v>
      </c>
      <c r="AK10" s="2" t="s">
        <v>51</v>
      </c>
      <c r="AL10" s="2">
        <v>0</v>
      </c>
      <c r="AO10">
        <v>4</v>
      </c>
      <c r="AP10">
        <v>10</v>
      </c>
      <c r="AQ10">
        <f t="shared" si="0"/>
        <v>520</v>
      </c>
    </row>
    <row r="11" spans="1:43" x14ac:dyDescent="0.2">
      <c r="A11" s="2">
        <v>3427943</v>
      </c>
      <c r="B11" s="2">
        <v>13</v>
      </c>
      <c r="C11" s="2" t="s">
        <v>72</v>
      </c>
      <c r="D11" s="2" t="s">
        <v>73</v>
      </c>
      <c r="E11" s="2">
        <v>275636</v>
      </c>
      <c r="F11" s="2" t="s">
        <v>68</v>
      </c>
      <c r="G11" s="4">
        <v>44117</v>
      </c>
      <c r="H11" s="4">
        <v>44123</v>
      </c>
      <c r="I11" s="2" t="s">
        <v>43</v>
      </c>
      <c r="J11" s="2" t="s">
        <v>44</v>
      </c>
      <c r="K11" s="2" t="s">
        <v>43</v>
      </c>
      <c r="L11" s="2" t="s">
        <v>44</v>
      </c>
      <c r="M11" s="2" t="s">
        <v>43</v>
      </c>
      <c r="N11" s="2" t="s">
        <v>44</v>
      </c>
      <c r="O11" s="2" t="s">
        <v>55</v>
      </c>
      <c r="P11" s="2" t="b">
        <v>0</v>
      </c>
      <c r="R11" s="2" t="s">
        <v>74</v>
      </c>
      <c r="U11" s="6">
        <v>13</v>
      </c>
      <c r="V11" s="2">
        <v>1602516417959</v>
      </c>
      <c r="W11" s="2">
        <v>0</v>
      </c>
      <c r="X11" s="2">
        <v>1602516417959</v>
      </c>
      <c r="Y11" s="2" t="s">
        <v>106</v>
      </c>
      <c r="Z11" s="2" t="s">
        <v>107</v>
      </c>
      <c r="AA11" s="1" t="s">
        <v>108</v>
      </c>
      <c r="AB11" s="2" t="b">
        <v>0</v>
      </c>
      <c r="AC11" s="2" t="b">
        <v>0</v>
      </c>
      <c r="AD11" s="2">
        <v>0</v>
      </c>
      <c r="AJ11" s="2" t="s">
        <v>109</v>
      </c>
      <c r="AK11" s="2" t="s">
        <v>51</v>
      </c>
      <c r="AL11" s="2">
        <v>0</v>
      </c>
      <c r="AO11">
        <v>4</v>
      </c>
      <c r="AP11">
        <v>10</v>
      </c>
      <c r="AQ11">
        <f t="shared" si="0"/>
        <v>520</v>
      </c>
    </row>
    <row r="12" spans="1:43" x14ac:dyDescent="0.2">
      <c r="A12" s="2">
        <v>3427945</v>
      </c>
      <c r="B12" s="2">
        <v>14</v>
      </c>
      <c r="C12" s="2" t="s">
        <v>66</v>
      </c>
      <c r="D12" s="2" t="s">
        <v>67</v>
      </c>
      <c r="E12" s="2">
        <v>275636</v>
      </c>
      <c r="F12" s="2" t="s">
        <v>68</v>
      </c>
      <c r="G12" s="4">
        <v>44117</v>
      </c>
      <c r="H12" s="4">
        <v>44123</v>
      </c>
      <c r="I12" s="2" t="s">
        <v>43</v>
      </c>
      <c r="J12" s="2" t="s">
        <v>44</v>
      </c>
      <c r="K12" s="2" t="s">
        <v>43</v>
      </c>
      <c r="L12" s="2" t="s">
        <v>44</v>
      </c>
      <c r="M12" s="2" t="s">
        <v>43</v>
      </c>
      <c r="N12" s="2" t="s">
        <v>44</v>
      </c>
      <c r="O12" s="2" t="s">
        <v>55</v>
      </c>
      <c r="P12" s="2" t="b">
        <v>0</v>
      </c>
      <c r="R12" s="2" t="s">
        <v>88</v>
      </c>
      <c r="U12" s="6">
        <v>20</v>
      </c>
      <c r="V12" s="2">
        <v>1602516472436</v>
      </c>
      <c r="W12" s="2">
        <v>0</v>
      </c>
      <c r="X12" s="2">
        <v>1602516472436</v>
      </c>
      <c r="Y12" s="2" t="s">
        <v>113</v>
      </c>
      <c r="Z12" s="2" t="s">
        <v>114</v>
      </c>
      <c r="AA12" s="1" t="s">
        <v>115</v>
      </c>
      <c r="AB12" s="2" t="b">
        <v>0</v>
      </c>
      <c r="AC12" s="2" t="b">
        <v>0</v>
      </c>
      <c r="AD12" s="2">
        <v>0</v>
      </c>
      <c r="AJ12" s="2" t="s">
        <v>116</v>
      </c>
      <c r="AK12" s="2" t="s">
        <v>51</v>
      </c>
      <c r="AL12" s="2">
        <v>0</v>
      </c>
      <c r="AO12">
        <v>4</v>
      </c>
      <c r="AP12">
        <v>10</v>
      </c>
      <c r="AQ12">
        <f t="shared" si="0"/>
        <v>800</v>
      </c>
    </row>
    <row r="13" spans="1:43" x14ac:dyDescent="0.2">
      <c r="A13" s="2">
        <v>3427947</v>
      </c>
      <c r="B13" s="2">
        <v>15</v>
      </c>
      <c r="C13" s="2" t="s">
        <v>59</v>
      </c>
      <c r="D13" s="2" t="s">
        <v>60</v>
      </c>
      <c r="E13" s="2">
        <v>275605</v>
      </c>
      <c r="F13" s="2" t="s">
        <v>61</v>
      </c>
      <c r="G13" s="4">
        <v>44110</v>
      </c>
      <c r="H13" s="4">
        <v>44116</v>
      </c>
      <c r="I13" s="2" t="s">
        <v>43</v>
      </c>
      <c r="J13" s="2" t="s">
        <v>44</v>
      </c>
      <c r="K13" s="2" t="s">
        <v>43</v>
      </c>
      <c r="L13" s="2" t="s">
        <v>44</v>
      </c>
      <c r="M13" s="2" t="s">
        <v>43</v>
      </c>
      <c r="N13" s="2" t="s">
        <v>44</v>
      </c>
      <c r="O13" s="2" t="s">
        <v>55</v>
      </c>
      <c r="P13" s="2" t="b">
        <v>0</v>
      </c>
      <c r="R13" s="2" t="s">
        <v>100</v>
      </c>
      <c r="U13" s="6">
        <v>20</v>
      </c>
      <c r="V13" s="2">
        <v>1602516520467</v>
      </c>
      <c r="W13" s="2">
        <v>0</v>
      </c>
      <c r="X13" s="2">
        <v>1602516520467</v>
      </c>
      <c r="Y13" s="2" t="s">
        <v>119</v>
      </c>
      <c r="Z13" s="2" t="s">
        <v>120</v>
      </c>
      <c r="AA13" s="1" t="s">
        <v>121</v>
      </c>
      <c r="AB13" s="2" t="b">
        <v>0</v>
      </c>
      <c r="AC13" s="2" t="b">
        <v>0</v>
      </c>
      <c r="AD13" s="2">
        <v>0</v>
      </c>
      <c r="AJ13" s="2" t="s">
        <v>77</v>
      </c>
      <c r="AK13" s="2" t="s">
        <v>51</v>
      </c>
      <c r="AL13" s="2">
        <v>0</v>
      </c>
      <c r="AO13">
        <v>4</v>
      </c>
      <c r="AP13">
        <v>10</v>
      </c>
      <c r="AQ13">
        <f t="shared" si="0"/>
        <v>800</v>
      </c>
    </row>
    <row r="14" spans="1:43" x14ac:dyDescent="0.2">
      <c r="A14" s="2">
        <v>3427948</v>
      </c>
      <c r="B14" s="2">
        <v>16</v>
      </c>
      <c r="C14" s="2" t="s">
        <v>52</v>
      </c>
      <c r="D14" s="2" t="s">
        <v>53</v>
      </c>
      <c r="E14" s="2">
        <v>275607</v>
      </c>
      <c r="F14" s="2" t="s">
        <v>54</v>
      </c>
      <c r="G14" s="4">
        <v>44103</v>
      </c>
      <c r="H14" s="4">
        <v>44109</v>
      </c>
      <c r="I14" s="2" t="s">
        <v>43</v>
      </c>
      <c r="J14" s="2" t="s">
        <v>44</v>
      </c>
      <c r="K14" s="2" t="s">
        <v>43</v>
      </c>
      <c r="L14" s="2" t="s">
        <v>44</v>
      </c>
      <c r="M14" s="2" t="s">
        <v>43</v>
      </c>
      <c r="N14" s="2" t="s">
        <v>44</v>
      </c>
      <c r="O14" s="2" t="s">
        <v>55</v>
      </c>
      <c r="P14" s="2" t="b">
        <v>0</v>
      </c>
      <c r="R14" s="2" t="s">
        <v>88</v>
      </c>
      <c r="U14" s="6">
        <v>20</v>
      </c>
      <c r="V14" s="2">
        <v>1602516557325</v>
      </c>
      <c r="W14" s="2">
        <v>0</v>
      </c>
      <c r="X14" s="2">
        <v>1602516557325</v>
      </c>
      <c r="Y14" s="2" t="s">
        <v>124</v>
      </c>
      <c r="Z14" s="2" t="s">
        <v>125</v>
      </c>
      <c r="AA14" s="1" t="s">
        <v>126</v>
      </c>
      <c r="AB14" s="2" t="b">
        <v>0</v>
      </c>
      <c r="AC14" s="2" t="b">
        <v>0</v>
      </c>
      <c r="AD14" s="2">
        <v>0</v>
      </c>
      <c r="AJ14" s="2" t="s">
        <v>127</v>
      </c>
      <c r="AK14" s="2" t="s">
        <v>51</v>
      </c>
      <c r="AL14" s="2">
        <v>0</v>
      </c>
      <c r="AO14">
        <v>4</v>
      </c>
      <c r="AP14">
        <v>10</v>
      </c>
      <c r="AQ14">
        <f t="shared" si="0"/>
        <v>800</v>
      </c>
    </row>
    <row r="15" spans="1:43" x14ac:dyDescent="0.2">
      <c r="A15" s="2">
        <v>3427939</v>
      </c>
      <c r="B15" s="2">
        <v>11</v>
      </c>
      <c r="C15" s="1" t="s">
        <v>40</v>
      </c>
      <c r="D15" s="1" t="s">
        <v>41</v>
      </c>
      <c r="E15" s="1">
        <v>275608</v>
      </c>
      <c r="F15" s="1" t="s">
        <v>42</v>
      </c>
      <c r="G15" s="3">
        <v>44096</v>
      </c>
      <c r="H15" s="3">
        <v>44102</v>
      </c>
      <c r="I15" s="2" t="s">
        <v>43</v>
      </c>
      <c r="J15" s="2" t="s">
        <v>44</v>
      </c>
      <c r="K15" s="2" t="s">
        <v>43</v>
      </c>
      <c r="L15" s="2" t="s">
        <v>44</v>
      </c>
      <c r="M15" s="2" t="s">
        <v>43</v>
      </c>
      <c r="N15" s="2" t="s">
        <v>44</v>
      </c>
      <c r="O15" s="2" t="s">
        <v>55</v>
      </c>
      <c r="P15" s="2" t="b">
        <v>0</v>
      </c>
      <c r="R15" s="2" t="s">
        <v>74</v>
      </c>
      <c r="U15" s="6">
        <v>13</v>
      </c>
      <c r="V15" s="2">
        <v>1602516215915</v>
      </c>
      <c r="W15" s="2">
        <v>1</v>
      </c>
      <c r="X15" s="2">
        <v>1602516215914</v>
      </c>
      <c r="Y15" s="2" t="s">
        <v>130</v>
      </c>
      <c r="Z15" s="2" t="s">
        <v>131</v>
      </c>
      <c r="AA15" s="1" t="s">
        <v>132</v>
      </c>
      <c r="AB15" s="2" t="b">
        <v>0</v>
      </c>
      <c r="AC15" s="2" t="b">
        <v>0</v>
      </c>
      <c r="AD15" s="2">
        <v>0</v>
      </c>
      <c r="AJ15" s="2" t="s">
        <v>50</v>
      </c>
      <c r="AK15" s="2" t="s">
        <v>51</v>
      </c>
      <c r="AL15" s="2">
        <v>0</v>
      </c>
      <c r="AO15">
        <v>4</v>
      </c>
      <c r="AP15">
        <v>10</v>
      </c>
      <c r="AQ15">
        <f t="shared" si="0"/>
        <v>520</v>
      </c>
    </row>
    <row r="16" spans="1:43" ht="15.75" customHeight="1" x14ac:dyDescent="0.2">
      <c r="G16" s="7" t="s">
        <v>136</v>
      </c>
      <c r="U16" s="8">
        <f>SUM(U2:U15)</f>
        <v>197</v>
      </c>
      <c r="V16" s="8">
        <f t="shared" ref="V16:AQ16" si="1">SUM(V2:V15)</f>
        <v>20832659553143</v>
      </c>
      <c r="W16" s="8">
        <f t="shared" si="1"/>
        <v>10</v>
      </c>
      <c r="X16" s="8">
        <f t="shared" si="1"/>
        <v>22435175847975</v>
      </c>
      <c r="Y16" s="8">
        <f t="shared" si="1"/>
        <v>0</v>
      </c>
      <c r="Z16" s="8">
        <f t="shared" si="1"/>
        <v>0</v>
      </c>
      <c r="AA16" s="8">
        <f t="shared" si="1"/>
        <v>0</v>
      </c>
      <c r="AB16" s="8">
        <f t="shared" si="1"/>
        <v>0</v>
      </c>
      <c r="AC16" s="8">
        <f t="shared" si="1"/>
        <v>0</v>
      </c>
      <c r="AD16" s="8">
        <f t="shared" si="1"/>
        <v>0</v>
      </c>
      <c r="AE16" s="8">
        <f t="shared" si="1"/>
        <v>0</v>
      </c>
      <c r="AF16" s="8">
        <f t="shared" si="1"/>
        <v>0</v>
      </c>
      <c r="AG16" s="8">
        <f t="shared" si="1"/>
        <v>0</v>
      </c>
      <c r="AH16" s="8">
        <f t="shared" si="1"/>
        <v>0</v>
      </c>
      <c r="AI16" s="8">
        <f t="shared" si="1"/>
        <v>0</v>
      </c>
      <c r="AJ16" s="8">
        <f t="shared" si="1"/>
        <v>0</v>
      </c>
      <c r="AK16" s="8">
        <f t="shared" si="1"/>
        <v>0</v>
      </c>
      <c r="AL16" s="8">
        <f t="shared" si="1"/>
        <v>0</v>
      </c>
      <c r="AM16" s="8">
        <f t="shared" si="1"/>
        <v>0</v>
      </c>
      <c r="AN16" s="8">
        <f t="shared" si="1"/>
        <v>0</v>
      </c>
      <c r="AO16" s="8"/>
      <c r="AP16" s="8"/>
      <c r="AQ16" s="8">
        <f t="shared" si="1"/>
        <v>7880</v>
      </c>
    </row>
  </sheetData>
  <sortState xmlns:xlrd2="http://schemas.microsoft.com/office/spreadsheetml/2017/richdata2" ref="C2:H15">
    <sortCondition descending="1" ref="G2:G15"/>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37"/>
  <sheetViews>
    <sheetView tabSelected="1" topLeftCell="A11" zoomScale="70" zoomScaleNormal="70" workbookViewId="0">
      <selection activeCell="A43" sqref="A43"/>
    </sheetView>
  </sheetViews>
  <sheetFormatPr baseColWidth="10" defaultColWidth="14.42578125" defaultRowHeight="15.75" customHeight="1" x14ac:dyDescent="0.2"/>
  <cols>
    <col min="1" max="1" width="46.85546875" customWidth="1"/>
    <col min="2" max="2" width="23.28515625" customWidth="1"/>
    <col min="3" max="3" width="23" customWidth="1"/>
    <col min="4" max="4" width="18.42578125" customWidth="1"/>
    <col min="5" max="5" width="18.140625" customWidth="1"/>
    <col min="6" max="6" width="71.140625" customWidth="1"/>
    <col min="7" max="7" width="16.85546875" customWidth="1"/>
    <col min="8" max="9" width="16.7109375" customWidth="1"/>
    <col min="12" max="12" width="72.85546875" customWidth="1"/>
    <col min="13" max="13" width="16.42578125" customWidth="1"/>
    <col min="14" max="14" width="42.140625" customWidth="1"/>
    <col min="15" max="15" width="17.42578125" customWidth="1"/>
    <col min="16" max="16" width="16.5703125" customWidth="1"/>
    <col min="17" max="17" width="17.5703125" customWidth="1"/>
    <col min="18" max="18" width="21.28515625" customWidth="1"/>
  </cols>
  <sheetData>
    <row r="1" spans="1:18" s="10" customFormat="1" x14ac:dyDescent="0.2">
      <c r="A1" s="9" t="s">
        <v>137</v>
      </c>
      <c r="B1" s="9" t="s">
        <v>138</v>
      </c>
      <c r="C1" s="9" t="s">
        <v>139</v>
      </c>
      <c r="D1" s="9" t="s">
        <v>140</v>
      </c>
      <c r="E1" s="9" t="s">
        <v>141</v>
      </c>
      <c r="F1" s="9"/>
      <c r="G1" s="9" t="s">
        <v>142</v>
      </c>
      <c r="H1" s="9" t="s">
        <v>143</v>
      </c>
      <c r="I1" s="20" t="s">
        <v>145</v>
      </c>
      <c r="J1" s="9" t="s">
        <v>144</v>
      </c>
      <c r="K1" s="9" t="s">
        <v>147</v>
      </c>
      <c r="L1" s="9" t="s">
        <v>148</v>
      </c>
      <c r="M1" s="20" t="s">
        <v>149</v>
      </c>
      <c r="N1" s="9" t="s">
        <v>148</v>
      </c>
      <c r="O1" s="20"/>
      <c r="P1" s="20"/>
      <c r="Q1" s="20"/>
      <c r="R1" s="20"/>
    </row>
    <row r="2" spans="1:18" ht="15.75" customHeight="1" x14ac:dyDescent="0.2">
      <c r="A2" s="11" t="s">
        <v>128</v>
      </c>
      <c r="B2" s="14">
        <v>44180</v>
      </c>
      <c r="C2" s="14">
        <v>44186</v>
      </c>
      <c r="D2" s="15">
        <v>4</v>
      </c>
      <c r="E2" s="15">
        <v>10</v>
      </c>
      <c r="F2" s="22" t="s">
        <v>157</v>
      </c>
      <c r="G2" s="16">
        <v>8</v>
      </c>
      <c r="H2" s="15">
        <f>G2*D2</f>
        <v>32</v>
      </c>
      <c r="I2" s="21">
        <v>10</v>
      </c>
      <c r="J2" s="21">
        <f>I2*H2</f>
        <v>320</v>
      </c>
      <c r="K2" s="21">
        <f>H16*0.51*0.125555/1000</f>
        <v>5.0458043399999999E-2</v>
      </c>
      <c r="L2" s="23" t="s">
        <v>151</v>
      </c>
      <c r="M2" s="23">
        <f>40*2</f>
        <v>80</v>
      </c>
      <c r="N2" s="23" t="s">
        <v>155</v>
      </c>
      <c r="O2" s="21"/>
    </row>
    <row r="3" spans="1:18" ht="15.75" customHeight="1" x14ac:dyDescent="0.2">
      <c r="A3" s="11" t="s">
        <v>122</v>
      </c>
      <c r="B3" s="14">
        <v>44173</v>
      </c>
      <c r="C3" s="14">
        <v>44179</v>
      </c>
      <c r="D3" s="15">
        <v>4</v>
      </c>
      <c r="E3" s="15">
        <v>10</v>
      </c>
      <c r="F3" s="22" t="s">
        <v>157</v>
      </c>
      <c r="G3" s="17">
        <v>8</v>
      </c>
      <c r="H3" s="15">
        <f t="shared" ref="H3:H15" si="0">G3*D3</f>
        <v>32</v>
      </c>
      <c r="I3" s="21">
        <v>10</v>
      </c>
      <c r="J3" s="21">
        <f t="shared" ref="J3:J15" si="1">I3*H3</f>
        <v>320</v>
      </c>
      <c r="K3" s="21">
        <f>H16*400*0.125555/1000</f>
        <v>39.574936000000001</v>
      </c>
      <c r="L3" s="23" t="s">
        <v>152</v>
      </c>
      <c r="M3" s="23">
        <f>10*10</f>
        <v>100</v>
      </c>
      <c r="N3" s="23" t="s">
        <v>156</v>
      </c>
      <c r="O3" s="21"/>
    </row>
    <row r="4" spans="1:18" ht="15.75" customHeight="1" x14ac:dyDescent="0.2">
      <c r="A4" s="11" t="s">
        <v>117</v>
      </c>
      <c r="B4" s="14">
        <v>44166</v>
      </c>
      <c r="C4" s="14">
        <v>44172</v>
      </c>
      <c r="D4" s="15">
        <v>4</v>
      </c>
      <c r="E4" s="15">
        <v>10</v>
      </c>
      <c r="F4" s="22" t="s">
        <v>157</v>
      </c>
      <c r="G4" s="17">
        <v>8</v>
      </c>
      <c r="H4" s="15">
        <f t="shared" si="0"/>
        <v>32</v>
      </c>
      <c r="I4" s="21">
        <v>10</v>
      </c>
      <c r="J4" s="21">
        <f t="shared" si="1"/>
        <v>320</v>
      </c>
      <c r="K4" s="21">
        <v>40</v>
      </c>
      <c r="L4" s="23" t="s">
        <v>153</v>
      </c>
      <c r="M4" s="21">
        <v>0</v>
      </c>
      <c r="N4" s="21"/>
      <c r="O4" s="21"/>
    </row>
    <row r="5" spans="1:18" ht="15.75" customHeight="1" x14ac:dyDescent="0.2">
      <c r="A5" s="11" t="s">
        <v>110</v>
      </c>
      <c r="B5" s="14">
        <v>44159</v>
      </c>
      <c r="C5" s="14">
        <v>44165</v>
      </c>
      <c r="D5" s="15">
        <v>4</v>
      </c>
      <c r="E5" s="15">
        <v>10</v>
      </c>
      <c r="F5" s="22" t="s">
        <v>157</v>
      </c>
      <c r="G5" s="17">
        <v>8</v>
      </c>
      <c r="H5" s="15">
        <f t="shared" si="0"/>
        <v>32</v>
      </c>
      <c r="I5" s="21">
        <v>10</v>
      </c>
      <c r="J5" s="21">
        <f t="shared" si="1"/>
        <v>320</v>
      </c>
      <c r="K5" s="21">
        <v>0</v>
      </c>
      <c r="L5" s="23"/>
      <c r="M5" s="21">
        <v>0</v>
      </c>
      <c r="N5" s="21"/>
      <c r="O5" s="21"/>
    </row>
    <row r="6" spans="1:18" ht="15.75" customHeight="1" x14ac:dyDescent="0.2">
      <c r="A6" s="11" t="s">
        <v>104</v>
      </c>
      <c r="B6" s="14">
        <v>44152</v>
      </c>
      <c r="C6" s="14">
        <v>44158</v>
      </c>
      <c r="D6" s="15">
        <v>4</v>
      </c>
      <c r="E6" s="15">
        <v>10</v>
      </c>
      <c r="F6" s="22" t="s">
        <v>157</v>
      </c>
      <c r="G6" s="17">
        <v>13</v>
      </c>
      <c r="H6" s="15">
        <f t="shared" si="0"/>
        <v>52</v>
      </c>
      <c r="I6" s="21">
        <v>10</v>
      </c>
      <c r="J6" s="21">
        <f t="shared" si="1"/>
        <v>520</v>
      </c>
      <c r="K6" s="21">
        <v>0</v>
      </c>
      <c r="L6" s="23"/>
      <c r="M6" s="21">
        <v>0</v>
      </c>
      <c r="N6" s="21"/>
      <c r="O6" s="21"/>
    </row>
    <row r="7" spans="1:18" ht="15.75" customHeight="1" x14ac:dyDescent="0.2">
      <c r="A7" s="11" t="s">
        <v>98</v>
      </c>
      <c r="B7" s="14">
        <v>44145</v>
      </c>
      <c r="C7" s="14">
        <v>44151</v>
      </c>
      <c r="D7" s="15">
        <v>4</v>
      </c>
      <c r="E7" s="15">
        <v>10</v>
      </c>
      <c r="F7" s="22" t="s">
        <v>157</v>
      </c>
      <c r="G7" s="17">
        <v>13</v>
      </c>
      <c r="H7" s="15">
        <f t="shared" si="0"/>
        <v>52</v>
      </c>
      <c r="I7" s="21">
        <v>10</v>
      </c>
      <c r="J7" s="21">
        <f t="shared" si="1"/>
        <v>520</v>
      </c>
      <c r="K7" s="21">
        <v>0</v>
      </c>
      <c r="L7" s="23"/>
      <c r="M7" s="21">
        <v>0</v>
      </c>
      <c r="N7" s="21"/>
      <c r="O7" s="21"/>
    </row>
    <row r="8" spans="1:18" ht="15.75" customHeight="1" x14ac:dyDescent="0.2">
      <c r="A8" s="11" t="s">
        <v>92</v>
      </c>
      <c r="B8" s="14">
        <v>44138</v>
      </c>
      <c r="C8" s="14">
        <v>44144</v>
      </c>
      <c r="D8" s="15">
        <v>4</v>
      </c>
      <c r="E8" s="15">
        <v>10</v>
      </c>
      <c r="F8" s="22" t="s">
        <v>157</v>
      </c>
      <c r="G8" s="17">
        <v>20</v>
      </c>
      <c r="H8" s="15">
        <f t="shared" si="0"/>
        <v>80</v>
      </c>
      <c r="I8" s="21">
        <v>10</v>
      </c>
      <c r="J8" s="21">
        <f t="shared" si="1"/>
        <v>800</v>
      </c>
      <c r="K8" s="21">
        <v>0</v>
      </c>
      <c r="L8" s="23"/>
      <c r="M8" s="21">
        <v>0</v>
      </c>
      <c r="N8" s="21"/>
      <c r="O8" s="21"/>
    </row>
    <row r="9" spans="1:18" ht="15.75" customHeight="1" x14ac:dyDescent="0.2">
      <c r="A9" s="11" t="s">
        <v>85</v>
      </c>
      <c r="B9" s="14">
        <v>44131</v>
      </c>
      <c r="C9" s="14">
        <v>44137</v>
      </c>
      <c r="D9" s="15">
        <v>4</v>
      </c>
      <c r="E9" s="15">
        <v>10</v>
      </c>
      <c r="F9" s="22" t="s">
        <v>157</v>
      </c>
      <c r="G9" s="17">
        <v>20</v>
      </c>
      <c r="H9" s="15">
        <f t="shared" si="0"/>
        <v>80</v>
      </c>
      <c r="I9" s="21">
        <v>10</v>
      </c>
      <c r="J9" s="21">
        <f t="shared" si="1"/>
        <v>800</v>
      </c>
      <c r="K9" s="21">
        <v>0</v>
      </c>
      <c r="L9" s="23"/>
      <c r="M9" s="21">
        <v>0</v>
      </c>
      <c r="N9" s="21"/>
      <c r="O9" s="21"/>
    </row>
    <row r="10" spans="1:18" ht="15.75" customHeight="1" x14ac:dyDescent="0.2">
      <c r="A10" s="11" t="s">
        <v>78</v>
      </c>
      <c r="B10" s="14">
        <v>44124</v>
      </c>
      <c r="C10" s="14">
        <v>44130</v>
      </c>
      <c r="D10" s="15">
        <v>4</v>
      </c>
      <c r="E10" s="15">
        <v>10</v>
      </c>
      <c r="F10" s="22" t="s">
        <v>157</v>
      </c>
      <c r="G10" s="17">
        <v>13</v>
      </c>
      <c r="H10" s="15">
        <f t="shared" si="0"/>
        <v>52</v>
      </c>
      <c r="I10" s="21">
        <v>10</v>
      </c>
      <c r="J10" s="21">
        <f t="shared" si="1"/>
        <v>520</v>
      </c>
      <c r="K10" s="21">
        <v>0</v>
      </c>
      <c r="L10" s="23"/>
      <c r="M10" s="21">
        <v>0</v>
      </c>
      <c r="N10" s="21"/>
      <c r="O10" s="21"/>
    </row>
    <row r="11" spans="1:18" ht="15.75" customHeight="1" x14ac:dyDescent="0.2">
      <c r="A11" s="11" t="s">
        <v>72</v>
      </c>
      <c r="B11" s="14">
        <v>44117</v>
      </c>
      <c r="C11" s="14">
        <v>44123</v>
      </c>
      <c r="D11" s="15">
        <v>4</v>
      </c>
      <c r="E11" s="15">
        <v>10</v>
      </c>
      <c r="F11" s="22" t="s">
        <v>157</v>
      </c>
      <c r="G11" s="17">
        <v>13</v>
      </c>
      <c r="H11" s="15">
        <f t="shared" si="0"/>
        <v>52</v>
      </c>
      <c r="I11" s="21">
        <v>10</v>
      </c>
      <c r="J11" s="21">
        <f t="shared" si="1"/>
        <v>520</v>
      </c>
      <c r="K11" s="21">
        <v>0</v>
      </c>
      <c r="L11" s="23"/>
      <c r="M11" s="21">
        <v>0</v>
      </c>
      <c r="N11" s="21"/>
      <c r="O11" s="21"/>
    </row>
    <row r="12" spans="1:18" ht="15.75" customHeight="1" x14ac:dyDescent="0.2">
      <c r="A12" s="11" t="s">
        <v>66</v>
      </c>
      <c r="B12" s="14">
        <v>44117</v>
      </c>
      <c r="C12" s="14">
        <v>44123</v>
      </c>
      <c r="D12" s="15">
        <v>4</v>
      </c>
      <c r="E12" s="15">
        <v>10</v>
      </c>
      <c r="F12" s="22" t="s">
        <v>157</v>
      </c>
      <c r="G12" s="17">
        <v>20</v>
      </c>
      <c r="H12" s="15">
        <f t="shared" si="0"/>
        <v>80</v>
      </c>
      <c r="I12" s="21">
        <v>10</v>
      </c>
      <c r="J12" s="21">
        <f t="shared" si="1"/>
        <v>800</v>
      </c>
      <c r="K12" s="21">
        <v>0</v>
      </c>
      <c r="L12" s="23"/>
      <c r="M12" s="21">
        <v>0</v>
      </c>
      <c r="N12" s="21"/>
      <c r="O12" s="21"/>
    </row>
    <row r="13" spans="1:18" ht="15.75" customHeight="1" x14ac:dyDescent="0.2">
      <c r="A13" s="11" t="s">
        <v>59</v>
      </c>
      <c r="B13" s="14">
        <v>44110</v>
      </c>
      <c r="C13" s="14">
        <v>44116</v>
      </c>
      <c r="D13" s="15">
        <v>4</v>
      </c>
      <c r="E13" s="15">
        <v>10</v>
      </c>
      <c r="F13" s="22" t="s">
        <v>157</v>
      </c>
      <c r="G13" s="17">
        <v>20</v>
      </c>
      <c r="H13" s="15">
        <f t="shared" si="0"/>
        <v>80</v>
      </c>
      <c r="I13" s="21">
        <v>10</v>
      </c>
      <c r="J13" s="21">
        <f t="shared" si="1"/>
        <v>800</v>
      </c>
      <c r="K13" s="21">
        <v>0</v>
      </c>
      <c r="L13" s="23"/>
      <c r="M13" s="21">
        <v>0</v>
      </c>
      <c r="N13" s="21"/>
      <c r="O13" s="21"/>
    </row>
    <row r="14" spans="1:18" ht="15.75" customHeight="1" x14ac:dyDescent="0.2">
      <c r="A14" s="11" t="s">
        <v>52</v>
      </c>
      <c r="B14" s="14">
        <v>44103</v>
      </c>
      <c r="C14" s="14">
        <v>44109</v>
      </c>
      <c r="D14" s="15">
        <v>4</v>
      </c>
      <c r="E14" s="15">
        <v>10</v>
      </c>
      <c r="F14" s="22" t="s">
        <v>157</v>
      </c>
      <c r="G14" s="17">
        <v>20</v>
      </c>
      <c r="H14" s="15">
        <f t="shared" si="0"/>
        <v>80</v>
      </c>
      <c r="I14" s="21">
        <v>10</v>
      </c>
      <c r="J14" s="21">
        <f t="shared" si="1"/>
        <v>800</v>
      </c>
      <c r="K14" s="21">
        <v>0</v>
      </c>
      <c r="L14" s="23"/>
      <c r="M14" s="21">
        <v>0</v>
      </c>
      <c r="N14" s="21"/>
      <c r="O14" s="21"/>
    </row>
    <row r="15" spans="1:18" ht="15.75" customHeight="1" x14ac:dyDescent="0.2">
      <c r="A15" s="12" t="s">
        <v>40</v>
      </c>
      <c r="B15" s="18">
        <v>44096</v>
      </c>
      <c r="C15" s="18">
        <v>44102</v>
      </c>
      <c r="D15" s="15">
        <v>4</v>
      </c>
      <c r="E15" s="15">
        <v>10</v>
      </c>
      <c r="F15" s="22" t="s">
        <v>157</v>
      </c>
      <c r="G15" s="17">
        <v>13</v>
      </c>
      <c r="H15" s="15">
        <f t="shared" si="0"/>
        <v>52</v>
      </c>
      <c r="I15" s="21">
        <v>10</v>
      </c>
      <c r="J15" s="21">
        <f t="shared" si="1"/>
        <v>520</v>
      </c>
      <c r="K15" s="21">
        <v>0</v>
      </c>
      <c r="L15" s="23"/>
      <c r="M15" s="21">
        <v>0</v>
      </c>
      <c r="N15" s="21"/>
      <c r="O15" s="21"/>
    </row>
    <row r="16" spans="1:18" ht="15.75" customHeight="1" x14ac:dyDescent="0.2">
      <c r="A16" s="13"/>
      <c r="B16" s="15"/>
      <c r="C16" s="15"/>
      <c r="D16" s="15"/>
      <c r="E16" s="19"/>
      <c r="F16" s="26" t="s">
        <v>146</v>
      </c>
      <c r="G16" s="21">
        <f t="shared" ref="G16:I16" si="2">SUM(G2:G15)</f>
        <v>197</v>
      </c>
      <c r="H16" s="21">
        <f t="shared" si="2"/>
        <v>788</v>
      </c>
      <c r="I16" s="21">
        <f t="shared" si="2"/>
        <v>140</v>
      </c>
      <c r="J16" s="21">
        <f>SUM(J2:J15)</f>
        <v>7880</v>
      </c>
      <c r="K16" s="21">
        <f>SUM(K2:K15)</f>
        <v>79.625394043400007</v>
      </c>
      <c r="L16" s="24" t="s">
        <v>154</v>
      </c>
      <c r="M16" s="21">
        <f>SUM(M2:M15)</f>
        <v>180</v>
      </c>
      <c r="N16" s="24" t="s">
        <v>150</v>
      </c>
      <c r="O16" s="25">
        <f>SUM(J16:K16)*1.2+M16</f>
        <v>9731.5504728520791</v>
      </c>
    </row>
    <row r="17" spans="15:15" ht="15.75" customHeight="1" x14ac:dyDescent="0.2">
      <c r="O17" s="21"/>
    </row>
    <row r="18" spans="15:15" ht="15.75" customHeight="1" x14ac:dyDescent="0.2">
      <c r="O18" s="21"/>
    </row>
    <row r="19" spans="15:15" ht="15.75" customHeight="1" x14ac:dyDescent="0.2">
      <c r="O19" s="21"/>
    </row>
    <row r="20" spans="15:15" ht="15.75" customHeight="1" x14ac:dyDescent="0.2">
      <c r="O20" s="21"/>
    </row>
    <row r="21" spans="15:15" ht="15.75" customHeight="1" x14ac:dyDescent="0.2">
      <c r="O21" s="21"/>
    </row>
    <row r="22" spans="15:15" ht="15.75" customHeight="1" x14ac:dyDescent="0.2">
      <c r="O22" s="21"/>
    </row>
    <row r="23" spans="15:15" ht="15.75" customHeight="1" x14ac:dyDescent="0.2">
      <c r="O23" s="21"/>
    </row>
    <row r="24" spans="15:15" ht="15.75" customHeight="1" x14ac:dyDescent="0.2">
      <c r="O24" s="21"/>
    </row>
    <row r="25" spans="15:15" ht="15.75" customHeight="1" x14ac:dyDescent="0.2">
      <c r="O25" s="21"/>
    </row>
    <row r="26" spans="15:15" ht="15.75" customHeight="1" x14ac:dyDescent="0.2">
      <c r="O26" s="21"/>
    </row>
    <row r="27" spans="15:15" ht="15.75" customHeight="1" x14ac:dyDescent="0.2">
      <c r="O27" s="21"/>
    </row>
    <row r="28" spans="15:15" ht="15.75" customHeight="1" x14ac:dyDescent="0.2">
      <c r="O28" s="21"/>
    </row>
    <row r="29" spans="15:15" ht="15.75" customHeight="1" x14ac:dyDescent="0.2">
      <c r="O29" s="21"/>
    </row>
    <row r="30" spans="15:15" ht="15.75" customHeight="1" x14ac:dyDescent="0.2">
      <c r="O30" s="21"/>
    </row>
    <row r="31" spans="15:15" ht="15.75" customHeight="1" x14ac:dyDescent="0.2">
      <c r="O31" s="21"/>
    </row>
    <row r="32" spans="15:15" ht="15.75" customHeight="1" x14ac:dyDescent="0.2">
      <c r="O32" s="21"/>
    </row>
    <row r="33" spans="15:15" ht="15.75" customHeight="1" x14ac:dyDescent="0.2">
      <c r="O33" s="21"/>
    </row>
    <row r="34" spans="15:15" ht="15.75" customHeight="1" x14ac:dyDescent="0.2">
      <c r="O34" s="21"/>
    </row>
    <row r="35" spans="15:15" ht="15.75" customHeight="1" x14ac:dyDescent="0.2">
      <c r="O35" s="21"/>
    </row>
    <row r="36" spans="15:15" ht="15.75" customHeight="1" x14ac:dyDescent="0.2">
      <c r="O36" s="21"/>
    </row>
    <row r="37" spans="15:15" ht="15.75" customHeight="1" x14ac:dyDescent="0.2">
      <c r="O37" s="21"/>
    </row>
  </sheetData>
  <phoneticPr fontId="6"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 1</vt:lpstr>
      <vt:lpstr>Full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de la Gracia Cobos</dc:creator>
  <cp:lastModifiedBy>Ismael de la Gracia Cobos</cp:lastModifiedBy>
  <dcterms:created xsi:type="dcterms:W3CDTF">2020-10-12T16:25:39Z</dcterms:created>
  <dcterms:modified xsi:type="dcterms:W3CDTF">2020-10-12T21:30:33Z</dcterms:modified>
</cp:coreProperties>
</file>