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y-my.sharepoint.com/personal/mhossa11_uwyo_edu/Documents/Projects/Vice President Dr. Parag Work Requests/Mineral Grants Analysis 07072025/Outputs/"/>
    </mc:Choice>
  </mc:AlternateContent>
  <xr:revisionPtr revIDLastSave="21" documentId="13_ncr:1_{20370A51-83CE-422A-8EA3-EAB4AE167324}" xr6:coauthVersionLast="47" xr6:coauthVersionMax="47" xr10:uidLastSave="{50548674-8E81-4126-9400-53122DB70390}"/>
  <bookViews>
    <workbookView xWindow="-28920" yWindow="1680" windowWidth="29040" windowHeight="15720" xr2:uid="{EA78C6B2-8AD4-45AA-9188-7E58806F88F8}"/>
  </bookViews>
  <sheets>
    <sheet name="Summary" sheetId="3" r:id="rId1"/>
    <sheet name="RoamWyo Awards" sheetId="1" r:id="rId2"/>
    <sheet name="Submitted or Und_Con Proposals" sheetId="4" r:id="rId3"/>
  </sheet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4" i="1" l="1"/>
  <c r="AA23" i="1"/>
  <c r="AA11" i="1"/>
  <c r="AA10" i="1"/>
  <c r="AA8" i="1"/>
  <c r="AA7" i="1"/>
  <c r="AA4" i="1"/>
  <c r="AA3" i="1"/>
</calcChain>
</file>

<file path=xl/sharedStrings.xml><?xml version="1.0" encoding="utf-8"?>
<sst xmlns="http://schemas.openxmlformats.org/spreadsheetml/2006/main" count="847" uniqueCount="327">
  <si>
    <t>Award #</t>
  </si>
  <si>
    <t>Project Title</t>
  </si>
  <si>
    <t>Award Title</t>
  </si>
  <si>
    <t>PI</t>
  </si>
  <si>
    <t>PI Unit</t>
  </si>
  <si>
    <t>Award Amount</t>
  </si>
  <si>
    <t>Award Id</t>
  </si>
  <si>
    <t>Award Notice Received</t>
  </si>
  <si>
    <t>Increment Amount</t>
  </si>
  <si>
    <t>Modification Number</t>
  </si>
  <si>
    <t>Modification Type</t>
  </si>
  <si>
    <t>Modification Date</t>
  </si>
  <si>
    <t>Modified By</t>
  </si>
  <si>
    <t>sponsor type</t>
  </si>
  <si>
    <t>activity type</t>
  </si>
  <si>
    <t>Increment_Amount_Obliged</t>
  </si>
  <si>
    <t>History Action Date Parsed</t>
  </si>
  <si>
    <t>Sponsor</t>
  </si>
  <si>
    <t>Prime Sponsor</t>
  </si>
  <si>
    <t>Instrument Type</t>
  </si>
  <si>
    <t>Award Start Date</t>
  </si>
  <si>
    <t>Award End Date</t>
  </si>
  <si>
    <t>Admin Unit</t>
  </si>
  <si>
    <t>Obligated Amount</t>
  </si>
  <si>
    <t>Project #</t>
  </si>
  <si>
    <t>Total Expected Amount</t>
  </si>
  <si>
    <t>Anticipated Amount</t>
  </si>
  <si>
    <t>Status</t>
  </si>
  <si>
    <t>Created Date</t>
  </si>
  <si>
    <t>Award Type</t>
  </si>
  <si>
    <t>College/Division</t>
  </si>
  <si>
    <t>Comment</t>
  </si>
  <si>
    <t>23-0645-A0001-0</t>
  </si>
  <si>
    <t>Scott Austin Quillinan</t>
  </si>
  <si>
    <t>School of Energy Resources Directors Office</t>
  </si>
  <si>
    <t>50736ac6-95c5-46c1-956a-3038a1ab5edf</t>
  </si>
  <si>
    <t>Original Award</t>
  </si>
  <si>
    <t>Leidos</t>
  </si>
  <si>
    <t>U.S. Department of Energy</t>
  </si>
  <si>
    <t>School of Energy Resources Subdivision</t>
  </si>
  <si>
    <t>23-0645</t>
  </si>
  <si>
    <t>Active</t>
  </si>
  <si>
    <t>23-0645-A0002-0</t>
  </si>
  <si>
    <t>Jonathan Fred McLaughlin</t>
  </si>
  <si>
    <t>4661fac2-c4ac-4382-98a2-7cbd3db2569b</t>
  </si>
  <si>
    <t>Industry</t>
  </si>
  <si>
    <t>Applied Research</t>
  </si>
  <si>
    <t>School of Energy Resources</t>
  </si>
  <si>
    <t>23-0645-A0002-1</t>
  </si>
  <si>
    <t>New Funding Increment</t>
  </si>
  <si>
    <t>Lillian Kay Gardner</t>
  </si>
  <si>
    <t>23-0795-A0001-0</t>
  </si>
  <si>
    <t>Maohong Fan</t>
  </si>
  <si>
    <t>Energy &amp; Petroleum Engineering</t>
  </si>
  <si>
    <t>93723107-508e-439f-adb9-2f480f064029</t>
  </si>
  <si>
    <t>Institutions of Higher Education</t>
  </si>
  <si>
    <t>University of California, Berkeley</t>
  </si>
  <si>
    <t>23-0795</t>
  </si>
  <si>
    <t>Engineering</t>
  </si>
  <si>
    <t>23-0818-A0001-0</t>
  </si>
  <si>
    <t>Simone Elizabeth Runyon</t>
  </si>
  <si>
    <t>Geology &amp; Geophysics</t>
  </si>
  <si>
    <t>0420fdab-3d6e-47e0-bf58-1448ca2239ff</t>
  </si>
  <si>
    <t>U.S. Federal Government</t>
  </si>
  <si>
    <t>Basic Research</t>
  </si>
  <si>
    <t>U.S. Geological Survey/Department of the Interior</t>
  </si>
  <si>
    <t>23-0818</t>
  </si>
  <si>
    <t>23-0865-A0001-0</t>
  </si>
  <si>
    <t>Erin Heather Writer Phillips</t>
  </si>
  <si>
    <t>bc498865-e5cb-40ac-a810-95356aa3cdee</t>
  </si>
  <si>
    <t>Experimental Development</t>
  </si>
  <si>
    <t>23-0865</t>
  </si>
  <si>
    <t>23-0865-A0001-1</t>
  </si>
  <si>
    <t>Kristi Stockdale</t>
  </si>
  <si>
    <t>23-0865-A0002-0</t>
  </si>
  <si>
    <t>10f6579e-f5cd-4137-8164-767e0e6fc84b</t>
  </si>
  <si>
    <t>Wyoming State Governmental Entities</t>
  </si>
  <si>
    <t>Wyoming Energy Authority</t>
  </si>
  <si>
    <t>23-0906-A0001-0</t>
  </si>
  <si>
    <t>Davin A. Bagdonas</t>
  </si>
  <si>
    <t>a3197def-6fbb-43c0-9d70-60e50739871a</t>
  </si>
  <si>
    <t>23-0906</t>
  </si>
  <si>
    <t>23-0906-A0001-1</t>
  </si>
  <si>
    <t>23-0966-A0001-0</t>
  </si>
  <si>
    <t>bda96c0d-43e7-4195-9152-3359c9ca4717</t>
  </si>
  <si>
    <t>23-0966</t>
  </si>
  <si>
    <t>23-1061-A0003-0</t>
  </si>
  <si>
    <t>49c493fa-4f32-409b-90cc-6193ce5fc2cc</t>
  </si>
  <si>
    <t>23-1061</t>
  </si>
  <si>
    <t>23-1131-A0001-0</t>
  </si>
  <si>
    <t>d8826b18-2092-4287-9ae1-806a08ade0fc</t>
  </si>
  <si>
    <t>University of Texas, Austin</t>
  </si>
  <si>
    <t>23-1131</t>
  </si>
  <si>
    <t>23-1131-A0001-1</t>
  </si>
  <si>
    <t>John Ruess</t>
  </si>
  <si>
    <t>24-0035-A0001-0</t>
  </si>
  <si>
    <t>Caleb Matthew Hill</t>
  </si>
  <si>
    <t>Chemistry</t>
  </si>
  <si>
    <t>958f40c3-2530-4e27-8edf-333c3868fda0</t>
  </si>
  <si>
    <t>Wyonics, LLC</t>
  </si>
  <si>
    <t>24-0035</t>
  </si>
  <si>
    <t>24-0318-A0001-0</t>
  </si>
  <si>
    <t>cedd2e73-0374-4f53-b995-85f478828dd1</t>
  </si>
  <si>
    <t>Pacific Northwest National Laboratory/Battelle Energy Alliance, LLC/Battelle Memorial Institute</t>
  </si>
  <si>
    <t>24-0318</t>
  </si>
  <si>
    <t>24-0430-A0003-1</t>
  </si>
  <si>
    <t>448db07b-4212-4fab-80f9-0db6dc7ab450</t>
  </si>
  <si>
    <t>Farrell Jean Rapp</t>
  </si>
  <si>
    <t>Other Sponsored Activity</t>
  </si>
  <si>
    <t>KeyLogic</t>
  </si>
  <si>
    <t>24-0430</t>
  </si>
  <si>
    <t>23-0040-A0001</t>
  </si>
  <si>
    <t>Carrick M. Eggleston</t>
  </si>
  <si>
    <t>dcda20af-ac43-43c9-b2d3-888fb1b86951</t>
  </si>
  <si>
    <t>National Aeronautics and Space Administration</t>
  </si>
  <si>
    <t>23-0040</t>
  </si>
  <si>
    <t>Closed</t>
  </si>
  <si>
    <t>23-0754-A0001</t>
  </si>
  <si>
    <t>Kevin L. Monteith</t>
  </si>
  <si>
    <t>Haub School of Environment &amp; Natural Resources</t>
  </si>
  <si>
    <t>71a1adef-f4e5-482a-a774-835569322920</t>
  </si>
  <si>
    <t>Wyoming Game and Fish Department</t>
  </si>
  <si>
    <t>23-0754</t>
  </si>
  <si>
    <t>23-0906-A0002</t>
  </si>
  <si>
    <t>df78344e-c41e-44b3-8cc9-c8bb2cec0f03</t>
  </si>
  <si>
    <t>23-1058-A0001</t>
  </si>
  <si>
    <t>5902d917-afd3-4753-8fc8-24b2ed053857</t>
  </si>
  <si>
    <t>U.S. Gold Corp.</t>
  </si>
  <si>
    <t>23-1058</t>
  </si>
  <si>
    <t>23-1061-A0001</t>
  </si>
  <si>
    <t>f3d468e9-b24b-44d4-a526-e1db95a9ba6c</t>
  </si>
  <si>
    <t>Wyoming Local Governmental Entities</t>
  </si>
  <si>
    <t>Campbell County</t>
  </si>
  <si>
    <t>23-1061-A0002</t>
  </si>
  <si>
    <t>8cbf5df2-47ac-44e5-816a-01bc892cdeca</t>
  </si>
  <si>
    <t>City of Gillette, Wyoming</t>
  </si>
  <si>
    <t>23-1063-A0001</t>
  </si>
  <si>
    <t>9d04b1ee-93d8-4aca-b0da-25f1c0ffe16a</t>
  </si>
  <si>
    <t>Battelle Energy Alliance</t>
  </si>
  <si>
    <t>23-1063</t>
  </si>
  <si>
    <t>23-1330-A0001</t>
  </si>
  <si>
    <t>Bradley James Carr</t>
  </si>
  <si>
    <t>8ae740ba-9dd9-49a4-9fae-c5a7acf845e3</t>
  </si>
  <si>
    <t>National Park Service/Department of the Interior</t>
  </si>
  <si>
    <t>23-1330</t>
  </si>
  <si>
    <t>23-1511-A0001</t>
  </si>
  <si>
    <t>David M. Aadland</t>
  </si>
  <si>
    <t>Economics</t>
  </si>
  <si>
    <t>57001ea9-ed5b-481c-bd2a-89c7da790a3b</t>
  </si>
  <si>
    <t>Rare Element Resources, Inc.</t>
  </si>
  <si>
    <t>COB Centers for Excellence</t>
  </si>
  <si>
    <t>23-1511</t>
  </si>
  <si>
    <t>Business</t>
  </si>
  <si>
    <t>24-0002-A0001</t>
  </si>
  <si>
    <t>6a43824e-9208-4188-9fc5-ebdabe83cb0a</t>
  </si>
  <si>
    <t>Polykala Technologies, LLC</t>
  </si>
  <si>
    <t>24-0002</t>
  </si>
  <si>
    <t>24-0084-A0001</t>
  </si>
  <si>
    <t>78916fe6-e6d0-48d6-83e9-5ece8047cdaf</t>
  </si>
  <si>
    <t>Howard University</t>
  </si>
  <si>
    <t>24-0084</t>
  </si>
  <si>
    <t>24-0115-A0001</t>
  </si>
  <si>
    <t>Chemical &amp; Biomedical Engineering</t>
  </si>
  <si>
    <t>e28a52e7-68d7-460f-91ac-3016b462563e</t>
  </si>
  <si>
    <t>New Mexico Institute of Mining and Technology</t>
  </si>
  <si>
    <t>24-0115</t>
  </si>
  <si>
    <t>24-0400-A0001</t>
  </si>
  <si>
    <t>Lusha Marguerite Tronstad</t>
  </si>
  <si>
    <t>Wyo Natural Diversity Database</t>
  </si>
  <si>
    <t>4edf0b28-8484-4e08-bf13-53cc725c70bb</t>
  </si>
  <si>
    <t>Bureau of Land Management/Department of the Interior</t>
  </si>
  <si>
    <t>24-0400</t>
  </si>
  <si>
    <t>Research &amp; Economic Development</t>
  </si>
  <si>
    <t>24-0613-A0002</t>
  </si>
  <si>
    <t>Andrew Christopher Kirby</t>
  </si>
  <si>
    <t>School of Computing</t>
  </si>
  <si>
    <t>89bcb998-7b39-429a-a23a-b603acb4d712</t>
  </si>
  <si>
    <t>BWXT Advanced Technologies, LLC</t>
  </si>
  <si>
    <t>24-0613</t>
  </si>
  <si>
    <t>24-0629-A0001</t>
  </si>
  <si>
    <t>Madeleine Jane Lewis</t>
  </si>
  <si>
    <t>5dd0b9de-898b-4b80-a62a-4cc3cdd68361</t>
  </si>
  <si>
    <t>Non-Profit Organizations</t>
  </si>
  <si>
    <t>Alfred P. Sloan Foundation</t>
  </si>
  <si>
    <t>24-0629</t>
  </si>
  <si>
    <t>24-0642-A0001</t>
  </si>
  <si>
    <t>Kristina Hufford</t>
  </si>
  <si>
    <t>Ecosystem Science &amp; Management</t>
  </si>
  <si>
    <t>f92d4c57-a82b-43b1-a426-c27140c2acd9</t>
  </si>
  <si>
    <t>National Science Foundation</t>
  </si>
  <si>
    <t>24-0642</t>
  </si>
  <si>
    <t>Agriculture</t>
  </si>
  <si>
    <t>Count of Award #</t>
  </si>
  <si>
    <t>Row Labels</t>
  </si>
  <si>
    <t>Grand Total</t>
  </si>
  <si>
    <t>Sponsor Breakdown</t>
  </si>
  <si>
    <t>Average_Expected_Amount_by_Award</t>
  </si>
  <si>
    <t>Expected $</t>
  </si>
  <si>
    <t>Obligated $</t>
  </si>
  <si>
    <t>Expired</t>
  </si>
  <si>
    <t>Application of Carboranyl Ionic Liquids for Rare Earth Element Recovery from Coal Ash</t>
  </si>
  <si>
    <t>Rare earth element in coals</t>
  </si>
  <si>
    <t>Efficient recovery of rare earth using methylobacterium extorquens</t>
  </si>
  <si>
    <t>Shear-zone control on platinum group element (pge) enrichment in the medicine bow mountains, wyoming: mineralization, alteration, and implications for ore formation</t>
  </si>
  <si>
    <t>Powder river basin core-cm: advancing strategies for carbon ore, rare earth element, and critical mineral resource development in the nation's largest coal producing basin</t>
  </si>
  <si>
    <t>Carbon ore, rare earth and critical minerals (core-cm) initiative for u.s. basins</t>
  </si>
  <si>
    <t>Generation of rare earth metals from the rare earth oxides using microwave plasmas</t>
  </si>
  <si>
    <t>REE extraction from powder basin coal byproducts and mining waste in response to doe's technology commercialization fund</t>
  </si>
  <si>
    <t>Assessment of rare earth elements and critical minerals in coal and coal ash in the u.s. gulf coast</t>
  </si>
  <si>
    <t>Selective electrochemical recovery of rare earth elements from ore</t>
  </si>
  <si>
    <t>A machine learning screening tool for rare earth elements and critical minerals at the mine scale</t>
  </si>
  <si>
    <t>Critical minerals leadership academy (cmla)</t>
  </si>
  <si>
    <t>Perchlorate production via photoelectrochemistry with semiconducting minerals on mars: processes and implications</t>
  </si>
  <si>
    <t>Assessing mineral licks and predation as alternative mechanisms to control cwd in the west</t>
  </si>
  <si>
    <t>Mineral enrichment processes within the silver crown mining district</t>
  </si>
  <si>
    <t>Investigating the mobility of rare earth element ligand complexes in an electric field for selective separation</t>
  </si>
  <si>
    <t>Subsurface characterization of abandoned mine shafts</t>
  </si>
  <si>
    <t>Market analysis of rare earth elements</t>
  </si>
  <si>
    <t>REEs recycling for rems production by hydrogen plasma reduction of reos/salts</t>
  </si>
  <si>
    <t>Engineering highly-scalable and efficient sorption materials for direct air capture and environmental friendly processes for critical minerals production - a visiting scholars program</t>
  </si>
  <si>
    <t>Survey for pollinators prior to bentonite mine reclamation</t>
  </si>
  <si>
    <t>Wyoming-sourced rare earth elements as neutron poisons</t>
  </si>
  <si>
    <t>Unlocking the potential for critical minerals development in energy communities</t>
  </si>
  <si>
    <t>Environmental sustainability of alternative mine reclamation practices: an assessment of ecological function, hydrologic response, and economic viability</t>
  </si>
  <si>
    <t>Proposal #</t>
  </si>
  <si>
    <t>full proposal title</t>
  </si>
  <si>
    <t>Project Start Date</t>
  </si>
  <si>
    <t>Project End Date</t>
  </si>
  <si>
    <t>Proposal Type</t>
  </si>
  <si>
    <t>Created Date.x</t>
  </si>
  <si>
    <t>Total Sponsor Costs</t>
  </si>
  <si>
    <t>Sponsor Deadline</t>
  </si>
  <si>
    <t>academic affairs</t>
  </si>
  <si>
    <t>History Action Day and Comment</t>
  </si>
  <si>
    <t>Actual_Submission_Date</t>
  </si>
  <si>
    <t>Actual_Udr_Consid_Date</t>
  </si>
  <si>
    <t>Actual_Funding_Date</t>
  </si>
  <si>
    <t>Actual_Not_Funding_Date</t>
  </si>
  <si>
    <t>Actual_Submission_FY</t>
  </si>
  <si>
    <t>Actual_Udr_Consid_FY</t>
  </si>
  <si>
    <t>Actual_Funding_FY</t>
  </si>
  <si>
    <t>Actual_Not_Funding_FY</t>
  </si>
  <si>
    <t>Created Date.y</t>
  </si>
  <si>
    <t>Proposal_Creation_FY</t>
  </si>
  <si>
    <t>Days_to_Submission</t>
  </si>
  <si>
    <t>Days_to_Funding_From_Submission</t>
  </si>
  <si>
    <t>Days_to_Non_Funding_From_Submission</t>
  </si>
  <si>
    <t>Actual_Submission_Month_Year</t>
  </si>
  <si>
    <t>Actual_Submission_Quarter</t>
  </si>
  <si>
    <t>Actual_Funding_Quarter</t>
  </si>
  <si>
    <t>Sponsor_Type_Grouped</t>
  </si>
  <si>
    <t>Sponsor_Category</t>
  </si>
  <si>
    <t>Submission_Status</t>
  </si>
  <si>
    <t>Submission_Count</t>
  </si>
  <si>
    <t>Award_Count</t>
  </si>
  <si>
    <t>Total_Submission_Count</t>
  </si>
  <si>
    <t>Received_Total_Sponsor_Costs</t>
  </si>
  <si>
    <t>proposal opportunity name</t>
  </si>
  <si>
    <t>24-0910-P0001</t>
  </si>
  <si>
    <t>Selective Electrochemical Recovery of Rare Earth Elements from Ore</t>
  </si>
  <si>
    <t>Submitted to Sponsor</t>
  </si>
  <si>
    <t>New</t>
  </si>
  <si>
    <t>NA</t>
  </si>
  <si>
    <t>24-0910</t>
  </si>
  <si>
    <t>4/4/2024 12:13:05 PM: Proposal documents provided to sponsor on 4/4/24, email attached as correspondence to document submission</t>
  </si>
  <si>
    <t>FY2024</t>
  </si>
  <si>
    <t>Q4 FY2024</t>
  </si>
  <si>
    <t>Others</t>
  </si>
  <si>
    <t>Submitted</t>
  </si>
  <si>
    <t>DOE SBIR Phase II</t>
  </si>
  <si>
    <t>24-1035-P0001</t>
  </si>
  <si>
    <t>Great Plains and Interior Highlands CORE-CM (Phase II, Region IV): Developing a Nexus of Carbon Ore &amp; Critical Minerals Resources, Technology Innovation, and Community Engagement</t>
  </si>
  <si>
    <t>CORE-CM Phase II, Region IV: Developing a Nexus of Carbon Ore, Rare Earth Element &amp; Critical Minerals Technologies &amp; Community Engagement</t>
  </si>
  <si>
    <t>Tyler Chandos Brown</t>
  </si>
  <si>
    <t>Under Consideration</t>
  </si>
  <si>
    <t>24-1035</t>
  </si>
  <si>
    <t>6/24/2024 02:46:56 PM: Submitted on 06/24/2024 at 2:40pm &gt;&gt; 1/6/2025 12:08:42 PM: Under consideration per a notice from DOE 01/06/2025.</t>
  </si>
  <si>
    <t>FY2025</t>
  </si>
  <si>
    <t>Federal</t>
  </si>
  <si>
    <t>DOE</t>
  </si>
  <si>
    <t>Office of Fossil Energy and Carbon Management FOA: Regional Scale Collaboration to Facilitate a Domestic Critical Minerals Future: Carbon Ore, Rare Earth, and Critical Minerals (CORE-CM) Initiative</t>
  </si>
  <si>
    <t>24-1035-P0002</t>
  </si>
  <si>
    <t>WEA cost share for CORE-CM Phase II, Region IV: Developing a Nexus of Carbon Ore, Rare Earth Element &amp; Critical Minerals Technologies &amp; Community Engagement</t>
  </si>
  <si>
    <t>1/27/2025 05:05:42 PM: Submitted 01/10/2025</t>
  </si>
  <si>
    <t>Q3 FY2025</t>
  </si>
  <si>
    <t>State</t>
  </si>
  <si>
    <t>24-1052-P0001</t>
  </si>
  <si>
    <t>Assessment, Characterization, and Planning for Carbon Ore and Critical Minerals/Materials Resources Utilization in the Rocky Mountain Regio</t>
  </si>
  <si>
    <t>University of Utah</t>
  </si>
  <si>
    <t>24-1052</t>
  </si>
  <si>
    <t>6/20/2024 01:01:39 PM: Submitted 6/13/2024 &gt;&gt; 1/30/2025 08:32:14 AM: Project team received notice from UT-Austin that project is under consideration for funding.  Completed pre-award information sheet on 01/30/2025 &gt;&gt; 1/30/2025 08:33:38 AM: Adjusting status.  "under consideration" applied to the wrong proposal entry for this PI (should have been UT Austin, not Utah) &gt;&gt; 1/30/2025 08:33:47 AM: - &gt;&gt; 1/30/2025 08:34:08 AM: Updating status to correct status update error on 01/30/2025 &gt;&gt; 6/2/2025 10:24:31 AM: See notes and tasks.  Department notified that the proposal is under consideration for funding</t>
  </si>
  <si>
    <t>Regional Scale Collaboration to Facilitate a Domestic Critical Minerals Future</t>
  </si>
  <si>
    <t>24-1052-P0002</t>
  </si>
  <si>
    <t>WEA cost share for Assessment, Characterization, and Planning for Carbon Ore and Critical Minerals/Materials Resources Utilization in the Rocky Mountain</t>
  </si>
  <si>
    <t>1/27/2025 05:04:19 PM: Submitted 01/10/2025.</t>
  </si>
  <si>
    <t>24-1053-P0001</t>
  </si>
  <si>
    <t>CORE CM Phase II, Region V: Developing a Regional Evaluation and Assessment of Critical Minerals - Gulf Coast &amp; Permian Basin (DREAM-GCPB)</t>
  </si>
  <si>
    <t>24-1053</t>
  </si>
  <si>
    <t>6/13/2024 07:22:21 AM: Submitted subrecipient information on 06/11/2024 &gt;&gt; 1/30/2025 08:34:33 AM: Project team received notice from UT-Austin that project is under consideration for funding.  Completed pre-award information sheet on 01/30/2025</t>
  </si>
  <si>
    <t>Regional Scale Collaboration to Facilitate a Domestic Critical Minerals Future: Carbon Ore, Rare Earth, and Critical Minerals (CORE-CM) Initiative</t>
  </si>
  <si>
    <t>25-0343-P0001</t>
  </si>
  <si>
    <t>Scalable Electrochemical Separations of Individual Heavy REEs from Coal-Based REE Feedstocks</t>
  </si>
  <si>
    <t>DOE Coal to REE</t>
  </si>
  <si>
    <t>Chemistry,School of Energy Resources Department</t>
  </si>
  <si>
    <t>25-0343</t>
  </si>
  <si>
    <t>11/25/2024 05:13:58 PM: update field &gt;&gt; 11/26/2024 10:27:35 AM: Submitted to prime on 11/26/2024 - see CSCL attached.</t>
  </si>
  <si>
    <t>Q2 FY2025</t>
  </si>
  <si>
    <t>Advancing Technology Development for Securing a Domestic Supply of Critical Minerals and Materials</t>
  </si>
  <si>
    <t>25-0488-P0001</t>
  </si>
  <si>
    <t>Collaborative Research: FEC: Optical Properties of Mineral Dust Aerosols: Building Capacity for Use-Inspired Applications Through Experimental and Theoretical Investigations</t>
  </si>
  <si>
    <t>Nevada NSF EPSCoR FEC-RII</t>
  </si>
  <si>
    <t>Masanori Saito</t>
  </si>
  <si>
    <t>Atmospheric Science</t>
  </si>
  <si>
    <t>25-0488</t>
  </si>
  <si>
    <t>1/24/2025 01:02:46 PM: Update fields &gt;&gt; 1/27/2025 10:08:40 AM: Update form fields for review &gt;&gt; 1/27/2025 02:33:37 PM: Updating to reflect final budget_x000D__x000D_
 &gt;&gt; 1/27/2025 03:29:27 PM: edits &gt;&gt; 1/28/2025 03:48:43 PM: Submitted &gt;&gt; 6/12/2025 11:30:43 AM: NSF provided notice that they plan to recommend for an award.</t>
  </si>
  <si>
    <t>NSF</t>
  </si>
  <si>
    <t>EPSCoR Research Infrastructure Improvement-Focused EPSCoR Collaborations Program</t>
  </si>
  <si>
    <t>25-0555-P0001</t>
  </si>
  <si>
    <t>Recovery and Selective Electrochemical Separation of Rare Earth Elements</t>
  </si>
  <si>
    <t>25-0555</t>
  </si>
  <si>
    <t>2/27/2025 09:57:08 AM: Submitted</t>
  </si>
  <si>
    <t>DOE SBIR Program (Subcontract)</t>
  </si>
  <si>
    <t>Proposals Submitted or Under Considerations</t>
  </si>
  <si>
    <t>Award Status</t>
  </si>
  <si>
    <t>Count of Proposal #</t>
  </si>
  <si>
    <t>Sum of Total Sponsor Costs</t>
  </si>
  <si>
    <t>Proposal Submission 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</si>
</sst>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22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14" fontId="0" fillId="2" borderId="0" xfId="0" applyNumberFormat="1" applyFill="1"/>
    <xf numFmtId="22" fontId="0" fillId="2" borderId="0" xfId="0" applyNumberFormat="1" applyFill="1"/>
    <xf numFmtId="11" fontId="0" fillId="2" borderId="0" xfId="0" applyNumberFormat="1" applyFill="1"/>
    <xf numFmtId="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pivotButton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pivotButton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192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$&quot;#,##0.00"/>
    </dxf>
    <dxf>
      <numFmt numFmtId="164" formatCode="&quot;$&quot;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Hossain" refreshedDate="45848.462627083332" createdVersion="8" refreshedVersion="8" minRefreshableVersion="3" recordCount="33" xr:uid="{B473FF15-F95A-455F-963B-7EE32D2CB5A8}">
  <cacheSource type="worksheet">
    <worksheetSource ref="A1:AG34" sheet="RoamWyo Awards"/>
  </cacheSource>
  <cacheFields count="33">
    <cacheField name="Award #" numFmtId="0">
      <sharedItems/>
    </cacheField>
    <cacheField name="Project Title" numFmtId="0">
      <sharedItems count="25">
        <s v="Rare earth element in coals"/>
        <s v="Efficient recovery of rare earth using methylobacterium extorquens"/>
        <s v="Shear-zone control on platinum group element (pge) enrichment in the medicine bow mountains, wyoming: mineralization, alteration, and implications for ore formation"/>
        <s v="Powder river basin core-cm: advancing strategies for carbon ore, rare earth element, and critical mineral resource development in the nation's largest coal producing basin"/>
        <s v="Carbon ore, rare earth and critical minerals (core-cm) initiative for u.s. basins"/>
        <s v="Generation of rare earth metals from the rare earth oxides using microwave plasmas"/>
        <s v="REE extraction from powder basin coal byproducts and mining waste in response to doe's technology commercialization fund"/>
        <s v="Assessment of rare earth elements and critical minerals in coal and coal ash in the u.s. gulf coast"/>
        <s v="Selective electrochemical recovery of rare earth elements from ore"/>
        <s v="A machine learning screening tool for rare earth elements and critical minerals at the mine scale"/>
        <s v="Critical minerals leadership academy (cmla)"/>
        <s v="Perchlorate production via photoelectrochemistry with semiconducting minerals on mars: processes and implications"/>
        <s v="Assessing mineral licks and predation as alternative mechanisms to control cwd in the west"/>
        <s v="Mineral enrichment processes within the silver crown mining district"/>
        <s v="Investigating the mobility of rare earth element ligand complexes in an electric field for selective separation"/>
        <s v="Subsurface characterization of abandoned mine shafts"/>
        <s v="Market analysis of rare earth elements"/>
        <s v="REEs recycling for rems production by hydrogen plasma reduction of reos/salts"/>
        <s v="Application of Carboranyl Ionic Liquids for Rare Earth Element Recovery from Coal Ash"/>
        <s v="Engineering highly-scalable and efficient sorption materials for direct air capture and environmental friendly processes for critical minerals production - a visiting scholars program"/>
        <s v="Survey for pollinators prior to bentonite mine reclamation"/>
        <s v="Wyoming-sourced rare earth elements as neutron poisons"/>
        <s v="Unlocking the potential for critical minerals development in energy communities"/>
        <s v="Environmental sustainability of alternative mine reclamation practices: an assessment of ecological function, hydrologic response, and economic viability"/>
        <s v="ree" u="1"/>
      </sharedItems>
    </cacheField>
    <cacheField name="Award Title" numFmtId="0">
      <sharedItems containsNonDate="0" containsString="0" containsBlank="1"/>
    </cacheField>
    <cacheField name="PI" numFmtId="0">
      <sharedItems count="15">
        <s v="Scott Austin Quillinan"/>
        <s v="Jonathan Fred McLaughlin"/>
        <s v="Maohong Fan"/>
        <s v="Simone Elizabeth Runyon"/>
        <s v="Erin Heather Writer Phillips"/>
        <s v="Davin A. Bagdonas"/>
        <s v="Caleb Matthew Hill"/>
        <s v="Carrick M. Eggleston"/>
        <s v="Kevin L. Monteith"/>
        <s v="Bradley James Carr"/>
        <s v="David M. Aadland"/>
        <s v="Lusha Marguerite Tronstad"/>
        <s v="Andrew Christopher Kirby"/>
        <s v="Madeleine Jane Lewis"/>
        <s v="Kristina Hufford"/>
      </sharedItems>
    </cacheField>
    <cacheField name="PI Unit" numFmtId="0">
      <sharedItems count="10">
        <s v="School of Energy Resources Directors Office"/>
        <s v="Energy &amp; Petroleum Engineering"/>
        <s v="Geology &amp; Geophysics"/>
        <s v="Chemistry"/>
        <s v="Haub School of Environment &amp; Natural Resources"/>
        <s v="Economics"/>
        <s v="Chemical &amp; Biomedical Engineering"/>
        <s v="Wyo Natural Diversity Database"/>
        <s v="School of Computing"/>
        <s v="Ecosystem Science &amp; Management"/>
      </sharedItems>
    </cacheField>
    <cacheField name="Award Amount" numFmtId="0">
      <sharedItems containsNonDate="0" containsString="0" containsBlank="1"/>
    </cacheField>
    <cacheField name="Award Id" numFmtId="0">
      <sharedItems/>
    </cacheField>
    <cacheField name="Award Notice Received" numFmtId="0">
      <sharedItems containsNonDate="0" containsDate="1" containsString="0" containsBlank="1" minDate="2021-04-26T00:00:00" maxDate="2025-04-18T00:00:00"/>
    </cacheField>
    <cacheField name="Increment Amount" numFmtId="0">
      <sharedItems containsNonDate="0" containsString="0" containsBlank="1"/>
    </cacheField>
    <cacheField name="Modification Number" numFmtId="0">
      <sharedItems containsSemiMixedTypes="0" containsString="0" containsNumber="1" containsInteger="1" minValue="0" maxValue="1"/>
    </cacheField>
    <cacheField name="Modification Type" numFmtId="0">
      <sharedItems/>
    </cacheField>
    <cacheField name="Modification Date" numFmtId="0">
      <sharedItems containsNonDate="0" containsDate="1" containsString="0" containsBlank="1" minDate="2023-06-20T00:00:00" maxDate="2025-04-19T00:00:00"/>
    </cacheField>
    <cacheField name="Modified By" numFmtId="0">
      <sharedItems containsBlank="1"/>
    </cacheField>
    <cacheField name="sponsor type" numFmtId="0">
      <sharedItems containsBlank="1"/>
    </cacheField>
    <cacheField name="activity type" numFmtId="0">
      <sharedItems containsBlank="1"/>
    </cacheField>
    <cacheField name="Increment_Amount_Obliged" numFmtId="0">
      <sharedItems containsSemiMixedTypes="0" containsString="0" containsNumber="1" minValue="13468" maxValue="1584438"/>
    </cacheField>
    <cacheField name="History Action Date Parsed" numFmtId="0">
      <sharedItems containsNonDate="0" containsDate="1" containsString="0" containsBlank="1" minDate="2023-04-24T18:20:04" maxDate="2024-10-22T09:46:07"/>
    </cacheField>
    <cacheField name="Sponsor" numFmtId="0">
      <sharedItems/>
    </cacheField>
    <cacheField name="Prime Sponsor" numFmtId="0">
      <sharedItems containsBlank="1"/>
    </cacheField>
    <cacheField name="Instrument Type" numFmtId="0">
      <sharedItems containsNonDate="0" containsString="0" containsBlank="1"/>
    </cacheField>
    <cacheField name="Award Start Date" numFmtId="14">
      <sharedItems containsSemiMixedTypes="0" containsNonDate="0" containsDate="1" containsString="0" minDate="2016-06-01T00:00:00" maxDate="2024-09-27T00:00:00"/>
    </cacheField>
    <cacheField name="Award End Date" numFmtId="14">
      <sharedItems containsSemiMixedTypes="0" containsNonDate="0" containsDate="1" containsString="0" minDate="2022-05-31T00:00:00" maxDate="2027-09-01T00:00:00"/>
    </cacheField>
    <cacheField name="Admin Unit" numFmtId="0">
      <sharedItems count="9">
        <s v="School of Energy Resources Subdivision"/>
        <s v="School of Energy Resources Directors Office"/>
        <s v="Energy &amp; Petroleum Engineering"/>
        <s v="Geology &amp; Geophysics"/>
        <s v="Chemistry"/>
        <s v="Haub School of Environment &amp; Natural Resources"/>
        <s v="COB Centers for Excellence"/>
        <s v="Wyo Natural Diversity Database"/>
        <s v="Ecosystem Science &amp; Management"/>
      </sharedItems>
    </cacheField>
    <cacheField name="Obligated Amount" numFmtId="0">
      <sharedItems containsSemiMixedTypes="0" containsString="0" containsNumber="1" minValue="16834" maxValue="2084438"/>
    </cacheField>
    <cacheField name="Project #" numFmtId="0">
      <sharedItems/>
    </cacheField>
    <cacheField name="Total Expected Amount" numFmtId="0">
      <sharedItems containsString="0" containsBlank="1" containsNumber="1" minValue="14200.45" maxValue="2084438"/>
    </cacheField>
    <cacheField name="Average_Expected_Amount_by_Award" numFmtId="0">
      <sharedItems containsString="0" containsBlank="1" containsNumber="1" minValue="14200.45" maxValue="1042219"/>
    </cacheField>
    <cacheField name="Anticipated Amount" numFmtId="0">
      <sharedItems containsNonDate="0" containsString="0" containsBlank="1"/>
    </cacheField>
    <cacheField name="Status" numFmtId="0">
      <sharedItems count="4">
        <s v="Active"/>
        <s v="Closed"/>
        <s v="Expired"/>
        <s v="In Closeout" u="1"/>
      </sharedItems>
    </cacheField>
    <cacheField name="Created Date" numFmtId="22">
      <sharedItems containsSemiMixedTypes="0" containsNonDate="0" containsDate="1" containsString="0" minDate="2023-04-24T18:20:04" maxDate="2025-04-18T12:27:09"/>
    </cacheField>
    <cacheField name="Award Type" numFmtId="0">
      <sharedItems containsNonDate="0" containsString="0" containsBlank="1"/>
    </cacheField>
    <cacheField name="College/Division" numFmtId="0">
      <sharedItems count="7">
        <s v="School of Energy Resources"/>
        <s v="Engineering"/>
        <s v="Haub School of Environment &amp; Natural Resources"/>
        <s v="Business"/>
        <s v="Research &amp; Economic Development"/>
        <s v="Agriculture"/>
        <s v="NA" u="1"/>
      </sharedItems>
    </cacheField>
    <cacheField name="Comme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Hossain" refreshedDate="45848.462669560184" createdVersion="8" refreshedVersion="8" minRefreshableVersion="3" recordCount="33" xr:uid="{B3EC6823-937E-4423-ACD7-9C43B4B56AC8}">
  <cacheSource type="worksheet">
    <worksheetSource ref="A1:AF34" sheet="RoamWyo Awards"/>
  </cacheSource>
  <cacheFields count="32">
    <cacheField name="Award #" numFmtId="0">
      <sharedItems/>
    </cacheField>
    <cacheField name="Project Title" numFmtId="0">
      <sharedItems/>
    </cacheField>
    <cacheField name="Award Title" numFmtId="0">
      <sharedItems containsNonDate="0" containsString="0" containsBlank="1"/>
    </cacheField>
    <cacheField name="PI" numFmtId="0">
      <sharedItems/>
    </cacheField>
    <cacheField name="PI Unit" numFmtId="0">
      <sharedItems/>
    </cacheField>
    <cacheField name="Award Amount" numFmtId="0">
      <sharedItems containsNonDate="0" containsString="0" containsBlank="1"/>
    </cacheField>
    <cacheField name="Award Id" numFmtId="0">
      <sharedItems/>
    </cacheField>
    <cacheField name="Award Notice Received" numFmtId="0">
      <sharedItems containsNonDate="0" containsDate="1" containsString="0" containsBlank="1" minDate="2021-04-26T00:00:00" maxDate="2025-04-18T00:00:00"/>
    </cacheField>
    <cacheField name="Increment Amount" numFmtId="0">
      <sharedItems containsNonDate="0" containsString="0" containsBlank="1"/>
    </cacheField>
    <cacheField name="Modification Number" numFmtId="0">
      <sharedItems containsSemiMixedTypes="0" containsString="0" containsNumber="1" containsInteger="1" minValue="0" maxValue="1"/>
    </cacheField>
    <cacheField name="Modification Type" numFmtId="0">
      <sharedItems/>
    </cacheField>
    <cacheField name="Modification Date" numFmtId="0">
      <sharedItems containsNonDate="0" containsDate="1" containsString="0" containsBlank="1" minDate="2023-06-20T00:00:00" maxDate="2025-04-19T00:00:00"/>
    </cacheField>
    <cacheField name="Modified By" numFmtId="0">
      <sharedItems containsBlank="1"/>
    </cacheField>
    <cacheField name="sponsor type" numFmtId="0">
      <sharedItems containsBlank="1" count="7">
        <s v="Industry"/>
        <s v="Institutions of Higher Education"/>
        <s v="U.S. Federal Government"/>
        <s v="Wyoming State Governmental Entities"/>
        <m/>
        <s v="Wyoming Local Governmental Entities"/>
        <s v="Non-Profit Organizations"/>
      </sharedItems>
    </cacheField>
    <cacheField name="activity type" numFmtId="0">
      <sharedItems containsBlank="1"/>
    </cacheField>
    <cacheField name="Increment_Amount_Obliged" numFmtId="0">
      <sharedItems containsSemiMixedTypes="0" containsString="0" containsNumber="1" minValue="13468" maxValue="1584438"/>
    </cacheField>
    <cacheField name="History Action Date Parsed" numFmtId="0">
      <sharedItems containsNonDate="0" containsDate="1" containsString="0" containsBlank="1" minDate="2023-04-24T18:20:04" maxDate="2024-10-22T09:46:07"/>
    </cacheField>
    <cacheField name="Sponsor" numFmtId="0">
      <sharedItems count="25">
        <s v="Leidos"/>
        <s v="University of California, Berkeley"/>
        <s v="U.S. Geological Survey/Department of the Interior"/>
        <s v="U.S. Department of Energy"/>
        <s v="Wyoming Energy Authority"/>
        <s v="University of Texas, Austin"/>
        <s v="Wyonics, LLC"/>
        <s v="Pacific Northwest National Laboratory/Battelle Energy Alliance, LLC/Battelle Memorial Institute"/>
        <s v="KeyLogic"/>
        <s v="National Aeronautics and Space Administration"/>
        <s v="Wyoming Game and Fish Department"/>
        <s v="U.S. Gold Corp."/>
        <s v="Campbell County"/>
        <s v="City of Gillette, Wyoming"/>
        <s v="Battelle Energy Alliance"/>
        <s v="National Park Service/Department of the Interior"/>
        <s v="Rare Element Resources, Inc."/>
        <s v="Polykala Technologies, LLC"/>
        <s v="Howard University"/>
        <s v="New Mexico Institute of Mining and Technology"/>
        <s v="Bureau of Land Management/Department of the Interior"/>
        <s v="BWXT Advanced Technologies, LLC"/>
        <s v="Alfred P. Sloan Foundation"/>
        <s v="National Science Foundation"/>
        <s v="National Energy Technology Laboratory/U.S. Department of Energy" u="1"/>
      </sharedItems>
    </cacheField>
    <cacheField name="Prime Sponsor" numFmtId="0">
      <sharedItems containsBlank="1"/>
    </cacheField>
    <cacheField name="Instrument Type" numFmtId="0">
      <sharedItems containsNonDate="0" containsString="0" containsBlank="1"/>
    </cacheField>
    <cacheField name="Award Start Date" numFmtId="14">
      <sharedItems containsSemiMixedTypes="0" containsNonDate="0" containsDate="1" containsString="0" minDate="2016-06-01T00:00:00" maxDate="2024-09-27T00:00:00"/>
    </cacheField>
    <cacheField name="Award End Date" numFmtId="14">
      <sharedItems containsSemiMixedTypes="0" containsNonDate="0" containsDate="1" containsString="0" minDate="2022-05-31T00:00:00" maxDate="2027-09-01T00:00:00"/>
    </cacheField>
    <cacheField name="Admin Unit" numFmtId="0">
      <sharedItems/>
    </cacheField>
    <cacheField name="Obligated Amount" numFmtId="0">
      <sharedItems containsSemiMixedTypes="0" containsString="0" containsNumber="1" minValue="16834" maxValue="2084438"/>
    </cacheField>
    <cacheField name="Project #" numFmtId="0">
      <sharedItems/>
    </cacheField>
    <cacheField name="Total Expected Amount" numFmtId="0">
      <sharedItems containsString="0" containsBlank="1" containsNumber="1" minValue="14200.45" maxValue="2084438"/>
    </cacheField>
    <cacheField name="Average_Expected_Amount_by_Award" numFmtId="0">
      <sharedItems containsString="0" containsBlank="1" containsNumber="1" minValue="14200.45" maxValue="1042219"/>
    </cacheField>
    <cacheField name="Anticipated Amount" numFmtId="0">
      <sharedItems containsNonDate="0" containsString="0" containsBlank="1"/>
    </cacheField>
    <cacheField name="Status" numFmtId="0">
      <sharedItems count="4">
        <s v="Active"/>
        <s v="Closed"/>
        <s v="Expired"/>
        <s v="In Closeout" u="1"/>
      </sharedItems>
    </cacheField>
    <cacheField name="Created Date" numFmtId="22">
      <sharedItems containsSemiMixedTypes="0" containsNonDate="0" containsDate="1" containsString="0" minDate="2023-04-24T18:20:04" maxDate="2025-04-18T12:27:09"/>
    </cacheField>
    <cacheField name="Award Type" numFmtId="0">
      <sharedItems containsNonDate="0" containsString="0" containsBlank="1"/>
    </cacheField>
    <cacheField name="College/Divis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Hossain" refreshedDate="45848.500198611109" createdVersion="8" refreshedVersion="8" minRefreshableVersion="3" recordCount="9" xr:uid="{8BFD0B5A-4A90-4935-85F7-F2B873EBC518}">
  <cacheSource type="worksheet">
    <worksheetSource ref="A1:AS10" sheet="Submitted or Und_Con Proposals"/>
  </cacheSource>
  <cacheFields count="45">
    <cacheField name="Proposal #" numFmtId="0">
      <sharedItems count="9">
        <s v="24-0910-P0001"/>
        <s v="24-1035-P0001"/>
        <s v="24-1035-P0002"/>
        <s v="24-1052-P0001"/>
        <s v="24-1052-P0002"/>
        <s v="24-1053-P0001"/>
        <s v="25-0343-P0001"/>
        <s v="25-0488-P0001"/>
        <s v="25-0555-P0001"/>
      </sharedItems>
    </cacheField>
    <cacheField name="full proposal title" numFmtId="0">
      <sharedItems count="9">
        <s v="Selective Electrochemical Recovery of Rare Earth Elements from Ore"/>
        <s v="Great Plains and Interior Highlands CORE-CM (Phase II, Region IV): Developing a Nexus of Carbon Ore &amp; Critical Minerals Resources, Technology Innovation, and Community Engagement"/>
        <s v="WEA cost share for CORE-CM Phase II, Region IV: Developing a Nexus of Carbon Ore, Rare Earth Element &amp; Critical Minerals Technologies &amp; Community Engagement"/>
        <s v="Assessment, Characterization, and Planning for Carbon Ore and Critical Minerals/Materials Resources Utilization in the Rocky Mountain Regio"/>
        <s v="WEA cost share for Assessment, Characterization, and Planning for Carbon Ore and Critical Minerals/Materials Resources Utilization in the Rocky Mountain"/>
        <s v="CORE CM Phase II, Region V: Developing a Regional Evaluation and Assessment of Critical Minerals - Gulf Coast &amp; Permian Basin (DREAM-GCPB)"/>
        <s v="Scalable Electrochemical Separations of Individual Heavy REEs from Coal-Based REE Feedstocks"/>
        <s v="Collaborative Research: FEC: Optical Properties of Mineral Dust Aerosols: Building Capacity for Use-Inspired Applications Through Experimental and Theoretical Investigations"/>
        <s v="Recovery and Selective Electrochemical Separation of Rare Earth Elements"/>
      </sharedItems>
    </cacheField>
    <cacheField name="Project Title" numFmtId="0">
      <sharedItems/>
    </cacheField>
    <cacheField name="PI" numFmtId="0">
      <sharedItems count="4">
        <s v="Caleb Matthew Hill"/>
        <s v="Tyler Chandos Brown"/>
        <s v="Davin A. Bagdonas"/>
        <s v="Masanori Saito"/>
      </sharedItems>
    </cacheField>
    <cacheField name="PI Unit" numFmtId="0">
      <sharedItems count="4">
        <s v="Chemistry"/>
        <s v="School of Energy Resources Directors Office"/>
        <s v="Chemistry,School of Energy Resources Department"/>
        <s v="Atmospheric Science"/>
      </sharedItems>
    </cacheField>
    <cacheField name="Status" numFmtId="0">
      <sharedItems count="2">
        <s v="Submitted to Sponsor"/>
        <s v="Under Consideration"/>
      </sharedItems>
    </cacheField>
    <cacheField name="Sponsor" numFmtId="0">
      <sharedItems/>
    </cacheField>
    <cacheField name="Prime Sponsor" numFmtId="0">
      <sharedItems/>
    </cacheField>
    <cacheField name="Admin Unit" numFmtId="0">
      <sharedItems count="3">
        <s v="Chemistry"/>
        <s v="School of Energy Resources Directors Office"/>
        <s v="Atmospheric Science"/>
      </sharedItems>
    </cacheField>
    <cacheField name="Project Start Date" numFmtId="14">
      <sharedItems containsSemiMixedTypes="0" containsNonDate="0" containsDate="1" containsString="0" minDate="2024-09-10T00:00:00" maxDate="2025-09-02T00:00:00"/>
    </cacheField>
    <cacheField name="Project End Date" numFmtId="14">
      <sharedItems containsSemiMixedTypes="0" containsNonDate="0" containsDate="1" containsString="0" minDate="2026-05-31T00:00:00" maxDate="2029-07-01T00:00:00"/>
    </cacheField>
    <cacheField name="Proposal Type" numFmtId="0">
      <sharedItems/>
    </cacheField>
    <cacheField name="Instrument Type" numFmtId="0">
      <sharedItems/>
    </cacheField>
    <cacheField name="Project #" numFmtId="0">
      <sharedItems/>
    </cacheField>
    <cacheField name="Created Date.x" numFmtId="22">
      <sharedItems containsSemiMixedTypes="0" containsNonDate="0" containsDate="1" containsString="0" minDate="2024-03-28T14:02:43" maxDate="2025-02-19T07:09:23"/>
    </cacheField>
    <cacheField name="Total Sponsor Costs" numFmtId="0">
      <sharedItems containsSemiMixedTypes="0" containsString="0" containsNumber="1" containsInteger="1" minValue="34975" maxValue="7500000"/>
    </cacheField>
    <cacheField name="Sponsor Deadline" numFmtId="22">
      <sharedItems containsSemiMixedTypes="0" containsNonDate="0" containsDate="1" containsString="0" minDate="2024-04-05T00:00:00" maxDate="2025-02-27T00:00:00"/>
    </cacheField>
    <cacheField name="academic affairs" numFmtId="0">
      <sharedItems/>
    </cacheField>
    <cacheField name="activity type" numFmtId="0">
      <sharedItems/>
    </cacheField>
    <cacheField name="History Action Day and Comment" numFmtId="0">
      <sharedItems longText="1"/>
    </cacheField>
    <cacheField name="Actual_Submission_Date" numFmtId="22">
      <sharedItems containsSemiMixedTypes="0" containsNonDate="0" containsDate="1" containsString="0" minDate="2024-04-04T12:13:05" maxDate="2025-02-27T09:57:08"/>
    </cacheField>
    <cacheField name="Actual_Udr_Consid_Date" numFmtId="0">
      <sharedItems containsDate="1" containsMixedTypes="1" minDate="2025-01-06T12:08:42" maxDate="2025-06-12T11:30:43"/>
    </cacheField>
    <cacheField name="Actual_Funding_Date" numFmtId="0">
      <sharedItems/>
    </cacheField>
    <cacheField name="Actual_Not_Funding_Date" numFmtId="0">
      <sharedItems/>
    </cacheField>
    <cacheField name="Actual_Submission_FY" numFmtId="0">
      <sharedItems count="2">
        <s v="FY2024"/>
        <s v="FY2025"/>
      </sharedItems>
    </cacheField>
    <cacheField name="Actual_Udr_Consid_FY" numFmtId="0">
      <sharedItems/>
    </cacheField>
    <cacheField name="Actual_Funding_FY" numFmtId="0">
      <sharedItems/>
    </cacheField>
    <cacheField name="Actual_Not_Funding_FY" numFmtId="0">
      <sharedItems/>
    </cacheField>
    <cacheField name="Created Date.y" numFmtId="22">
      <sharedItems containsSemiMixedTypes="0" containsNonDate="0" containsDate="1" containsString="0" minDate="2024-03-28T14:02:43" maxDate="2025-02-19T07:09:23"/>
    </cacheField>
    <cacheField name="Proposal_Creation_FY" numFmtId="0">
      <sharedItems/>
    </cacheField>
    <cacheField name="Days_to_Submission" numFmtId="0">
      <sharedItems containsSemiMixedTypes="0" containsString="0" containsNumber="1" containsInteger="1" minValue="1" maxValue="247"/>
    </cacheField>
    <cacheField name="Days_to_Funding_From_Submission" numFmtId="0">
      <sharedItems/>
    </cacheField>
    <cacheField name="Days_to_Non_Funding_From_Submission" numFmtId="0">
      <sharedItems/>
    </cacheField>
    <cacheField name="Actual_Submission_Month_Year" numFmtId="17">
      <sharedItems containsSemiMixedTypes="0" containsNonDate="0" containsDate="1" containsString="0" minDate="2024-04-01T00:00:00" maxDate="2025-02-02T00:00:00"/>
    </cacheField>
    <cacheField name="College/Division" numFmtId="0">
      <sharedItems count="2">
        <s v="Engineering"/>
        <s v="School of Energy Resources"/>
      </sharedItems>
    </cacheField>
    <cacheField name="Actual_Submission_Quarter" numFmtId="0">
      <sharedItems/>
    </cacheField>
    <cacheField name="Actual_Funding_Quarter" numFmtId="0">
      <sharedItems/>
    </cacheField>
    <cacheField name="Sponsor_Type_Grouped" numFmtId="0">
      <sharedItems/>
    </cacheField>
    <cacheField name="Sponsor_Category" numFmtId="0">
      <sharedItems/>
    </cacheField>
    <cacheField name="Submission_Status" numFmtId="0">
      <sharedItems/>
    </cacheField>
    <cacheField name="Submission_Count" numFmtId="0">
      <sharedItems containsSemiMixedTypes="0" containsString="0" containsNumber="1" containsInteger="1" minValue="1" maxValue="1"/>
    </cacheField>
    <cacheField name="Award_Count" numFmtId="0">
      <sharedItems containsSemiMixedTypes="0" containsString="0" containsNumber="1" containsInteger="1" minValue="0" maxValue="0"/>
    </cacheField>
    <cacheField name="Total_Submission_Count" numFmtId="0">
      <sharedItems containsSemiMixedTypes="0" containsString="0" containsNumber="1" containsInteger="1" minValue="1" maxValue="1"/>
    </cacheField>
    <cacheField name="Received_Total_Sponsor_Costs" numFmtId="0">
      <sharedItems containsSemiMixedTypes="0" containsString="0" containsNumber="1" containsInteger="1" minValue="0" maxValue="0"/>
    </cacheField>
    <cacheField name="proposal opportunity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23-0645-A0001-0"/>
    <x v="0"/>
    <m/>
    <x v="0"/>
    <x v="0"/>
    <m/>
    <s v="50736ac6-95c5-46c1-956a-3038a1ab5edf"/>
    <m/>
    <m/>
    <n v="0"/>
    <s v="Original Award"/>
    <m/>
    <m/>
    <s v="Industry"/>
    <m/>
    <n v="25000"/>
    <m/>
    <s v="Leidos"/>
    <s v="U.S. Department of Energy"/>
    <m/>
    <d v="2020-11-09T00:00:00"/>
    <d v="2025-12-30T00:00:00"/>
    <x v="0"/>
    <n v="25000"/>
    <s v="23-0645"/>
    <n v="25000"/>
    <n v="25000"/>
    <m/>
    <x v="0"/>
    <d v="2023-04-24T18:55:48"/>
    <m/>
    <x v="0"/>
    <m/>
  </r>
  <r>
    <s v="23-0645-A0002-0"/>
    <x v="0"/>
    <m/>
    <x v="1"/>
    <x v="0"/>
    <m/>
    <s v="4661fac2-c4ac-4382-98a2-7cbd3db2569b"/>
    <m/>
    <m/>
    <n v="0"/>
    <s v="Original Award"/>
    <m/>
    <m/>
    <s v="Industry"/>
    <s v="Applied Research"/>
    <n v="22000"/>
    <m/>
    <s v="Leidos"/>
    <s v="U.S. Department of Energy"/>
    <m/>
    <d v="2024-07-17T00:00:00"/>
    <d v="2025-09-30T00:00:00"/>
    <x v="1"/>
    <n v="22000"/>
    <s v="23-0645"/>
    <n v="197915.9"/>
    <n v="98957.95"/>
    <m/>
    <x v="0"/>
    <d v="2024-07-18T13:54:08"/>
    <m/>
    <x v="0"/>
    <m/>
  </r>
  <r>
    <s v="23-0645-A0002-1"/>
    <x v="0"/>
    <m/>
    <x v="1"/>
    <x v="0"/>
    <m/>
    <s v="4661fac2-c4ac-4382-98a2-7cbd3db2569b"/>
    <m/>
    <m/>
    <n v="1"/>
    <s v="New Funding Increment"/>
    <d v="2024-08-27T00:00:00"/>
    <s v="Lillian Kay Gardner"/>
    <s v="Industry"/>
    <s v="Applied Research"/>
    <n v="100000"/>
    <m/>
    <s v="Leidos"/>
    <s v="U.S. Department of Energy"/>
    <m/>
    <d v="2024-08-27T00:00:00"/>
    <d v="2025-09-30T00:00:00"/>
    <x v="1"/>
    <n v="122000"/>
    <s v="23-0645"/>
    <n v="197915.9"/>
    <n v="98957.95"/>
    <m/>
    <x v="0"/>
    <d v="2024-08-27T13:57:22"/>
    <m/>
    <x v="0"/>
    <m/>
  </r>
  <r>
    <s v="23-0795-A0001-0"/>
    <x v="1"/>
    <m/>
    <x v="2"/>
    <x v="1"/>
    <m/>
    <s v="93723107-508e-439f-adb9-2f480f064029"/>
    <m/>
    <m/>
    <n v="0"/>
    <s v="Original Award"/>
    <m/>
    <m/>
    <s v="Institutions of Higher Education"/>
    <s v="Applied Research"/>
    <n v="70000"/>
    <m/>
    <s v="University of California, Berkeley"/>
    <s v="U.S. Department of Energy"/>
    <m/>
    <d v="2021-01-01T00:00:00"/>
    <d v="2022-12-31T00:00:00"/>
    <x v="2"/>
    <n v="70000"/>
    <s v="23-0795"/>
    <n v="70000"/>
    <n v="70000"/>
    <m/>
    <x v="1"/>
    <d v="2023-04-24T19:04:06"/>
    <m/>
    <x v="1"/>
    <m/>
  </r>
  <r>
    <s v="23-0818-A0001-0"/>
    <x v="2"/>
    <m/>
    <x v="3"/>
    <x v="2"/>
    <m/>
    <s v="0420fdab-3d6e-47e0-bf58-1448ca2239ff"/>
    <d v="2021-06-24T00:00:00"/>
    <m/>
    <n v="0"/>
    <s v="Original Award"/>
    <m/>
    <m/>
    <s v="U.S. Federal Government"/>
    <s v="Basic Research"/>
    <n v="16834"/>
    <d v="2023-04-24T19:05:23"/>
    <s v="U.S. Geological Survey/Department of the Interior"/>
    <s v="U.S. Geological Survey/Department of the Interior"/>
    <m/>
    <d v="2021-06-25T00:00:00"/>
    <d v="2023-02-15T00:00:00"/>
    <x v="3"/>
    <n v="16834"/>
    <s v="23-0818"/>
    <n v="14200.45"/>
    <n v="14200.45"/>
    <m/>
    <x v="1"/>
    <d v="2023-04-24T19:05:23"/>
    <m/>
    <x v="1"/>
    <m/>
  </r>
  <r>
    <s v="23-0865-A0001-0"/>
    <x v="3"/>
    <m/>
    <x v="4"/>
    <x v="0"/>
    <m/>
    <s v="bc498865-e5cb-40ac-a810-95356aa3cdee"/>
    <d v="2021-04-26T00:00:00"/>
    <m/>
    <n v="0"/>
    <s v="Original Award"/>
    <m/>
    <m/>
    <s v="U.S. Federal Government"/>
    <s v="Experimental Development"/>
    <n v="1584438"/>
    <m/>
    <s v="U.S. Department of Energy"/>
    <s v="U.S. Department of Energy"/>
    <m/>
    <d v="2021-08-12T00:00:00"/>
    <d v="2023-08-31T00:00:00"/>
    <x v="1"/>
    <n v="1584438"/>
    <s v="23-0865"/>
    <n v="2084438"/>
    <n v="1042219"/>
    <m/>
    <x v="1"/>
    <d v="2023-04-24T19:08:05"/>
    <m/>
    <x v="0"/>
    <m/>
  </r>
  <r>
    <s v="23-0865-A0001-1"/>
    <x v="3"/>
    <m/>
    <x v="4"/>
    <x v="0"/>
    <m/>
    <s v="bc498865-e5cb-40ac-a810-95356aa3cdee"/>
    <d v="2021-04-26T00:00:00"/>
    <m/>
    <n v="1"/>
    <s v="New Funding Increment"/>
    <d v="2023-06-20T00:00:00"/>
    <s v="Kristi Stockdale"/>
    <s v="U.S. Federal Government"/>
    <s v="Experimental Development"/>
    <n v="500000"/>
    <m/>
    <s v="U.S. Department of Energy"/>
    <s v="U.S. Department of Energy"/>
    <m/>
    <d v="2021-08-31T00:00:00"/>
    <d v="2024-08-30T00:00:00"/>
    <x v="1"/>
    <n v="2084438"/>
    <s v="23-0865"/>
    <n v="2084438"/>
    <n v="1042219"/>
    <m/>
    <x v="1"/>
    <d v="2023-06-20T13:24:55"/>
    <m/>
    <x v="0"/>
    <m/>
  </r>
  <r>
    <s v="23-0865-A0002-0"/>
    <x v="3"/>
    <m/>
    <x v="4"/>
    <x v="0"/>
    <m/>
    <s v="10f6579e-f5cd-4137-8164-767e0e6fc84b"/>
    <d v="2023-10-16T00:00:00"/>
    <m/>
    <n v="0"/>
    <s v="Original Award"/>
    <m/>
    <m/>
    <s v="Wyoming State Governmental Entities"/>
    <s v="Experimental Development"/>
    <n v="225000"/>
    <m/>
    <s v="Wyoming Energy Authority"/>
    <m/>
    <m/>
    <d v="2021-08-12T00:00:00"/>
    <d v="2024-09-29T00:00:00"/>
    <x v="1"/>
    <n v="225000"/>
    <s v="23-0865"/>
    <n v="225000"/>
    <n v="225000"/>
    <m/>
    <x v="1"/>
    <d v="2023-10-17T10:14:42"/>
    <m/>
    <x v="0"/>
    <m/>
  </r>
  <r>
    <s v="23-0906-A0001-0"/>
    <x v="4"/>
    <m/>
    <x v="5"/>
    <x v="0"/>
    <m/>
    <s v="a3197def-6fbb-43c0-9d70-60e50739871a"/>
    <d v="2021-04-26T00:00:00"/>
    <m/>
    <n v="0"/>
    <s v="Original Award"/>
    <m/>
    <m/>
    <s v="U.S. Federal Government"/>
    <s v="Applied Research"/>
    <n v="1566446"/>
    <m/>
    <s v="U.S. Department of Energy"/>
    <s v="U.S. Department of Energy"/>
    <m/>
    <d v="2021-08-12T00:00:00"/>
    <d v="2023-08-31T00:00:00"/>
    <x v="1"/>
    <n v="1566446"/>
    <s v="23-0906"/>
    <n v="2066446"/>
    <n v="1033223"/>
    <m/>
    <x v="2"/>
    <d v="2023-04-24T19:10:21"/>
    <m/>
    <x v="0"/>
    <m/>
  </r>
  <r>
    <s v="23-0906-A0001-1"/>
    <x v="4"/>
    <m/>
    <x v="5"/>
    <x v="0"/>
    <m/>
    <s v="a3197def-6fbb-43c0-9d70-60e50739871a"/>
    <d v="2021-04-26T00:00:00"/>
    <m/>
    <n v="1"/>
    <s v="New Funding Increment"/>
    <d v="2023-06-20T00:00:00"/>
    <s v="Kristi Stockdale"/>
    <s v="U.S. Federal Government"/>
    <s v="Applied Research"/>
    <n v="500000"/>
    <m/>
    <s v="U.S. Department of Energy"/>
    <s v="U.S. Department of Energy"/>
    <m/>
    <d v="2021-08-31T00:00:00"/>
    <d v="2024-02-29T00:00:00"/>
    <x v="1"/>
    <n v="2066446"/>
    <s v="23-0906"/>
    <n v="2066446"/>
    <n v="1033223"/>
    <m/>
    <x v="2"/>
    <d v="2023-06-20T14:44:43"/>
    <m/>
    <x v="0"/>
    <m/>
  </r>
  <r>
    <s v="23-0966-A0001-0"/>
    <x v="5"/>
    <m/>
    <x v="2"/>
    <x v="1"/>
    <m/>
    <s v="bda96c0d-43e7-4195-9152-3359c9ca4717"/>
    <d v="2021-08-28T00:00:00"/>
    <m/>
    <n v="0"/>
    <s v="Original Award"/>
    <m/>
    <m/>
    <s v="U.S. Federal Government"/>
    <s v="Experimental Development"/>
    <n v="350000"/>
    <m/>
    <s v="U.S. Department of Energy"/>
    <s v="U.S. Department of Energy"/>
    <m/>
    <d v="2021-09-01T00:00:00"/>
    <d v="2023-12-31T00:00:00"/>
    <x v="2"/>
    <n v="350000"/>
    <s v="23-0966"/>
    <m/>
    <m/>
    <m/>
    <x v="2"/>
    <d v="2023-04-24T19:13:39"/>
    <m/>
    <x v="1"/>
    <m/>
  </r>
  <r>
    <s v="23-1061-A0003-0"/>
    <x v="6"/>
    <m/>
    <x v="5"/>
    <x v="0"/>
    <m/>
    <s v="49c493fa-4f32-409b-90cc-6193ce5fc2cc"/>
    <d v="2021-06-02T00:00:00"/>
    <m/>
    <n v="0"/>
    <s v="Original Award"/>
    <m/>
    <m/>
    <s v="U.S. Federal Government"/>
    <s v="Experimental Development"/>
    <n v="187500"/>
    <m/>
    <s v="U.S. Department of Energy"/>
    <s v="U.S. Department of Energy"/>
    <m/>
    <d v="2020-12-02T00:00:00"/>
    <d v="2025-03-31T00:00:00"/>
    <x v="1"/>
    <n v="187500"/>
    <s v="23-1061"/>
    <n v="187500"/>
    <n v="187500"/>
    <m/>
    <x v="2"/>
    <d v="2023-09-10T15:07:07"/>
    <m/>
    <x v="0"/>
    <m/>
  </r>
  <r>
    <s v="23-1131-A0001-0"/>
    <x v="7"/>
    <m/>
    <x v="5"/>
    <x v="0"/>
    <m/>
    <s v="d8826b18-2092-4287-9ae1-806a08ade0fc"/>
    <m/>
    <m/>
    <n v="0"/>
    <s v="Original Award"/>
    <m/>
    <m/>
    <s v="Institutions of Higher Education"/>
    <s v="Experimental Development"/>
    <n v="17269"/>
    <m/>
    <s v="University of Texas, Austin"/>
    <s v="U.S. Department of Energy"/>
    <m/>
    <d v="2021-09-15T00:00:00"/>
    <d v="2024-09-30T00:00:00"/>
    <x v="1"/>
    <n v="17269"/>
    <s v="23-1131"/>
    <m/>
    <m/>
    <m/>
    <x v="2"/>
    <d v="2023-04-24T19:23:17"/>
    <m/>
    <x v="0"/>
    <m/>
  </r>
  <r>
    <s v="23-1131-A0001-1"/>
    <x v="7"/>
    <m/>
    <x v="5"/>
    <x v="0"/>
    <m/>
    <s v="d8826b18-2092-4287-9ae1-806a08ade0fc"/>
    <m/>
    <m/>
    <n v="1"/>
    <s v="New Funding Increment"/>
    <d v="2023-11-30T00:00:00"/>
    <s v="John Ruess"/>
    <s v="Institutions of Higher Education"/>
    <s v="Experimental Development"/>
    <n v="13468"/>
    <d v="2023-04-24T19:23:17"/>
    <s v="University of Texas, Austin"/>
    <s v="U.S. Department of Energy"/>
    <m/>
    <d v="2021-09-15T00:00:00"/>
    <d v="2024-09-30T00:00:00"/>
    <x v="1"/>
    <n v="30737"/>
    <s v="23-1131"/>
    <m/>
    <m/>
    <m/>
    <x v="2"/>
    <d v="2023-11-30T16:34:29"/>
    <m/>
    <x v="0"/>
    <m/>
  </r>
  <r>
    <s v="24-0035-A0001-0"/>
    <x v="8"/>
    <m/>
    <x v="6"/>
    <x v="3"/>
    <m/>
    <s v="958f40c3-2530-4e27-8edf-333c3868fda0"/>
    <m/>
    <m/>
    <n v="0"/>
    <s v="Original Award"/>
    <m/>
    <m/>
    <s v="Industry"/>
    <s v="Basic Research"/>
    <n v="53324"/>
    <m/>
    <s v="Wyonics, LLC"/>
    <s v="U.S. Department of Energy"/>
    <m/>
    <d v="2023-07-10T00:00:00"/>
    <d v="2024-08-31T00:00:00"/>
    <x v="4"/>
    <n v="53324"/>
    <s v="24-0035"/>
    <n v="53324"/>
    <n v="53324"/>
    <m/>
    <x v="1"/>
    <d v="2023-11-27T07:51:49"/>
    <m/>
    <x v="1"/>
    <m/>
  </r>
  <r>
    <s v="24-0318-A0001-0"/>
    <x v="9"/>
    <m/>
    <x v="5"/>
    <x v="0"/>
    <m/>
    <s v="cedd2e73-0374-4f53-b995-85f478828dd1"/>
    <m/>
    <m/>
    <n v="0"/>
    <s v="Original Award"/>
    <m/>
    <m/>
    <s v="U.S. Federal Government"/>
    <s v="Applied Research"/>
    <n v="179905"/>
    <m/>
    <s v="Pacific Northwest National Laboratory/Battelle Energy Alliance, LLC/Battelle Memorial Institute"/>
    <s v="U.S. Department of Energy"/>
    <m/>
    <d v="2023-08-15T00:00:00"/>
    <d v="2025-06-30T00:00:00"/>
    <x v="1"/>
    <n v="179905"/>
    <s v="24-0318"/>
    <n v="179905"/>
    <n v="179905"/>
    <m/>
    <x v="2"/>
    <d v="2023-10-10T19:07:54"/>
    <m/>
    <x v="0"/>
    <m/>
  </r>
  <r>
    <s v="24-0430-A0003-1"/>
    <x v="10"/>
    <m/>
    <x v="4"/>
    <x v="0"/>
    <m/>
    <s v="448db07b-4212-4fab-80f9-0db6dc7ab450"/>
    <d v="2025-04-17T00:00:00"/>
    <m/>
    <n v="1"/>
    <s v="New Funding Increment"/>
    <d v="2025-04-18T00:00:00"/>
    <s v="Farrell Jean Rapp"/>
    <s v="U.S. Federal Government"/>
    <s v="Other Sponsored Activity"/>
    <n v="156000"/>
    <d v="2024-10-22T09:46:07"/>
    <s v="KeyLogic"/>
    <s v="U.S. Department of Energy"/>
    <m/>
    <d v="2024-09-26T00:00:00"/>
    <d v="2025-12-31T00:00:00"/>
    <x v="1"/>
    <n v="206000"/>
    <s v="24-0430"/>
    <n v="206000"/>
    <n v="206000"/>
    <m/>
    <x v="0"/>
    <d v="2025-04-18T12:27:09"/>
    <m/>
    <x v="0"/>
    <m/>
  </r>
  <r>
    <s v="23-0040-A0001"/>
    <x v="11"/>
    <m/>
    <x v="7"/>
    <x v="2"/>
    <m/>
    <s v="dcda20af-ac43-43c9-b2d3-888fb1b86951"/>
    <m/>
    <m/>
    <n v="0"/>
    <s v="Original Award"/>
    <m/>
    <m/>
    <m/>
    <m/>
    <n v="507586"/>
    <d v="2023-04-24T18:20:04"/>
    <s v="National Aeronautics and Space Administration"/>
    <s v="National Aeronautics and Space Administration"/>
    <m/>
    <d v="2016-06-01T00:00:00"/>
    <d v="2022-05-31T00:00:00"/>
    <x v="3"/>
    <n v="507586"/>
    <s v="23-0040"/>
    <n v="507586"/>
    <n v="507586"/>
    <m/>
    <x v="1"/>
    <d v="2023-04-24T18:20:04"/>
    <m/>
    <x v="1"/>
    <m/>
  </r>
  <r>
    <s v="23-0754-A0001"/>
    <x v="12"/>
    <m/>
    <x v="8"/>
    <x v="4"/>
    <m/>
    <s v="71a1adef-f4e5-482a-a774-835569322920"/>
    <m/>
    <m/>
    <n v="0"/>
    <s v="Original Award"/>
    <m/>
    <m/>
    <s v="Wyoming State Governmental Entities"/>
    <m/>
    <n v="467182.55"/>
    <d v="2023-04-24T19:01:50"/>
    <s v="Wyoming Game and Fish Department"/>
    <m/>
    <m/>
    <d v="2021-03-08T00:00:00"/>
    <d v="2023-09-30T00:00:00"/>
    <x v="5"/>
    <n v="467182.55"/>
    <s v="23-0754"/>
    <n v="467182.55"/>
    <n v="467182.55"/>
    <m/>
    <x v="1"/>
    <d v="2023-04-24T19:01:51"/>
    <m/>
    <x v="2"/>
    <m/>
  </r>
  <r>
    <s v="23-0906-A0002"/>
    <x v="4"/>
    <m/>
    <x v="5"/>
    <x v="0"/>
    <m/>
    <s v="df78344e-c41e-44b3-8cc9-c8bb2cec0f03"/>
    <d v="2023-10-16T00:00:00"/>
    <m/>
    <n v="0"/>
    <s v="Original Award"/>
    <m/>
    <m/>
    <s v="Wyoming State Governmental Entities"/>
    <s v="Applied Research"/>
    <n v="225000"/>
    <d v="2023-10-17T10:28:12"/>
    <s v="Wyoming Energy Authority"/>
    <m/>
    <m/>
    <d v="2021-09-01T00:00:00"/>
    <d v="2024-09-29T00:00:00"/>
    <x v="1"/>
    <n v="225000"/>
    <s v="23-0906"/>
    <n v="225000"/>
    <n v="225000"/>
    <m/>
    <x v="2"/>
    <d v="2023-10-17T10:28:12"/>
    <m/>
    <x v="0"/>
    <m/>
  </r>
  <r>
    <s v="23-1058-A0001"/>
    <x v="13"/>
    <m/>
    <x v="1"/>
    <x v="0"/>
    <m/>
    <s v="5902d917-afd3-4753-8fc8-24b2ed053857"/>
    <m/>
    <m/>
    <n v="0"/>
    <s v="Original Award"/>
    <m/>
    <m/>
    <s v="Industry"/>
    <s v="Experimental Development"/>
    <n v="104902"/>
    <d v="2023-04-24T19:19:13"/>
    <s v="U.S. Gold Corp."/>
    <s v="U.S. Gold Corp."/>
    <m/>
    <d v="2022-01-01T00:00:00"/>
    <d v="2024-05-31T00:00:00"/>
    <x v="1"/>
    <n v="104902"/>
    <s v="23-1058"/>
    <n v="104902"/>
    <n v="104902"/>
    <m/>
    <x v="1"/>
    <d v="2023-04-24T19:19:13"/>
    <m/>
    <x v="0"/>
    <m/>
  </r>
  <r>
    <s v="23-1061-A0001"/>
    <x v="6"/>
    <m/>
    <x v="5"/>
    <x v="0"/>
    <m/>
    <s v="f3d468e9-b24b-44d4-a526-e1db95a9ba6c"/>
    <d v="2021-06-02T00:00:00"/>
    <m/>
    <n v="0"/>
    <s v="Original Award"/>
    <m/>
    <m/>
    <s v="Wyoming Local Governmental Entities"/>
    <s v="Experimental Development"/>
    <n v="187500"/>
    <d v="2023-04-24T19:19:23"/>
    <s v="Campbell County"/>
    <s v="Campbell County"/>
    <m/>
    <d v="2020-12-02T00:00:00"/>
    <d v="2023-12-01T00:00:00"/>
    <x v="1"/>
    <n v="187500"/>
    <s v="23-1061"/>
    <n v="187500"/>
    <n v="93750"/>
    <m/>
    <x v="2"/>
    <d v="2023-04-24T19:19:23"/>
    <m/>
    <x v="0"/>
    <m/>
  </r>
  <r>
    <s v="23-1061-A0002"/>
    <x v="6"/>
    <m/>
    <x v="5"/>
    <x v="0"/>
    <m/>
    <s v="8cbf5df2-47ac-44e5-816a-01bc892cdeca"/>
    <d v="2021-06-02T00:00:00"/>
    <m/>
    <n v="0"/>
    <s v="Original Award"/>
    <m/>
    <m/>
    <s v="Wyoming Local Governmental Entities"/>
    <s v="Experimental Development"/>
    <n v="187500"/>
    <d v="2023-09-10T14:51:32"/>
    <s v="City of Gillette, Wyoming"/>
    <s v="City of Gillette, Wyoming"/>
    <m/>
    <d v="2020-12-02T00:00:00"/>
    <d v="2023-12-01T00:00:00"/>
    <x v="1"/>
    <n v="187500"/>
    <s v="23-1061"/>
    <n v="187500"/>
    <n v="93750"/>
    <m/>
    <x v="2"/>
    <d v="2023-09-10T14:51:32"/>
    <m/>
    <x v="0"/>
    <m/>
  </r>
  <r>
    <s v="23-1063-A0001"/>
    <x v="14"/>
    <m/>
    <x v="6"/>
    <x v="3"/>
    <m/>
    <s v="9d04b1ee-93d8-4aca-b0da-25f1c0ffe16a"/>
    <d v="2022-01-08T00:00:00"/>
    <m/>
    <n v="0"/>
    <s v="Original Award"/>
    <m/>
    <m/>
    <s v="U.S. Federal Government"/>
    <s v="Basic Research"/>
    <n v="180000"/>
    <d v="2023-04-24T19:19:29"/>
    <s v="Battelle Energy Alliance"/>
    <s v="U.S. Department of Energy"/>
    <m/>
    <d v="2022-01-07T00:00:00"/>
    <d v="2023-09-30T00:00:00"/>
    <x v="4"/>
    <n v="90000"/>
    <s v="23-1063"/>
    <n v="90000"/>
    <n v="90000"/>
    <m/>
    <x v="2"/>
    <d v="2023-04-24T19:19:29"/>
    <m/>
    <x v="1"/>
    <m/>
  </r>
  <r>
    <s v="23-1330-A0001"/>
    <x v="15"/>
    <m/>
    <x v="9"/>
    <x v="2"/>
    <m/>
    <s v="8ae740ba-9dd9-49a4-9fae-c5a7acf845e3"/>
    <d v="2022-07-22T00:00:00"/>
    <m/>
    <n v="0"/>
    <s v="Original Award"/>
    <m/>
    <m/>
    <s v="U.S. Federal Government"/>
    <s v="Basic Research"/>
    <n v="18518.75"/>
    <d v="2023-04-24T19:34:40"/>
    <s v="National Park Service/Department of the Interior"/>
    <s v="National Park Service/Department of the Interior"/>
    <m/>
    <d v="2022-08-01T00:00:00"/>
    <d v="2024-12-31T00:00:00"/>
    <x v="3"/>
    <n v="18518.75"/>
    <s v="23-1330"/>
    <n v="18518.75"/>
    <n v="18518.75"/>
    <m/>
    <x v="1"/>
    <d v="2023-04-24T19:34:40"/>
    <m/>
    <x v="1"/>
    <m/>
  </r>
  <r>
    <s v="23-1511-A0001"/>
    <x v="16"/>
    <m/>
    <x v="10"/>
    <x v="5"/>
    <m/>
    <s v="57001ea9-ed5b-481c-bd2a-89c7da790a3b"/>
    <d v="2023-03-14T00:00:00"/>
    <m/>
    <n v="0"/>
    <s v="Original Award"/>
    <m/>
    <m/>
    <s v="Industry"/>
    <s v="Other Sponsored Activity"/>
    <n v="30874"/>
    <d v="2023-05-08T15:54:41"/>
    <s v="Rare Element Resources, Inc."/>
    <m/>
    <m/>
    <d v="2023-03-15T00:00:00"/>
    <d v="2023-10-15T00:00:00"/>
    <x v="6"/>
    <n v="30874"/>
    <s v="23-1511"/>
    <n v="30874"/>
    <n v="30874"/>
    <m/>
    <x v="1"/>
    <d v="2023-05-08T15:54:41"/>
    <m/>
    <x v="3"/>
    <m/>
  </r>
  <r>
    <s v="24-0002-A0001"/>
    <x v="17"/>
    <m/>
    <x v="2"/>
    <x v="1"/>
    <m/>
    <s v="6a43824e-9208-4188-9fc5-ebdabe83cb0a"/>
    <m/>
    <m/>
    <n v="0"/>
    <s v="Original Award"/>
    <m/>
    <m/>
    <s v="Industry"/>
    <s v="Applied Research"/>
    <n v="80000"/>
    <d v="2023-07-14T06:55:51"/>
    <s v="Polykala Technologies, LLC"/>
    <s v="U.S. Department of Energy"/>
    <m/>
    <d v="2023-04-03T00:00:00"/>
    <d v="2025-04-02T00:00:00"/>
    <x v="2"/>
    <n v="80000"/>
    <s v="24-0002"/>
    <n v="80000"/>
    <n v="80000"/>
    <m/>
    <x v="2"/>
    <d v="2023-07-14T06:55:52"/>
    <m/>
    <x v="1"/>
    <m/>
  </r>
  <r>
    <s v="24-0084-A0001"/>
    <x v="18"/>
    <m/>
    <x v="2"/>
    <x v="1"/>
    <m/>
    <s v="78916fe6-e6d0-48d6-83e9-5ece8047cdaf"/>
    <m/>
    <m/>
    <n v="0"/>
    <s v="Original Award"/>
    <m/>
    <m/>
    <s v="Institutions of Higher Education"/>
    <s v="Applied Research"/>
    <n v="90000"/>
    <d v="2024-09-24T09:55:31"/>
    <s v="Howard University"/>
    <s v="U.S. Department of Energy"/>
    <m/>
    <d v="2024-05-01T00:00:00"/>
    <d v="2026-04-30T00:00:00"/>
    <x v="2"/>
    <n v="90000"/>
    <s v="24-0084"/>
    <n v="180000"/>
    <n v="180000"/>
    <m/>
    <x v="0"/>
    <d v="2024-09-24T09:55:32"/>
    <m/>
    <x v="1"/>
    <m/>
  </r>
  <r>
    <s v="24-0115-A0001"/>
    <x v="19"/>
    <m/>
    <x v="2"/>
    <x v="6"/>
    <m/>
    <s v="e28a52e7-68d7-460f-91ac-3016b462563e"/>
    <d v="2024-09-26T00:00:00"/>
    <m/>
    <n v="0"/>
    <s v="Original Award"/>
    <m/>
    <m/>
    <s v="Industry"/>
    <s v="Applied Research"/>
    <n v="699999"/>
    <d v="2024-08-29T15:50:58"/>
    <s v="New Mexico Institute of Mining and Technology"/>
    <s v="U.S. Department of Energy"/>
    <m/>
    <d v="2024-07-24T00:00:00"/>
    <d v="2027-04-23T00:00:00"/>
    <x v="2"/>
    <n v="699999"/>
    <s v="24-0115"/>
    <n v="699999"/>
    <n v="699999"/>
    <m/>
    <x v="0"/>
    <d v="2024-08-29T15:50:58"/>
    <m/>
    <x v="1"/>
    <m/>
  </r>
  <r>
    <s v="24-0400-A0001"/>
    <x v="20"/>
    <m/>
    <x v="11"/>
    <x v="7"/>
    <m/>
    <s v="4edf0b28-8484-4e08-bf13-53cc725c70bb"/>
    <d v="2023-09-13T00:00:00"/>
    <m/>
    <n v="0"/>
    <s v="Original Award"/>
    <m/>
    <m/>
    <s v="U.S. Federal Government"/>
    <s v="Basic Research"/>
    <n v="40141"/>
    <d v="2023-09-19T11:38:42"/>
    <s v="Bureau of Land Management/Department of the Interior"/>
    <s v="Bureau of Land Management/Department of the Interior"/>
    <m/>
    <d v="2023-09-15T00:00:00"/>
    <d v="2026-09-14T00:00:00"/>
    <x v="7"/>
    <n v="40141"/>
    <s v="24-0400"/>
    <n v="40141"/>
    <n v="40141"/>
    <m/>
    <x v="0"/>
    <d v="2023-09-19T11:38:43"/>
    <m/>
    <x v="4"/>
    <m/>
  </r>
  <r>
    <s v="24-0613-A0002"/>
    <x v="21"/>
    <m/>
    <x v="12"/>
    <x v="8"/>
    <m/>
    <s v="89bcb998-7b39-429a-a23a-b603acb4d712"/>
    <d v="2025-02-05T00:00:00"/>
    <m/>
    <n v="0"/>
    <s v="Original Award"/>
    <m/>
    <m/>
    <s v="Industry"/>
    <s v="Applied Research"/>
    <n v="25492"/>
    <d v="2024-09-04T13:56:27"/>
    <s v="BWXT Advanced Technologies, LLC"/>
    <m/>
    <m/>
    <d v="2024-09-01T00:00:00"/>
    <d v="2025-08-31T00:00:00"/>
    <x v="1"/>
    <n v="25492"/>
    <s v="24-0613"/>
    <n v="25492"/>
    <n v="25492"/>
    <m/>
    <x v="0"/>
    <d v="2024-09-04T13:56:28"/>
    <m/>
    <x v="0"/>
    <m/>
  </r>
  <r>
    <s v="24-0629-A0001"/>
    <x v="22"/>
    <m/>
    <x v="13"/>
    <x v="0"/>
    <m/>
    <s v="5dd0b9de-898b-4b80-a62a-4cc3cdd68361"/>
    <d v="2024-08-01T00:00:00"/>
    <m/>
    <n v="0"/>
    <s v="Original Award"/>
    <m/>
    <m/>
    <s v="Non-Profit Organizations"/>
    <s v="Other Sponsored Activity"/>
    <n v="274973"/>
    <d v="2024-06-27T14:35:42"/>
    <s v="Alfred P. Sloan Foundation"/>
    <m/>
    <m/>
    <d v="2024-07-01T00:00:00"/>
    <d v="2027-07-31T00:00:00"/>
    <x v="1"/>
    <n v="274973"/>
    <s v="24-0629"/>
    <n v="745632"/>
    <n v="745632"/>
    <m/>
    <x v="0"/>
    <d v="2024-06-27T14:35:43"/>
    <m/>
    <x v="0"/>
    <m/>
  </r>
  <r>
    <s v="24-0642-A0001"/>
    <x v="23"/>
    <m/>
    <x v="14"/>
    <x v="9"/>
    <m/>
    <s v="f92d4c57-a82b-43b1-a426-c27140c2acd9"/>
    <d v="2024-08-02T00:00:00"/>
    <m/>
    <n v="0"/>
    <s v="Original Award"/>
    <m/>
    <m/>
    <s v="U.S. Federal Government"/>
    <s v="Applied Research"/>
    <n v="450000"/>
    <d v="2024-08-02T14:09:48"/>
    <s v="National Science Foundation"/>
    <m/>
    <m/>
    <d v="2024-09-01T00:00:00"/>
    <d v="2027-08-31T00:00:00"/>
    <x v="8"/>
    <n v="450000"/>
    <s v="24-0642"/>
    <n v="450000"/>
    <n v="450000"/>
    <m/>
    <x v="0"/>
    <d v="2024-08-02T14:09:49"/>
    <m/>
    <x v="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23-0645-A0001-0"/>
    <s v="Rare earth element in coals"/>
    <m/>
    <s v="Scott Austin Quillinan"/>
    <s v="School of Energy Resources Directors Office"/>
    <m/>
    <s v="50736ac6-95c5-46c1-956a-3038a1ab5edf"/>
    <m/>
    <m/>
    <n v="0"/>
    <s v="Original Award"/>
    <m/>
    <m/>
    <x v="0"/>
    <m/>
    <n v="25000"/>
    <m/>
    <x v="0"/>
    <s v="U.S. Department of Energy"/>
    <m/>
    <d v="2020-11-09T00:00:00"/>
    <d v="2025-12-30T00:00:00"/>
    <s v="School of Energy Resources Subdivision"/>
    <n v="25000"/>
    <s v="23-0645"/>
    <n v="25000"/>
    <n v="25000"/>
    <m/>
    <x v="0"/>
    <d v="2023-04-24T18:55:48"/>
    <m/>
    <s v="School of Energy Resources"/>
  </r>
  <r>
    <s v="23-0645-A0002-0"/>
    <s v="Rare earth element in coals"/>
    <m/>
    <s v="Jonathan Fred McLaughlin"/>
    <s v="School of Energy Resources Directors Office"/>
    <m/>
    <s v="4661fac2-c4ac-4382-98a2-7cbd3db2569b"/>
    <m/>
    <m/>
    <n v="0"/>
    <s v="Original Award"/>
    <m/>
    <m/>
    <x v="0"/>
    <s v="Applied Research"/>
    <n v="22000"/>
    <m/>
    <x v="0"/>
    <s v="U.S. Department of Energy"/>
    <m/>
    <d v="2024-07-17T00:00:00"/>
    <d v="2025-09-30T00:00:00"/>
    <s v="School of Energy Resources Directors Office"/>
    <n v="22000"/>
    <s v="23-0645"/>
    <n v="197915.9"/>
    <n v="98957.95"/>
    <m/>
    <x v="0"/>
    <d v="2024-07-18T13:54:08"/>
    <m/>
    <s v="School of Energy Resources"/>
  </r>
  <r>
    <s v="23-0645-A0002-1"/>
    <s v="Rare earth element in coals"/>
    <m/>
    <s v="Jonathan Fred McLaughlin"/>
    <s v="School of Energy Resources Directors Office"/>
    <m/>
    <s v="4661fac2-c4ac-4382-98a2-7cbd3db2569b"/>
    <m/>
    <m/>
    <n v="1"/>
    <s v="New Funding Increment"/>
    <d v="2024-08-27T00:00:00"/>
    <s v="Lillian Kay Gardner"/>
    <x v="0"/>
    <s v="Applied Research"/>
    <n v="100000"/>
    <m/>
    <x v="0"/>
    <s v="U.S. Department of Energy"/>
    <m/>
    <d v="2024-08-27T00:00:00"/>
    <d v="2025-09-30T00:00:00"/>
    <s v="School of Energy Resources Directors Office"/>
    <n v="122000"/>
    <s v="23-0645"/>
    <n v="197915.9"/>
    <n v="98957.95"/>
    <m/>
    <x v="0"/>
    <d v="2024-08-27T13:57:22"/>
    <m/>
    <s v="School of Energy Resources"/>
  </r>
  <r>
    <s v="23-0795-A0001-0"/>
    <s v="Efficient recovery of rare earth using methylobacterium extorquens"/>
    <m/>
    <s v="Maohong Fan"/>
    <s v="Energy &amp; Petroleum Engineering"/>
    <m/>
    <s v="93723107-508e-439f-adb9-2f480f064029"/>
    <m/>
    <m/>
    <n v="0"/>
    <s v="Original Award"/>
    <m/>
    <m/>
    <x v="1"/>
    <s v="Applied Research"/>
    <n v="70000"/>
    <m/>
    <x v="1"/>
    <s v="U.S. Department of Energy"/>
    <m/>
    <d v="2021-01-01T00:00:00"/>
    <d v="2022-12-31T00:00:00"/>
    <s v="Energy &amp; Petroleum Engineering"/>
    <n v="70000"/>
    <s v="23-0795"/>
    <n v="70000"/>
    <n v="70000"/>
    <m/>
    <x v="1"/>
    <d v="2023-04-24T19:04:06"/>
    <m/>
    <s v="Engineering"/>
  </r>
  <r>
    <s v="23-0818-A0001-0"/>
    <s v="Shear-zone control on platinum group element (pge) enrichment in the medicine bow mountains, wyoming: mineralization, alteration, and implications for ore formation"/>
    <m/>
    <s v="Simone Elizabeth Runyon"/>
    <s v="Geology &amp; Geophysics"/>
    <m/>
    <s v="0420fdab-3d6e-47e0-bf58-1448ca2239ff"/>
    <d v="2021-06-24T00:00:00"/>
    <m/>
    <n v="0"/>
    <s v="Original Award"/>
    <m/>
    <m/>
    <x v="2"/>
    <s v="Basic Research"/>
    <n v="16834"/>
    <d v="2023-04-24T19:05:23"/>
    <x v="2"/>
    <s v="U.S. Geological Survey/Department of the Interior"/>
    <m/>
    <d v="2021-06-25T00:00:00"/>
    <d v="2023-02-15T00:00:00"/>
    <s v="Geology &amp; Geophysics"/>
    <n v="16834"/>
    <s v="23-0818"/>
    <n v="14200.45"/>
    <n v="14200.45"/>
    <m/>
    <x v="1"/>
    <d v="2023-04-24T19:05:23"/>
    <m/>
    <s v="Engineering"/>
  </r>
  <r>
    <s v="23-0865-A0001-0"/>
    <s v="Powder river basin core-cm: advancing strategies for carbon ore, rare earth element, and critical mineral resource development in the nation's largest coal producing basin"/>
    <m/>
    <s v="Erin Heather Writer Phillips"/>
    <s v="School of Energy Resources Directors Office"/>
    <m/>
    <s v="bc498865-e5cb-40ac-a810-95356aa3cdee"/>
    <d v="2021-04-26T00:00:00"/>
    <m/>
    <n v="0"/>
    <s v="Original Award"/>
    <m/>
    <m/>
    <x v="2"/>
    <s v="Experimental Development"/>
    <n v="1584438"/>
    <m/>
    <x v="3"/>
    <s v="U.S. Department of Energy"/>
    <m/>
    <d v="2021-08-12T00:00:00"/>
    <d v="2023-08-31T00:00:00"/>
    <s v="School of Energy Resources Directors Office"/>
    <n v="1584438"/>
    <s v="23-0865"/>
    <n v="2084438"/>
    <n v="1042219"/>
    <m/>
    <x v="1"/>
    <d v="2023-04-24T19:08:05"/>
    <m/>
    <s v="School of Energy Resources"/>
  </r>
  <r>
    <s v="23-0865-A0001-1"/>
    <s v="Powder river basin core-cm: advancing strategies for carbon ore, rare earth element, and critical mineral resource development in the nation's largest coal producing basin"/>
    <m/>
    <s v="Erin Heather Writer Phillips"/>
    <s v="School of Energy Resources Directors Office"/>
    <m/>
    <s v="bc498865-e5cb-40ac-a810-95356aa3cdee"/>
    <d v="2021-04-26T00:00:00"/>
    <m/>
    <n v="1"/>
    <s v="New Funding Increment"/>
    <d v="2023-06-20T00:00:00"/>
    <s v="Kristi Stockdale"/>
    <x v="2"/>
    <s v="Experimental Development"/>
    <n v="500000"/>
    <m/>
    <x v="3"/>
    <s v="U.S. Department of Energy"/>
    <m/>
    <d v="2021-08-31T00:00:00"/>
    <d v="2024-08-30T00:00:00"/>
    <s v="School of Energy Resources Directors Office"/>
    <n v="2084438"/>
    <s v="23-0865"/>
    <n v="2084438"/>
    <n v="1042219"/>
    <m/>
    <x v="1"/>
    <d v="2023-06-20T13:24:55"/>
    <m/>
    <s v="School of Energy Resources"/>
  </r>
  <r>
    <s v="23-0865-A0002-0"/>
    <s v="Powder river basin core-cm: advancing strategies for carbon ore, rare earth element, and critical mineral resource development in the nation's largest coal producing basin"/>
    <m/>
    <s v="Erin Heather Writer Phillips"/>
    <s v="School of Energy Resources Directors Office"/>
    <m/>
    <s v="10f6579e-f5cd-4137-8164-767e0e6fc84b"/>
    <d v="2023-10-16T00:00:00"/>
    <m/>
    <n v="0"/>
    <s v="Original Award"/>
    <m/>
    <m/>
    <x v="3"/>
    <s v="Experimental Development"/>
    <n v="225000"/>
    <m/>
    <x v="4"/>
    <m/>
    <m/>
    <d v="2021-08-12T00:00:00"/>
    <d v="2024-09-29T00:00:00"/>
    <s v="School of Energy Resources Directors Office"/>
    <n v="225000"/>
    <s v="23-0865"/>
    <n v="225000"/>
    <n v="225000"/>
    <m/>
    <x v="1"/>
    <d v="2023-10-17T10:14:42"/>
    <m/>
    <s v="School of Energy Resources"/>
  </r>
  <r>
    <s v="23-0906-A0001-0"/>
    <s v="Carbon ore, rare earth and critical minerals (core-cm) initiative for u.s. basins"/>
    <m/>
    <s v="Davin A. Bagdonas"/>
    <s v="School of Energy Resources Directors Office"/>
    <m/>
    <s v="a3197def-6fbb-43c0-9d70-60e50739871a"/>
    <d v="2021-04-26T00:00:00"/>
    <m/>
    <n v="0"/>
    <s v="Original Award"/>
    <m/>
    <m/>
    <x v="2"/>
    <s v="Applied Research"/>
    <n v="1566446"/>
    <m/>
    <x v="3"/>
    <s v="U.S. Department of Energy"/>
    <m/>
    <d v="2021-08-12T00:00:00"/>
    <d v="2023-08-31T00:00:00"/>
    <s v="School of Energy Resources Directors Office"/>
    <n v="1566446"/>
    <s v="23-0906"/>
    <n v="2066446"/>
    <n v="1033223"/>
    <m/>
    <x v="2"/>
    <d v="2023-04-24T19:10:21"/>
    <m/>
    <s v="School of Energy Resources"/>
  </r>
  <r>
    <s v="23-0906-A0001-1"/>
    <s v="Carbon ore, rare earth and critical minerals (core-cm) initiative for u.s. basins"/>
    <m/>
    <s v="Davin A. Bagdonas"/>
    <s v="School of Energy Resources Directors Office"/>
    <m/>
    <s v="a3197def-6fbb-43c0-9d70-60e50739871a"/>
    <d v="2021-04-26T00:00:00"/>
    <m/>
    <n v="1"/>
    <s v="New Funding Increment"/>
    <d v="2023-06-20T00:00:00"/>
    <s v="Kristi Stockdale"/>
    <x v="2"/>
    <s v="Applied Research"/>
    <n v="500000"/>
    <m/>
    <x v="3"/>
    <s v="U.S. Department of Energy"/>
    <m/>
    <d v="2021-08-31T00:00:00"/>
    <d v="2024-02-29T00:00:00"/>
    <s v="School of Energy Resources Directors Office"/>
    <n v="2066446"/>
    <s v="23-0906"/>
    <n v="2066446"/>
    <n v="1033223"/>
    <m/>
    <x v="2"/>
    <d v="2023-06-20T14:44:43"/>
    <m/>
    <s v="School of Energy Resources"/>
  </r>
  <r>
    <s v="23-0966-A0001-0"/>
    <s v="Generation of rare earth metals from the rare earth oxides using microwave plasmas"/>
    <m/>
    <s v="Maohong Fan"/>
    <s v="Energy &amp; Petroleum Engineering"/>
    <m/>
    <s v="bda96c0d-43e7-4195-9152-3359c9ca4717"/>
    <d v="2021-08-28T00:00:00"/>
    <m/>
    <n v="0"/>
    <s v="Original Award"/>
    <m/>
    <m/>
    <x v="2"/>
    <s v="Experimental Development"/>
    <n v="350000"/>
    <m/>
    <x v="3"/>
    <s v="U.S. Department of Energy"/>
    <m/>
    <d v="2021-09-01T00:00:00"/>
    <d v="2023-12-31T00:00:00"/>
    <s v="Energy &amp; Petroleum Engineering"/>
    <n v="350000"/>
    <s v="23-0966"/>
    <m/>
    <m/>
    <m/>
    <x v="2"/>
    <d v="2023-04-24T19:13:39"/>
    <m/>
    <s v="Engineering"/>
  </r>
  <r>
    <s v="23-1061-A0003-0"/>
    <s v="REE extraction from powder basin coal byproducts and mining waste in response to doe's technology commercialization fund"/>
    <m/>
    <s v="Davin A. Bagdonas"/>
    <s v="School of Energy Resources Directors Office"/>
    <m/>
    <s v="49c493fa-4f32-409b-90cc-6193ce5fc2cc"/>
    <d v="2021-06-02T00:00:00"/>
    <m/>
    <n v="0"/>
    <s v="Original Award"/>
    <m/>
    <m/>
    <x v="2"/>
    <s v="Experimental Development"/>
    <n v="187500"/>
    <m/>
    <x v="3"/>
    <s v="U.S. Department of Energy"/>
    <m/>
    <d v="2020-12-02T00:00:00"/>
    <d v="2025-03-31T00:00:00"/>
    <s v="School of Energy Resources Directors Office"/>
    <n v="187500"/>
    <s v="23-1061"/>
    <n v="187500"/>
    <n v="187500"/>
    <m/>
    <x v="2"/>
    <d v="2023-09-10T15:07:07"/>
    <m/>
    <s v="School of Energy Resources"/>
  </r>
  <r>
    <s v="23-1131-A0001-0"/>
    <s v="Assessment of rare earth elements and critical minerals in coal and coal ash in the u.s. gulf coast"/>
    <m/>
    <s v="Davin A. Bagdonas"/>
    <s v="School of Energy Resources Directors Office"/>
    <m/>
    <s v="d8826b18-2092-4287-9ae1-806a08ade0fc"/>
    <m/>
    <m/>
    <n v="0"/>
    <s v="Original Award"/>
    <m/>
    <m/>
    <x v="1"/>
    <s v="Experimental Development"/>
    <n v="17269"/>
    <m/>
    <x v="5"/>
    <s v="U.S. Department of Energy"/>
    <m/>
    <d v="2021-09-15T00:00:00"/>
    <d v="2024-09-30T00:00:00"/>
    <s v="School of Energy Resources Directors Office"/>
    <n v="17269"/>
    <s v="23-1131"/>
    <m/>
    <m/>
    <m/>
    <x v="2"/>
    <d v="2023-04-24T19:23:17"/>
    <m/>
    <s v="School of Energy Resources"/>
  </r>
  <r>
    <s v="23-1131-A0001-1"/>
    <s v="Assessment of rare earth elements and critical minerals in coal and coal ash in the u.s. gulf coast"/>
    <m/>
    <s v="Davin A. Bagdonas"/>
    <s v="School of Energy Resources Directors Office"/>
    <m/>
    <s v="d8826b18-2092-4287-9ae1-806a08ade0fc"/>
    <m/>
    <m/>
    <n v="1"/>
    <s v="New Funding Increment"/>
    <d v="2023-11-30T00:00:00"/>
    <s v="John Ruess"/>
    <x v="1"/>
    <s v="Experimental Development"/>
    <n v="13468"/>
    <d v="2023-04-24T19:23:17"/>
    <x v="5"/>
    <s v="U.S. Department of Energy"/>
    <m/>
    <d v="2021-09-15T00:00:00"/>
    <d v="2024-09-30T00:00:00"/>
    <s v="School of Energy Resources Directors Office"/>
    <n v="30737"/>
    <s v="23-1131"/>
    <m/>
    <m/>
    <m/>
    <x v="2"/>
    <d v="2023-11-30T16:34:29"/>
    <m/>
    <s v="School of Energy Resources"/>
  </r>
  <r>
    <s v="24-0035-A0001-0"/>
    <s v="Selective electrochemical recovery of rare earth elements from ore"/>
    <m/>
    <s v="Caleb Matthew Hill"/>
    <s v="Chemistry"/>
    <m/>
    <s v="958f40c3-2530-4e27-8edf-333c3868fda0"/>
    <m/>
    <m/>
    <n v="0"/>
    <s v="Original Award"/>
    <m/>
    <m/>
    <x v="0"/>
    <s v="Basic Research"/>
    <n v="53324"/>
    <m/>
    <x v="6"/>
    <s v="U.S. Department of Energy"/>
    <m/>
    <d v="2023-07-10T00:00:00"/>
    <d v="2024-08-31T00:00:00"/>
    <s v="Chemistry"/>
    <n v="53324"/>
    <s v="24-0035"/>
    <n v="53324"/>
    <n v="53324"/>
    <m/>
    <x v="1"/>
    <d v="2023-11-27T07:51:49"/>
    <m/>
    <s v="Engineering"/>
  </r>
  <r>
    <s v="24-0318-A0001-0"/>
    <s v="A machine learning screening tool for rare earth elements and critical minerals at the mine scale"/>
    <m/>
    <s v="Davin A. Bagdonas"/>
    <s v="School of Energy Resources Directors Office"/>
    <m/>
    <s v="cedd2e73-0374-4f53-b995-85f478828dd1"/>
    <m/>
    <m/>
    <n v="0"/>
    <s v="Original Award"/>
    <m/>
    <m/>
    <x v="2"/>
    <s v="Applied Research"/>
    <n v="179905"/>
    <m/>
    <x v="7"/>
    <s v="U.S. Department of Energy"/>
    <m/>
    <d v="2023-08-15T00:00:00"/>
    <d v="2025-06-30T00:00:00"/>
    <s v="School of Energy Resources Directors Office"/>
    <n v="179905"/>
    <s v="24-0318"/>
    <n v="179905"/>
    <n v="179905"/>
    <m/>
    <x v="2"/>
    <d v="2023-10-10T19:07:54"/>
    <m/>
    <s v="School of Energy Resources"/>
  </r>
  <r>
    <s v="24-0430-A0003-1"/>
    <s v="Critical minerals leadership academy (cmla)"/>
    <m/>
    <s v="Erin Heather Writer Phillips"/>
    <s v="School of Energy Resources Directors Office"/>
    <m/>
    <s v="448db07b-4212-4fab-80f9-0db6dc7ab450"/>
    <d v="2025-04-17T00:00:00"/>
    <m/>
    <n v="1"/>
    <s v="New Funding Increment"/>
    <d v="2025-04-18T00:00:00"/>
    <s v="Farrell Jean Rapp"/>
    <x v="2"/>
    <s v="Other Sponsored Activity"/>
    <n v="156000"/>
    <d v="2024-10-22T09:46:07"/>
    <x v="8"/>
    <s v="U.S. Department of Energy"/>
    <m/>
    <d v="2024-09-26T00:00:00"/>
    <d v="2025-12-31T00:00:00"/>
    <s v="School of Energy Resources Directors Office"/>
    <n v="206000"/>
    <s v="24-0430"/>
    <n v="206000"/>
    <n v="206000"/>
    <m/>
    <x v="0"/>
    <d v="2025-04-18T12:27:09"/>
    <m/>
    <s v="School of Energy Resources"/>
  </r>
  <r>
    <s v="23-0040-A0001"/>
    <s v="Perchlorate production via photoelectrochemistry with semiconducting minerals on mars: processes and implications"/>
    <m/>
    <s v="Carrick M. Eggleston"/>
    <s v="Geology &amp; Geophysics"/>
    <m/>
    <s v="dcda20af-ac43-43c9-b2d3-888fb1b86951"/>
    <m/>
    <m/>
    <n v="0"/>
    <s v="Original Award"/>
    <m/>
    <m/>
    <x v="4"/>
    <m/>
    <n v="507586"/>
    <d v="2023-04-24T18:20:04"/>
    <x v="9"/>
    <s v="National Aeronautics and Space Administration"/>
    <m/>
    <d v="2016-06-01T00:00:00"/>
    <d v="2022-05-31T00:00:00"/>
    <s v="Geology &amp; Geophysics"/>
    <n v="507586"/>
    <s v="23-0040"/>
    <n v="507586"/>
    <n v="507586"/>
    <m/>
    <x v="1"/>
    <d v="2023-04-24T18:20:04"/>
    <m/>
    <s v="Engineering"/>
  </r>
  <r>
    <s v="23-0754-A0001"/>
    <s v="Assessing mineral licks and predation as alternative mechanisms to control cwd in the west"/>
    <m/>
    <s v="Kevin L. Monteith"/>
    <s v="Haub School of Environment &amp; Natural Resources"/>
    <m/>
    <s v="71a1adef-f4e5-482a-a774-835569322920"/>
    <m/>
    <m/>
    <n v="0"/>
    <s v="Original Award"/>
    <m/>
    <m/>
    <x v="3"/>
    <m/>
    <n v="467182.55"/>
    <d v="2023-04-24T19:01:50"/>
    <x v="10"/>
    <m/>
    <m/>
    <d v="2021-03-08T00:00:00"/>
    <d v="2023-09-30T00:00:00"/>
    <s v="Haub School of Environment &amp; Natural Resources"/>
    <n v="467182.55"/>
    <s v="23-0754"/>
    <n v="467182.55"/>
    <n v="467182.55"/>
    <m/>
    <x v="1"/>
    <d v="2023-04-24T19:01:51"/>
    <m/>
    <s v="Haub School of Environment &amp; Natural Resources"/>
  </r>
  <r>
    <s v="23-0906-A0002"/>
    <s v="Carbon ore, rare earth and critical minerals (core-cm) initiative for u.s. basins"/>
    <m/>
    <s v="Davin A. Bagdonas"/>
    <s v="School of Energy Resources Directors Office"/>
    <m/>
    <s v="df78344e-c41e-44b3-8cc9-c8bb2cec0f03"/>
    <d v="2023-10-16T00:00:00"/>
    <m/>
    <n v="0"/>
    <s v="Original Award"/>
    <m/>
    <m/>
    <x v="3"/>
    <s v="Applied Research"/>
    <n v="225000"/>
    <d v="2023-10-17T10:28:12"/>
    <x v="4"/>
    <m/>
    <m/>
    <d v="2021-09-01T00:00:00"/>
    <d v="2024-09-29T00:00:00"/>
    <s v="School of Energy Resources Directors Office"/>
    <n v="225000"/>
    <s v="23-0906"/>
    <n v="225000"/>
    <n v="225000"/>
    <m/>
    <x v="2"/>
    <d v="2023-10-17T10:28:12"/>
    <m/>
    <s v="School of Energy Resources"/>
  </r>
  <r>
    <s v="23-1058-A0001"/>
    <s v="Mineral enrichment processes within the silver crown mining district"/>
    <m/>
    <s v="Jonathan Fred McLaughlin"/>
    <s v="School of Energy Resources Directors Office"/>
    <m/>
    <s v="5902d917-afd3-4753-8fc8-24b2ed053857"/>
    <m/>
    <m/>
    <n v="0"/>
    <s v="Original Award"/>
    <m/>
    <m/>
    <x v="0"/>
    <s v="Experimental Development"/>
    <n v="104902"/>
    <d v="2023-04-24T19:19:13"/>
    <x v="11"/>
    <s v="U.S. Gold Corp."/>
    <m/>
    <d v="2022-01-01T00:00:00"/>
    <d v="2024-05-31T00:00:00"/>
    <s v="School of Energy Resources Directors Office"/>
    <n v="104902"/>
    <s v="23-1058"/>
    <n v="104902"/>
    <n v="104902"/>
    <m/>
    <x v="1"/>
    <d v="2023-04-24T19:19:13"/>
    <m/>
    <s v="School of Energy Resources"/>
  </r>
  <r>
    <s v="23-1061-A0001"/>
    <s v="REE extraction from powder basin coal byproducts and mining waste in response to doe's technology commercialization fund"/>
    <m/>
    <s v="Davin A. Bagdonas"/>
    <s v="School of Energy Resources Directors Office"/>
    <m/>
    <s v="f3d468e9-b24b-44d4-a526-e1db95a9ba6c"/>
    <d v="2021-06-02T00:00:00"/>
    <m/>
    <n v="0"/>
    <s v="Original Award"/>
    <m/>
    <m/>
    <x v="5"/>
    <s v="Experimental Development"/>
    <n v="187500"/>
    <d v="2023-04-24T19:19:23"/>
    <x v="12"/>
    <s v="Campbell County"/>
    <m/>
    <d v="2020-12-02T00:00:00"/>
    <d v="2023-12-01T00:00:00"/>
    <s v="School of Energy Resources Directors Office"/>
    <n v="187500"/>
    <s v="23-1061"/>
    <n v="187500"/>
    <n v="93750"/>
    <m/>
    <x v="2"/>
    <d v="2023-04-24T19:19:23"/>
    <m/>
    <s v="School of Energy Resources"/>
  </r>
  <r>
    <s v="23-1061-A0002"/>
    <s v="REE extraction from powder basin coal byproducts and mining waste in response to doe's technology commercialization fund"/>
    <m/>
    <s v="Davin A. Bagdonas"/>
    <s v="School of Energy Resources Directors Office"/>
    <m/>
    <s v="8cbf5df2-47ac-44e5-816a-01bc892cdeca"/>
    <d v="2021-06-02T00:00:00"/>
    <m/>
    <n v="0"/>
    <s v="Original Award"/>
    <m/>
    <m/>
    <x v="5"/>
    <s v="Experimental Development"/>
    <n v="187500"/>
    <d v="2023-09-10T14:51:32"/>
    <x v="13"/>
    <s v="City of Gillette, Wyoming"/>
    <m/>
    <d v="2020-12-02T00:00:00"/>
    <d v="2023-12-01T00:00:00"/>
    <s v="School of Energy Resources Directors Office"/>
    <n v="187500"/>
    <s v="23-1061"/>
    <n v="187500"/>
    <n v="93750"/>
    <m/>
    <x v="2"/>
    <d v="2023-09-10T14:51:32"/>
    <m/>
    <s v="School of Energy Resources"/>
  </r>
  <r>
    <s v="23-1063-A0001"/>
    <s v="Investigating the mobility of rare earth element ligand complexes in an electric field for selective separation"/>
    <m/>
    <s v="Caleb Matthew Hill"/>
    <s v="Chemistry"/>
    <m/>
    <s v="9d04b1ee-93d8-4aca-b0da-25f1c0ffe16a"/>
    <d v="2022-01-08T00:00:00"/>
    <m/>
    <n v="0"/>
    <s v="Original Award"/>
    <m/>
    <m/>
    <x v="2"/>
    <s v="Basic Research"/>
    <n v="180000"/>
    <d v="2023-04-24T19:19:29"/>
    <x v="14"/>
    <s v="U.S. Department of Energy"/>
    <m/>
    <d v="2022-01-07T00:00:00"/>
    <d v="2023-09-30T00:00:00"/>
    <s v="Chemistry"/>
    <n v="90000"/>
    <s v="23-1063"/>
    <n v="90000"/>
    <n v="90000"/>
    <m/>
    <x v="2"/>
    <d v="2023-04-24T19:19:29"/>
    <m/>
    <s v="Engineering"/>
  </r>
  <r>
    <s v="23-1330-A0001"/>
    <s v="Subsurface characterization of abandoned mine shafts"/>
    <m/>
    <s v="Bradley James Carr"/>
    <s v="Geology &amp; Geophysics"/>
    <m/>
    <s v="8ae740ba-9dd9-49a4-9fae-c5a7acf845e3"/>
    <d v="2022-07-22T00:00:00"/>
    <m/>
    <n v="0"/>
    <s v="Original Award"/>
    <m/>
    <m/>
    <x v="2"/>
    <s v="Basic Research"/>
    <n v="18518.75"/>
    <d v="2023-04-24T19:34:40"/>
    <x v="15"/>
    <s v="National Park Service/Department of the Interior"/>
    <m/>
    <d v="2022-08-01T00:00:00"/>
    <d v="2024-12-31T00:00:00"/>
    <s v="Geology &amp; Geophysics"/>
    <n v="18518.75"/>
    <s v="23-1330"/>
    <n v="18518.75"/>
    <n v="18518.75"/>
    <m/>
    <x v="1"/>
    <d v="2023-04-24T19:34:40"/>
    <m/>
    <s v="Engineering"/>
  </r>
  <r>
    <s v="23-1511-A0001"/>
    <s v="Market analysis of rare earth elements"/>
    <m/>
    <s v="David M. Aadland"/>
    <s v="Economics"/>
    <m/>
    <s v="57001ea9-ed5b-481c-bd2a-89c7da790a3b"/>
    <d v="2023-03-14T00:00:00"/>
    <m/>
    <n v="0"/>
    <s v="Original Award"/>
    <m/>
    <m/>
    <x v="0"/>
    <s v="Other Sponsored Activity"/>
    <n v="30874"/>
    <d v="2023-05-08T15:54:41"/>
    <x v="16"/>
    <m/>
    <m/>
    <d v="2023-03-15T00:00:00"/>
    <d v="2023-10-15T00:00:00"/>
    <s v="COB Centers for Excellence"/>
    <n v="30874"/>
    <s v="23-1511"/>
    <n v="30874"/>
    <n v="30874"/>
    <m/>
    <x v="1"/>
    <d v="2023-05-08T15:54:41"/>
    <m/>
    <s v="Business"/>
  </r>
  <r>
    <s v="24-0002-A0001"/>
    <s v="REEs recycling for rems production by hydrogen plasma reduction of reos/salts"/>
    <m/>
    <s v="Maohong Fan"/>
    <s v="Energy &amp; Petroleum Engineering"/>
    <m/>
    <s v="6a43824e-9208-4188-9fc5-ebdabe83cb0a"/>
    <m/>
    <m/>
    <n v="0"/>
    <s v="Original Award"/>
    <m/>
    <m/>
    <x v="0"/>
    <s v="Applied Research"/>
    <n v="80000"/>
    <d v="2023-07-14T06:55:51"/>
    <x v="17"/>
    <s v="U.S. Department of Energy"/>
    <m/>
    <d v="2023-04-03T00:00:00"/>
    <d v="2025-04-02T00:00:00"/>
    <s v="Energy &amp; Petroleum Engineering"/>
    <n v="80000"/>
    <s v="24-0002"/>
    <n v="80000"/>
    <n v="80000"/>
    <m/>
    <x v="2"/>
    <d v="2023-07-14T06:55:52"/>
    <m/>
    <s v="Engineering"/>
  </r>
  <r>
    <s v="24-0084-A0001"/>
    <s v="Application of Carboranyl Ionic Liquids for Rare Earth Element Recovery from Coal Ash"/>
    <m/>
    <s v="Maohong Fan"/>
    <s v="Energy &amp; Petroleum Engineering"/>
    <m/>
    <s v="78916fe6-e6d0-48d6-83e9-5ece8047cdaf"/>
    <m/>
    <m/>
    <n v="0"/>
    <s v="Original Award"/>
    <m/>
    <m/>
    <x v="1"/>
    <s v="Applied Research"/>
    <n v="90000"/>
    <d v="2024-09-24T09:55:31"/>
    <x v="18"/>
    <s v="U.S. Department of Energy"/>
    <m/>
    <d v="2024-05-01T00:00:00"/>
    <d v="2026-04-30T00:00:00"/>
    <s v="Energy &amp; Petroleum Engineering"/>
    <n v="90000"/>
    <s v="24-0084"/>
    <n v="180000"/>
    <n v="180000"/>
    <m/>
    <x v="0"/>
    <d v="2024-09-24T09:55:32"/>
    <m/>
    <s v="Engineering"/>
  </r>
  <r>
    <s v="24-0115-A0001"/>
    <s v="Engineering highly-scalable and efficient sorption materials for direct air capture and environmental friendly processes for critical minerals production - a visiting scholars program"/>
    <m/>
    <s v="Maohong Fan"/>
    <s v="Chemical &amp; Biomedical Engineering"/>
    <m/>
    <s v="e28a52e7-68d7-460f-91ac-3016b462563e"/>
    <d v="2024-09-26T00:00:00"/>
    <m/>
    <n v="0"/>
    <s v="Original Award"/>
    <m/>
    <m/>
    <x v="0"/>
    <s v="Applied Research"/>
    <n v="699999"/>
    <d v="2024-08-29T15:50:58"/>
    <x v="19"/>
    <s v="U.S. Department of Energy"/>
    <m/>
    <d v="2024-07-24T00:00:00"/>
    <d v="2027-04-23T00:00:00"/>
    <s v="Energy &amp; Petroleum Engineering"/>
    <n v="699999"/>
    <s v="24-0115"/>
    <n v="699999"/>
    <n v="699999"/>
    <m/>
    <x v="0"/>
    <d v="2024-08-29T15:50:58"/>
    <m/>
    <s v="Engineering"/>
  </r>
  <r>
    <s v="24-0400-A0001"/>
    <s v="Survey for pollinators prior to bentonite mine reclamation"/>
    <m/>
    <s v="Lusha Marguerite Tronstad"/>
    <s v="Wyo Natural Diversity Database"/>
    <m/>
    <s v="4edf0b28-8484-4e08-bf13-53cc725c70bb"/>
    <d v="2023-09-13T00:00:00"/>
    <m/>
    <n v="0"/>
    <s v="Original Award"/>
    <m/>
    <m/>
    <x v="2"/>
    <s v="Basic Research"/>
    <n v="40141"/>
    <d v="2023-09-19T11:38:42"/>
    <x v="20"/>
    <s v="Bureau of Land Management/Department of the Interior"/>
    <m/>
    <d v="2023-09-15T00:00:00"/>
    <d v="2026-09-14T00:00:00"/>
    <s v="Wyo Natural Diversity Database"/>
    <n v="40141"/>
    <s v="24-0400"/>
    <n v="40141"/>
    <n v="40141"/>
    <m/>
    <x v="0"/>
    <d v="2023-09-19T11:38:43"/>
    <m/>
    <s v="Research &amp; Economic Development"/>
  </r>
  <r>
    <s v="24-0613-A0002"/>
    <s v="Wyoming-sourced rare earth elements as neutron poisons"/>
    <m/>
    <s v="Andrew Christopher Kirby"/>
    <s v="School of Computing"/>
    <m/>
    <s v="89bcb998-7b39-429a-a23a-b603acb4d712"/>
    <d v="2025-02-05T00:00:00"/>
    <m/>
    <n v="0"/>
    <s v="Original Award"/>
    <m/>
    <m/>
    <x v="0"/>
    <s v="Applied Research"/>
    <n v="25492"/>
    <d v="2024-09-04T13:56:27"/>
    <x v="21"/>
    <m/>
    <m/>
    <d v="2024-09-01T00:00:00"/>
    <d v="2025-08-31T00:00:00"/>
    <s v="School of Energy Resources Directors Office"/>
    <n v="25492"/>
    <s v="24-0613"/>
    <n v="25492"/>
    <n v="25492"/>
    <m/>
    <x v="0"/>
    <d v="2024-09-04T13:56:28"/>
    <m/>
    <s v="School of Energy Resources"/>
  </r>
  <r>
    <s v="24-0629-A0001"/>
    <s v="Unlocking the potential for critical minerals development in energy communities"/>
    <m/>
    <s v="Madeleine Jane Lewis"/>
    <s v="School of Energy Resources Directors Office"/>
    <m/>
    <s v="5dd0b9de-898b-4b80-a62a-4cc3cdd68361"/>
    <d v="2024-08-01T00:00:00"/>
    <m/>
    <n v="0"/>
    <s v="Original Award"/>
    <m/>
    <m/>
    <x v="6"/>
    <s v="Other Sponsored Activity"/>
    <n v="274973"/>
    <d v="2024-06-27T14:35:42"/>
    <x v="22"/>
    <m/>
    <m/>
    <d v="2024-07-01T00:00:00"/>
    <d v="2027-07-31T00:00:00"/>
    <s v="School of Energy Resources Directors Office"/>
    <n v="274973"/>
    <s v="24-0629"/>
    <n v="745632"/>
    <n v="745632"/>
    <m/>
    <x v="0"/>
    <d v="2024-06-27T14:35:43"/>
    <m/>
    <s v="School of Energy Resources"/>
  </r>
  <r>
    <s v="24-0642-A0001"/>
    <s v="Environmental sustainability of alternative mine reclamation practices: an assessment of ecological function, hydrologic response, and economic viability"/>
    <m/>
    <s v="Kristina Hufford"/>
    <s v="Ecosystem Science &amp; Management"/>
    <m/>
    <s v="f92d4c57-a82b-43b1-a426-c27140c2acd9"/>
    <d v="2024-08-02T00:00:00"/>
    <m/>
    <n v="0"/>
    <s v="Original Award"/>
    <m/>
    <m/>
    <x v="2"/>
    <s v="Applied Research"/>
    <n v="450000"/>
    <d v="2024-08-02T14:09:48"/>
    <x v="23"/>
    <m/>
    <m/>
    <d v="2024-09-01T00:00:00"/>
    <d v="2027-08-31T00:00:00"/>
    <s v="Ecosystem Science &amp; Management"/>
    <n v="450000"/>
    <s v="24-0642"/>
    <n v="450000"/>
    <n v="450000"/>
    <m/>
    <x v="0"/>
    <d v="2024-08-02T14:09:49"/>
    <m/>
    <s v="Agricultur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s v="Selective Electrochemical Recovery of Rare Earth Elements from Ore"/>
    <x v="0"/>
    <x v="0"/>
    <x v="0"/>
    <s v="Wyonics, LLC"/>
    <s v="U.S. Department of Energy"/>
    <x v="0"/>
    <d v="2024-09-10T00:00:00"/>
    <d v="2026-09-09T00:00:00"/>
    <s v="New"/>
    <s v="NA"/>
    <s v="24-0910"/>
    <d v="2024-03-28T14:02:43"/>
    <n v="177120"/>
    <d v="2024-04-05T00:00:00"/>
    <s v="NA"/>
    <s v="Basic Research"/>
    <s v="4/4/2024 12:13:05 PM: Proposal documents provided to sponsor on 4/4/24, email attached as correspondence to document submission"/>
    <d v="2024-04-04T12:13:05"/>
    <s v="NA"/>
    <s v="NA"/>
    <s v="NA"/>
    <x v="0"/>
    <s v="NA"/>
    <s v="NA"/>
    <s v="NA"/>
    <d v="2024-03-28T14:02:43"/>
    <s v="FY2024"/>
    <n v="7"/>
    <s v="NA"/>
    <s v="NA"/>
    <d v="2024-04-01T00:00:00"/>
    <x v="0"/>
    <s v="Q4 FY2024"/>
    <s v="NA"/>
    <s v="Business"/>
    <s v="Others"/>
    <s v="Submitted"/>
    <n v="1"/>
    <n v="0"/>
    <n v="1"/>
    <n v="0"/>
    <s v="DOE SBIR Phase II"/>
  </r>
  <r>
    <x v="1"/>
    <x v="1"/>
    <s v="CORE-CM Phase II, Region IV: Developing a Nexus of Carbon Ore, Rare Earth Element &amp; Critical Minerals Technologies &amp; Community Engagement"/>
    <x v="1"/>
    <x v="1"/>
    <x v="1"/>
    <s v="U.S. Department of Energy"/>
    <s v="NA"/>
    <x v="1"/>
    <d v="2025-04-01T00:00:00"/>
    <d v="2028-03-31T00:00:00"/>
    <s v="New"/>
    <s v="NA"/>
    <s v="24-1035"/>
    <d v="2024-05-22T14:01:40"/>
    <n v="7500000"/>
    <d v="2024-06-24T00:00:00"/>
    <s v="NA"/>
    <s v="Basic Research"/>
    <s v="6/24/2024 02:46:56 PM: Submitted on 06/24/2024 at 2:40pm &gt;&gt; 1/6/2025 12:08:42 PM: Under consideration per a notice from DOE 01/06/2025."/>
    <d v="2024-06-24T14:46:56"/>
    <d v="2025-01-06T12:08:42"/>
    <s v="NA"/>
    <s v="NA"/>
    <x v="0"/>
    <s v="FY2025"/>
    <s v="NA"/>
    <s v="NA"/>
    <d v="2024-05-22T14:01:40"/>
    <s v="FY2024"/>
    <n v="33"/>
    <s v="NA"/>
    <s v="NA"/>
    <d v="2024-06-01T00:00:00"/>
    <x v="1"/>
    <s v="Q4 FY2024"/>
    <s v="NA"/>
    <s v="Federal"/>
    <s v="DOE"/>
    <s v="Submitted"/>
    <n v="1"/>
    <n v="0"/>
    <n v="1"/>
    <n v="0"/>
    <s v="Office of Fossil Energy and Carbon Management FOA: Regional Scale Collaboration to Facilitate a Domestic Critical Minerals Future: Carbon Ore, Rare Earth, and Critical Minerals (CORE-CM) Initiative"/>
  </r>
  <r>
    <x v="2"/>
    <x v="2"/>
    <s v="CORE-CM Phase II, Region IV: Developing a Nexus of Carbon Ore, Rare Earth Element &amp; Critical Minerals Technologies &amp; Community Engagement"/>
    <x v="1"/>
    <x v="1"/>
    <x v="0"/>
    <s v="Wyoming Energy Authority"/>
    <s v="NA"/>
    <x v="1"/>
    <d v="2025-05-01T00:00:00"/>
    <d v="2028-04-30T00:00:00"/>
    <s v="New"/>
    <s v="NA"/>
    <s v="24-1035"/>
    <d v="2025-01-08T13:40:55"/>
    <n v="1000000"/>
    <d v="2025-01-10T00:00:00"/>
    <s v="NA"/>
    <s v="Basic Research"/>
    <s v="1/27/2025 05:05:42 PM: Submitted 01/10/2025"/>
    <d v="2025-01-27T17:05:42"/>
    <s v="NA"/>
    <s v="NA"/>
    <s v="NA"/>
    <x v="1"/>
    <s v="NA"/>
    <s v="NA"/>
    <s v="NA"/>
    <d v="2025-01-08T13:40:55"/>
    <s v="FY2025"/>
    <n v="19"/>
    <s v="NA"/>
    <s v="NA"/>
    <d v="2025-01-01T00:00:00"/>
    <x v="1"/>
    <s v="Q3 FY2025"/>
    <s v="NA"/>
    <s v="State"/>
    <s v="Others"/>
    <s v="Submitted"/>
    <n v="1"/>
    <n v="0"/>
    <n v="1"/>
    <n v="0"/>
    <s v="NA"/>
  </r>
  <r>
    <x v="3"/>
    <x v="3"/>
    <s v="Assessment, Characterization, and Planning for Carbon Ore and Critical Minerals/Materials Resources Utilization in the Rocky Mountain Regio"/>
    <x v="2"/>
    <x v="1"/>
    <x v="1"/>
    <s v="University of Utah"/>
    <s v="U.S. Department of Energy"/>
    <x v="1"/>
    <d v="2025-03-01T00:00:00"/>
    <d v="2028-02-29T00:00:00"/>
    <s v="New"/>
    <s v="NA"/>
    <s v="24-1052"/>
    <d v="2024-05-28T11:23:00"/>
    <n v="2051748"/>
    <d v="2024-06-12T00:00:00"/>
    <s v="NA"/>
    <s v="Basic Research"/>
    <s v="6/20/2024 01:01:39 PM: Submitted 6/13/2024 &gt;&gt; 1/30/2025 08:32:14 AM: Project team received notice from UT-Austin that project is under consideration for funding.  Completed pre-award information sheet on 01/30/2025 &gt;&gt; 1/30/2025 08:33:38 AM: Adjusting status.  &quot;under consideration&quot; applied to the wrong proposal entry for this PI (should have been UT Austin, not Utah) &gt;&gt; 1/30/2025 08:33:47 AM: - &gt;&gt; 1/30/2025 08:34:08 AM: Updating status to correct status update error on 01/30/2025 &gt;&gt; 6/2/2025 10:24:31 AM: See notes and tasks.  Department notified that the proposal is under consideration for funding"/>
    <d v="2025-01-30T08:34:08"/>
    <d v="2025-01-30T08:32:14"/>
    <s v="NA"/>
    <s v="NA"/>
    <x v="1"/>
    <s v="FY2025"/>
    <s v="NA"/>
    <s v="NA"/>
    <d v="2024-05-28T11:23:00"/>
    <s v="FY2024"/>
    <n v="247"/>
    <s v="NA"/>
    <s v="NA"/>
    <d v="2025-01-01T00:00:00"/>
    <x v="1"/>
    <s v="Q3 FY2025"/>
    <s v="NA"/>
    <s v="Federal"/>
    <s v="Others"/>
    <s v="Submitted"/>
    <n v="1"/>
    <n v="0"/>
    <n v="1"/>
    <n v="0"/>
    <s v="Regional Scale Collaboration to Facilitate a Domestic Critical Minerals Future"/>
  </r>
  <r>
    <x v="4"/>
    <x v="4"/>
    <s v="Assessment, Characterization, and Planning for Carbon Ore and Critical Minerals/Materials Resources Utilization in the Rocky Mountain Regio"/>
    <x v="2"/>
    <x v="1"/>
    <x v="0"/>
    <s v="Wyoming Energy Authority"/>
    <s v="NA"/>
    <x v="1"/>
    <d v="2025-05-01T00:00:00"/>
    <d v="2028-04-30T00:00:00"/>
    <s v="New"/>
    <s v="NA"/>
    <s v="24-1052"/>
    <d v="2025-01-08T13:37:36"/>
    <n v="517000"/>
    <d v="2025-01-10T00:00:00"/>
    <s v="NA"/>
    <s v="Basic Research"/>
    <s v="1/27/2025 05:04:19 PM: Submitted 01/10/2025."/>
    <d v="2025-01-27T17:04:19"/>
    <s v="NA"/>
    <s v="NA"/>
    <s v="NA"/>
    <x v="1"/>
    <s v="NA"/>
    <s v="NA"/>
    <s v="NA"/>
    <d v="2025-01-08T13:37:36"/>
    <s v="FY2025"/>
    <n v="19"/>
    <s v="NA"/>
    <s v="NA"/>
    <d v="2025-01-01T00:00:00"/>
    <x v="1"/>
    <s v="Q3 FY2025"/>
    <s v="NA"/>
    <s v="State"/>
    <s v="Others"/>
    <s v="Submitted"/>
    <n v="1"/>
    <n v="0"/>
    <n v="1"/>
    <n v="0"/>
    <s v="NA"/>
  </r>
  <r>
    <x v="5"/>
    <x v="5"/>
    <s v="CORE CM Phase II, Region V: Developing a Regional Evaluation and Assessment of Critical Minerals - Gulf Coast &amp; Permian Basin (DREAM-GCPB)"/>
    <x v="2"/>
    <x v="1"/>
    <x v="1"/>
    <s v="University of Texas, Austin"/>
    <s v="U.S. Department of Energy"/>
    <x v="1"/>
    <d v="2025-04-01T00:00:00"/>
    <d v="2028-03-31T00:00:00"/>
    <s v="New"/>
    <s v="NA"/>
    <s v="24-1053"/>
    <d v="2024-05-28T13:23:28"/>
    <n v="34975"/>
    <d v="2024-06-24T00:00:00"/>
    <s v="NA"/>
    <s v="Basic Research"/>
    <s v="6/13/2024 07:22:21 AM: Submitted subrecipient information on 06/11/2024 &gt;&gt; 1/30/2025 08:34:33 AM: Project team received notice from UT-Austin that project is under consideration for funding.  Completed pre-award information sheet on 01/30/2025"/>
    <d v="2024-06-13T07:22:21"/>
    <d v="2025-01-30T08:34:33"/>
    <s v="NA"/>
    <s v="NA"/>
    <x v="0"/>
    <s v="FY2025"/>
    <s v="NA"/>
    <s v="NA"/>
    <d v="2024-05-28T13:23:28"/>
    <s v="FY2024"/>
    <n v="16"/>
    <s v="NA"/>
    <s v="NA"/>
    <d v="2024-06-01T00:00:00"/>
    <x v="1"/>
    <s v="Q4 FY2024"/>
    <s v="NA"/>
    <s v="Federal"/>
    <s v="Others"/>
    <s v="Submitted"/>
    <n v="1"/>
    <n v="0"/>
    <n v="1"/>
    <n v="0"/>
    <s v="Regional Scale Collaboration to Facilitate a Domestic Critical Minerals Future: Carbon Ore, Rare Earth, and Critical Minerals (CORE-CM) Initiative"/>
  </r>
  <r>
    <x v="6"/>
    <x v="6"/>
    <s v="DOE Coal to REE"/>
    <x v="0"/>
    <x v="2"/>
    <x v="0"/>
    <s v="Wyonics, LLC"/>
    <s v="U.S. Department of Energy"/>
    <x v="0"/>
    <d v="2025-09-01T00:00:00"/>
    <d v="2028-08-31T00:00:00"/>
    <s v="New"/>
    <s v="NA"/>
    <s v="25-0343"/>
    <d v="2024-11-25T15:57:15"/>
    <n v="598275"/>
    <d v="2024-11-26T00:00:00"/>
    <s v="NA"/>
    <s v="Applied Research"/>
    <s v="11/25/2024 05:13:58 PM: update field &gt;&gt; 11/26/2024 10:27:35 AM: Submitted to prime on 11/26/2024 - see CSCL attached."/>
    <d v="2024-11-26T10:27:35"/>
    <s v="NA"/>
    <s v="NA"/>
    <s v="NA"/>
    <x v="1"/>
    <s v="NA"/>
    <s v="NA"/>
    <s v="NA"/>
    <d v="2024-11-25T15:57:15"/>
    <s v="FY2025"/>
    <n v="1"/>
    <s v="NA"/>
    <s v="NA"/>
    <d v="2024-11-01T00:00:00"/>
    <x v="0"/>
    <s v="Q2 FY2025"/>
    <s v="NA"/>
    <s v="Business"/>
    <s v="Others"/>
    <s v="Submitted"/>
    <n v="1"/>
    <n v="0"/>
    <n v="1"/>
    <n v="0"/>
    <s v="Advancing Technology Development for Securing a Domestic Supply of Critical Minerals and Materials"/>
  </r>
  <r>
    <x v="7"/>
    <x v="7"/>
    <s v="Nevada NSF EPSCoR FEC-RII"/>
    <x v="3"/>
    <x v="3"/>
    <x v="1"/>
    <s v="National Science Foundation"/>
    <s v="NA"/>
    <x v="2"/>
    <d v="2025-07-01T00:00:00"/>
    <d v="2029-06-30T00:00:00"/>
    <s v="New"/>
    <s v="NA"/>
    <s v="25-0488"/>
    <d v="2025-01-24T08:18:17"/>
    <n v="1080636"/>
    <d v="2025-01-28T00:00:00"/>
    <s v="NA"/>
    <s v="Basic Research"/>
    <s v="1/24/2025 01:02:46 PM: Update fields &gt;&gt; 1/27/2025 10:08:40 AM: Update form fields for review &gt;&gt; 1/27/2025 02:33:37 PM: Updating to reflect final budget_x000d__x000d__x000a_ &gt;&gt; 1/27/2025 03:29:27 PM: edits &gt;&gt; 1/28/2025 03:48:43 PM: Submitted &gt;&gt; 6/12/2025 11:30:43 AM: NSF provided notice that they plan to recommend for an award."/>
    <d v="2025-01-28T15:48:43"/>
    <d v="2025-06-12T11:30:43"/>
    <s v="NA"/>
    <s v="NA"/>
    <x v="1"/>
    <s v="FY2025"/>
    <s v="NA"/>
    <s v="NA"/>
    <d v="2025-01-24T08:18:17"/>
    <s v="FY2025"/>
    <n v="5"/>
    <s v="NA"/>
    <s v="NA"/>
    <d v="2025-01-01T00:00:00"/>
    <x v="0"/>
    <s v="Q3 FY2025"/>
    <s v="NA"/>
    <s v="Federal"/>
    <s v="NSF"/>
    <s v="Submitted"/>
    <n v="1"/>
    <n v="0"/>
    <n v="1"/>
    <n v="0"/>
    <s v="EPSCoR Research Infrastructure Improvement-Focused EPSCoR Collaborations Program"/>
  </r>
  <r>
    <x v="8"/>
    <x v="8"/>
    <s v="Recovery and Selective Electrochemical Separation of Rare Earth Elements"/>
    <x v="0"/>
    <x v="0"/>
    <x v="0"/>
    <s v="Wyonics, LLC"/>
    <s v="U.S. Department of Energy"/>
    <x v="0"/>
    <d v="2025-09-01T00:00:00"/>
    <d v="2026-05-31T00:00:00"/>
    <s v="New"/>
    <s v="NA"/>
    <s v="25-0555"/>
    <d v="2025-02-19T07:09:23"/>
    <n v="51593"/>
    <d v="2025-02-26T00:00:00"/>
    <s v="NA"/>
    <s v="Applied Research"/>
    <s v="2/27/2025 09:57:08 AM: Submitted"/>
    <d v="2025-02-27T09:57:08"/>
    <s v="NA"/>
    <s v="NA"/>
    <s v="NA"/>
    <x v="1"/>
    <s v="NA"/>
    <s v="NA"/>
    <s v="NA"/>
    <d v="2025-02-19T07:09:23"/>
    <s v="FY2025"/>
    <n v="8"/>
    <s v="NA"/>
    <s v="NA"/>
    <d v="2025-02-01T00:00:00"/>
    <x v="0"/>
    <s v="Q3 FY2025"/>
    <s v="NA"/>
    <s v="Business"/>
    <s v="Others"/>
    <s v="Submitted"/>
    <n v="1"/>
    <n v="0"/>
    <n v="1"/>
    <n v="0"/>
    <s v="DOE SBIR Program (Subcontract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99261-724A-4C03-9F96-B485B319FECD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posal Submission FY">
  <location ref="A38:C41" firstHeaderRow="0" firstDataRow="1" firstDataCol="1"/>
  <pivotFields count="45">
    <pivotField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0">
        <item x="3"/>
        <item x="7"/>
        <item x="5"/>
        <item x="1"/>
        <item x="8"/>
        <item x="6"/>
        <item x="0"/>
        <item x="4"/>
        <item x="2"/>
        <item t="default"/>
      </items>
    </pivotField>
    <pivotField showAll="0"/>
    <pivotField axis="axisRow" showAll="0">
      <items count="5">
        <item x="0"/>
        <item x="2"/>
        <item x="3"/>
        <item x="1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numFmtId="14" showAll="0"/>
    <pivotField numFmtId="14" showAll="0"/>
    <pivotField showAll="0"/>
    <pivotField showAll="0"/>
    <pivotField showAll="0"/>
    <pivotField numFmtId="22" showAll="0"/>
    <pivotField dataField="1" showAll="0"/>
    <pivotField numFmtId="22" showAll="0"/>
    <pivotField showAll="0"/>
    <pivotField showAll="0"/>
    <pivotField showAll="0"/>
    <pivotField numFmtId="22" showAll="0"/>
    <pivotField showAll="0"/>
    <pivotField showAll="0"/>
    <pivotField showAll="0"/>
    <pivotField axis="axisRow" showAll="0">
      <items count="3">
        <item sd="0" x="0"/>
        <item sd="0" x="1"/>
        <item t="default"/>
      </items>
    </pivotField>
    <pivotField showAll="0"/>
    <pivotField showAll="0"/>
    <pivotField showAll="0"/>
    <pivotField numFmtId="22" showAll="0"/>
    <pivotField showAll="0"/>
    <pivotField showAll="0"/>
    <pivotField showAll="0"/>
    <pivotField showAll="0"/>
    <pivotField numFmtId="17" showAll="0"/>
    <pivotField axis="axisRow" showAll="0">
      <items count="3">
        <item sd="0" x="0"/>
        <item sd="0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6">
    <field x="24"/>
    <field x="34"/>
    <field x="8"/>
    <field x="3"/>
    <field x="1"/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posal #" fld="0" subtotal="count" baseField="0" baseItem="0"/>
    <dataField name="Sum of Total Sponsor Costs" fld="15" baseField="0" baseItem="0" numFmtId="164"/>
  </dataFields>
  <formats count="2">
    <format dxfId="17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0C3D4-494C-41FB-BE24-65164D06A49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 rowPageCount="1" colPageCount="1"/>
  <pivotFields count="33">
    <pivotField dataField="1" showAll="0"/>
    <pivotField axis="axisRow" showAll="0">
      <items count="26">
        <item x="9"/>
        <item x="12"/>
        <item x="7"/>
        <item x="4"/>
        <item x="10"/>
        <item x="1"/>
        <item x="19"/>
        <item x="23"/>
        <item x="5"/>
        <item x="14"/>
        <item x="16"/>
        <item x="13"/>
        <item x="11"/>
        <item x="3"/>
        <item x="0"/>
        <item m="1" x="24"/>
        <item x="6"/>
        <item x="17"/>
        <item x="8"/>
        <item x="2"/>
        <item x="15"/>
        <item x="20"/>
        <item x="22"/>
        <item x="21"/>
        <item x="18"/>
        <item t="default"/>
      </items>
    </pivotField>
    <pivotField showAll="0"/>
    <pivotField axis="axisRow" showAll="0">
      <items count="16">
        <item x="12"/>
        <item x="9"/>
        <item x="6"/>
        <item x="7"/>
        <item x="10"/>
        <item x="5"/>
        <item x="4"/>
        <item x="1"/>
        <item x="8"/>
        <item x="14"/>
        <item x="11"/>
        <item x="13"/>
        <item x="2"/>
        <item x="0"/>
        <item x="3"/>
        <item t="default"/>
      </items>
    </pivotField>
    <pivotField showAll="0">
      <items count="11">
        <item x="6"/>
        <item x="3"/>
        <item x="5"/>
        <item x="9"/>
        <item x="1"/>
        <item x="2"/>
        <item x="4"/>
        <item x="8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4" showAll="0"/>
    <pivotField numFmtId="14" showAll="0"/>
    <pivotField axis="axisRow" showAll="0">
      <items count="10">
        <item x="4"/>
        <item x="6"/>
        <item x="8"/>
        <item x="2"/>
        <item x="3"/>
        <item x="5"/>
        <item x="1"/>
        <item x="0"/>
        <item x="7"/>
        <item t="default"/>
      </items>
    </pivotField>
    <pivotField showAll="0"/>
    <pivotField showAll="0"/>
    <pivotField showAll="0"/>
    <pivotField dataField="1" showAll="0"/>
    <pivotField showAll="0"/>
    <pivotField name="Award Status" axis="axisPage" multipleItemSelectionAllowed="1" showAll="0">
      <items count="5">
        <item x="0"/>
        <item h="1" x="1"/>
        <item h="1" m="1" x="3"/>
        <item h="1" x="2"/>
        <item t="default"/>
      </items>
    </pivotField>
    <pivotField numFmtId="22" showAll="0"/>
    <pivotField showAll="0"/>
    <pivotField axis="axisRow" showAll="0">
      <items count="8">
        <item sd="0" x="5"/>
        <item sd="0" x="3"/>
        <item sd="0" x="1"/>
        <item sd="0" x="2"/>
        <item sd="0" m="1" x="6"/>
        <item sd="0" x="4"/>
        <item sd="0" x="0"/>
        <item t="default"/>
      </items>
    </pivotField>
    <pivotField showAll="0"/>
  </pivotFields>
  <rowFields count="4">
    <field x="31"/>
    <field x="22"/>
    <field x="3"/>
    <field x="1"/>
  </rowFields>
  <rowItems count="5">
    <i>
      <x/>
    </i>
    <i>
      <x v="2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8" hier="-1"/>
  </pageFields>
  <dataFields count="3">
    <dataField name="Count of Award #" fld="0" subtotal="count" baseField="0" baseItem="0"/>
    <dataField name="Expected $" fld="26" baseField="0" baseItem="0" numFmtId="164"/>
    <dataField name="Obligated $" fld="15" baseField="31" baseItem="0" numFmtId="164"/>
  </dataFields>
  <formats count="10">
    <format dxfId="14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4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8">
      <pivotArea type="all" dataOnly="0" outline="0" fieldPosition="0"/>
    </format>
    <format dxfId="149">
      <pivotArea outline="0" collapsedLevelsAreSubtotals="1" fieldPosition="0"/>
    </format>
    <format dxfId="150">
      <pivotArea field="31" type="button" dataOnly="0" labelOnly="1" outline="0" axis="axisRow" fieldPosition="0"/>
    </format>
    <format dxfId="151">
      <pivotArea dataOnly="0" labelOnly="1" fieldPosition="0">
        <references count="1">
          <reference field="31" count="4">
            <x v="0"/>
            <x v="2"/>
            <x v="5"/>
            <x v="6"/>
          </reference>
        </references>
      </pivotArea>
    </format>
    <format dxfId="152">
      <pivotArea dataOnly="0" labelOnly="1" grandRow="1" outline="0" fieldPosition="0"/>
    </format>
    <format dxfId="15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09CDE-7254-403E-950D-793B84E46FD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ponsor Breakdown">
  <location ref="F3:I8" firstHeaderRow="0" firstDataRow="1" firstDataCol="1" rowPageCount="1" colPageCount="1"/>
  <pivotFields count="3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sd="0" x="0"/>
        <item sd="0" x="1"/>
        <item sd="0" x="6"/>
        <item sd="0" x="2"/>
        <item sd="0" x="5"/>
        <item sd="0" x="3"/>
        <item x="4"/>
        <item t="default"/>
      </items>
    </pivotField>
    <pivotField showAll="0"/>
    <pivotField dataField="1" showAll="0"/>
    <pivotField showAll="0"/>
    <pivotField axis="axisRow" showAll="0">
      <items count="26">
        <item x="22"/>
        <item x="14"/>
        <item x="20"/>
        <item x="21"/>
        <item x="12"/>
        <item x="13"/>
        <item x="18"/>
        <item x="8"/>
        <item x="0"/>
        <item x="9"/>
        <item x="15"/>
        <item m="1" x="24"/>
        <item x="23"/>
        <item x="19"/>
        <item x="7"/>
        <item x="17"/>
        <item x="16"/>
        <item x="3"/>
        <item x="2"/>
        <item x="11"/>
        <item x="1"/>
        <item x="5"/>
        <item x="4"/>
        <item x="10"/>
        <item x="6"/>
        <item t="default"/>
      </items>
    </pivotField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dataField="1" showAll="0"/>
    <pivotField showAll="0"/>
    <pivotField name="Award Status" axis="axisPage" multipleItemSelectionAllowed="1" showAll="0">
      <items count="5">
        <item x="0"/>
        <item h="1" x="1"/>
        <item h="1" m="1" x="3"/>
        <item h="1" x="2"/>
        <item t="default"/>
      </items>
    </pivotField>
    <pivotField numFmtId="22" showAll="0"/>
    <pivotField showAll="0"/>
    <pivotField showAll="0"/>
  </pivotFields>
  <rowFields count="2">
    <field x="13"/>
    <field x="1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8" hier="-1"/>
  </pageFields>
  <dataFields count="3">
    <dataField name="Count of Award #" fld="0" subtotal="count" baseField="0" baseItem="0"/>
    <dataField name="Expected $" fld="26" baseField="0" baseItem="0" numFmtId="164"/>
    <dataField name="Obligated $" fld="15" baseField="0" baseItem="0" numFmtId="164"/>
  </dataFields>
  <formats count="16">
    <format dxfId="19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8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13" type="button" dataOnly="0" labelOnly="1" outline="0" axis="axisRow" fieldPosition="0"/>
    </format>
    <format dxfId="184">
      <pivotArea dataOnly="0" labelOnly="1" fieldPosition="0">
        <references count="1">
          <reference field="13" count="5">
            <x v="0"/>
            <x v="1"/>
            <x v="2"/>
            <x v="3"/>
            <x v="5"/>
          </reference>
        </references>
      </pivotArea>
    </format>
    <format dxfId="183">
      <pivotArea dataOnly="0" labelOnly="1" grandRow="1" outline="0" fieldPosition="0"/>
    </format>
    <format dxfId="18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1">
      <pivotArea type="all" dataOnly="0" outline="0" fieldPosition="0"/>
    </format>
    <format dxfId="180">
      <pivotArea outline="0" collapsedLevelsAreSubtotals="1" fieldPosition="0"/>
    </format>
    <format dxfId="179">
      <pivotArea field="13" type="button" dataOnly="0" labelOnly="1" outline="0" axis="axisRow" fieldPosition="0"/>
    </format>
    <format dxfId="178">
      <pivotArea dataOnly="0" labelOnly="1" fieldPosition="0">
        <references count="1">
          <reference field="13" count="5">
            <x v="0"/>
            <x v="1"/>
            <x v="2"/>
            <x v="3"/>
            <x v="5"/>
          </reference>
        </references>
      </pivotArea>
    </format>
    <format dxfId="177">
      <pivotArea dataOnly="0" labelOnly="1" grandRow="1" outline="0" fieldPosition="0"/>
    </format>
    <format dxfId="17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24A89-9908-497E-998B-CC3A77334256}">
  <dimension ref="A1:M41"/>
  <sheetViews>
    <sheetView tabSelected="1" workbookViewId="0">
      <selection activeCell="C12" sqref="C12"/>
    </sheetView>
  </sheetViews>
  <sheetFormatPr defaultRowHeight="14.5" x14ac:dyDescent="0.35"/>
  <cols>
    <col min="1" max="1" width="34" bestFit="1" customWidth="1"/>
    <col min="2" max="2" width="15.54296875" bestFit="1" customWidth="1"/>
    <col min="3" max="3" width="25.08984375" bestFit="1" customWidth="1"/>
    <col min="4" max="4" width="12.453125" bestFit="1" customWidth="1"/>
    <col min="5" max="5" width="18" bestFit="1" customWidth="1"/>
    <col min="6" max="6" width="30.453125" bestFit="1" customWidth="1"/>
    <col min="7" max="7" width="15.54296875" bestFit="1" customWidth="1"/>
    <col min="8" max="10" width="12.453125" bestFit="1" customWidth="1"/>
    <col min="11" max="11" width="18" bestFit="1" customWidth="1"/>
  </cols>
  <sheetData>
    <row r="1" spans="1:9" x14ac:dyDescent="0.35">
      <c r="A1" s="15" t="s">
        <v>323</v>
      </c>
      <c r="B1" s="5" t="s">
        <v>41</v>
      </c>
      <c r="F1" s="13" t="s">
        <v>323</v>
      </c>
      <c r="G1" s="12" t="s">
        <v>41</v>
      </c>
    </row>
    <row r="3" spans="1:9" x14ac:dyDescent="0.35">
      <c r="A3" s="15" t="s">
        <v>193</v>
      </c>
      <c r="B3" s="5" t="s">
        <v>192</v>
      </c>
      <c r="C3" s="16" t="s">
        <v>197</v>
      </c>
      <c r="D3" s="16" t="s">
        <v>198</v>
      </c>
      <c r="F3" s="13" t="s">
        <v>195</v>
      </c>
      <c r="G3" s="12" t="s">
        <v>192</v>
      </c>
      <c r="H3" s="14" t="s">
        <v>197</v>
      </c>
      <c r="I3" s="14" t="s">
        <v>198</v>
      </c>
    </row>
    <row r="4" spans="1:9" x14ac:dyDescent="0.35">
      <c r="A4" s="5" t="s">
        <v>191</v>
      </c>
      <c r="B4" s="20">
        <v>1</v>
      </c>
      <c r="C4" s="16">
        <v>450000</v>
      </c>
      <c r="D4" s="16">
        <v>450000</v>
      </c>
      <c r="F4" s="12" t="s">
        <v>45</v>
      </c>
      <c r="G4" s="12">
        <v>5</v>
      </c>
      <c r="H4" s="14">
        <v>948406.9</v>
      </c>
      <c r="I4" s="14">
        <v>872491</v>
      </c>
    </row>
    <row r="5" spans="1:9" x14ac:dyDescent="0.35">
      <c r="A5" s="5" t="s">
        <v>58</v>
      </c>
      <c r="B5" s="20">
        <v>2</v>
      </c>
      <c r="C5" s="16">
        <v>879999</v>
      </c>
      <c r="D5" s="16">
        <v>789999</v>
      </c>
      <c r="F5" s="12" t="s">
        <v>55</v>
      </c>
      <c r="G5" s="12">
        <v>1</v>
      </c>
      <c r="H5" s="14">
        <v>180000</v>
      </c>
      <c r="I5" s="14">
        <v>90000</v>
      </c>
    </row>
    <row r="6" spans="1:9" x14ac:dyDescent="0.35">
      <c r="A6" s="5" t="s">
        <v>172</v>
      </c>
      <c r="B6" s="20">
        <v>1</v>
      </c>
      <c r="C6" s="16">
        <v>40141</v>
      </c>
      <c r="D6" s="16">
        <v>40141</v>
      </c>
      <c r="F6" s="12" t="s">
        <v>182</v>
      </c>
      <c r="G6" s="12">
        <v>1</v>
      </c>
      <c r="H6" s="14">
        <v>745632</v>
      </c>
      <c r="I6" s="14">
        <v>274973</v>
      </c>
    </row>
    <row r="7" spans="1:9" x14ac:dyDescent="0.35">
      <c r="A7" s="5" t="s">
        <v>47</v>
      </c>
      <c r="B7" s="20">
        <v>6</v>
      </c>
      <c r="C7" s="16">
        <v>1200039.8999999999</v>
      </c>
      <c r="D7" s="16">
        <v>603465</v>
      </c>
      <c r="F7" s="12" t="s">
        <v>63</v>
      </c>
      <c r="G7" s="12">
        <v>3</v>
      </c>
      <c r="H7" s="14">
        <v>696141</v>
      </c>
      <c r="I7" s="14">
        <v>646141</v>
      </c>
    </row>
    <row r="8" spans="1:9" x14ac:dyDescent="0.35">
      <c r="A8" s="5" t="s">
        <v>194</v>
      </c>
      <c r="B8" s="20">
        <v>10</v>
      </c>
      <c r="C8" s="16">
        <v>2570179.9</v>
      </c>
      <c r="D8" s="16">
        <v>1883605</v>
      </c>
      <c r="F8" s="12" t="s">
        <v>194</v>
      </c>
      <c r="G8" s="12">
        <v>10</v>
      </c>
      <c r="H8" s="14">
        <v>2570179.9</v>
      </c>
      <c r="I8" s="14">
        <v>1883605</v>
      </c>
    </row>
    <row r="17" spans="1:13" s="6" customFormat="1" x14ac:dyDescent="0.35">
      <c r="A17"/>
      <c r="B17"/>
      <c r="C17"/>
      <c r="D17"/>
      <c r="K17"/>
      <c r="L17"/>
      <c r="M17"/>
    </row>
    <row r="36" spans="1:3" x14ac:dyDescent="0.35">
      <c r="A36" s="6" t="s">
        <v>322</v>
      </c>
      <c r="B36" s="6"/>
    </row>
    <row r="38" spans="1:3" x14ac:dyDescent="0.35">
      <c r="A38" s="4" t="s">
        <v>326</v>
      </c>
      <c r="B38" t="s">
        <v>324</v>
      </c>
      <c r="C38" s="17" t="s">
        <v>325</v>
      </c>
    </row>
    <row r="39" spans="1:3" x14ac:dyDescent="0.35">
      <c r="A39" s="5" t="s">
        <v>265</v>
      </c>
      <c r="B39">
        <v>3</v>
      </c>
      <c r="C39" s="17">
        <v>7712095</v>
      </c>
    </row>
    <row r="40" spans="1:3" x14ac:dyDescent="0.35">
      <c r="A40" s="5" t="s">
        <v>277</v>
      </c>
      <c r="B40">
        <v>6</v>
      </c>
      <c r="C40" s="17">
        <v>5299252</v>
      </c>
    </row>
    <row r="41" spans="1:3" x14ac:dyDescent="0.35">
      <c r="A41" s="5" t="s">
        <v>194</v>
      </c>
      <c r="B41">
        <v>9</v>
      </c>
      <c r="C41" s="17">
        <v>13011347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794AA-CFB4-497D-A82F-DB8083EF6208}">
  <dimension ref="A1:AG37"/>
  <sheetViews>
    <sheetView workbookViewId="0">
      <selection activeCell="B36" sqref="B36"/>
    </sheetView>
  </sheetViews>
  <sheetFormatPr defaultRowHeight="14.5" x14ac:dyDescent="0.35"/>
  <cols>
    <col min="1" max="1" width="14.90625" bestFit="1" customWidth="1"/>
    <col min="2" max="2" width="55.90625" customWidth="1"/>
    <col min="3" max="3" width="71.81640625" customWidth="1"/>
    <col min="4" max="4" width="30.08984375" customWidth="1"/>
    <col min="6" max="6" width="39.1796875" customWidth="1"/>
    <col min="11" max="11" width="21.08984375" bestFit="1" customWidth="1"/>
    <col min="14" max="14" width="33.08984375" bestFit="1" customWidth="1"/>
    <col min="15" max="15" width="23.54296875" bestFit="1" customWidth="1"/>
    <col min="16" max="16" width="24.6328125" customWidth="1"/>
    <col min="17" max="17" width="15" customWidth="1"/>
    <col min="18" max="18" width="81.6328125" bestFit="1" customWidth="1"/>
    <col min="19" max="19" width="57.26953125" bestFit="1" customWidth="1"/>
    <col min="20" max="20" width="31.08984375" customWidth="1"/>
    <col min="21" max="21" width="11.81640625" customWidth="1"/>
    <col min="22" max="22" width="14.1796875" bestFit="1" customWidth="1"/>
    <col min="23" max="23" width="23.08984375" customWidth="1"/>
    <col min="24" max="24" width="16.1796875" bestFit="1" customWidth="1"/>
    <col min="26" max="26" width="20.1796875" bestFit="1" customWidth="1"/>
    <col min="27" max="27" width="26" bestFit="1" customWidth="1"/>
    <col min="29" max="29" width="16.90625" customWidth="1"/>
    <col min="30" max="30" width="20.6328125" customWidth="1"/>
    <col min="32" max="32" width="43.1796875" bestFit="1" customWidth="1"/>
  </cols>
  <sheetData>
    <row r="1" spans="1:33" s="6" customForma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196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</row>
    <row r="2" spans="1:33" s="7" customFormat="1" x14ac:dyDescent="0.35">
      <c r="A2" s="7" t="s">
        <v>32</v>
      </c>
      <c r="B2" s="7" t="s">
        <v>201</v>
      </c>
      <c r="D2" s="7" t="s">
        <v>33</v>
      </c>
      <c r="E2" s="7" t="s">
        <v>34</v>
      </c>
      <c r="G2" s="7" t="s">
        <v>35</v>
      </c>
      <c r="J2" s="7">
        <v>0</v>
      </c>
      <c r="K2" s="7" t="s">
        <v>36</v>
      </c>
      <c r="N2" s="7" t="s">
        <v>45</v>
      </c>
      <c r="P2" s="7">
        <v>25000</v>
      </c>
      <c r="R2" s="7" t="s">
        <v>37</v>
      </c>
      <c r="S2" s="7" t="s">
        <v>38</v>
      </c>
      <c r="U2" s="8">
        <v>44144</v>
      </c>
      <c r="V2" s="8">
        <v>46021</v>
      </c>
      <c r="W2" s="7" t="s">
        <v>39</v>
      </c>
      <c r="X2" s="7">
        <v>25000</v>
      </c>
      <c r="Y2" s="7" t="s">
        <v>40</v>
      </c>
      <c r="Z2" s="7">
        <v>25000</v>
      </c>
      <c r="AA2" s="7">
        <v>25000</v>
      </c>
      <c r="AC2" s="7" t="s">
        <v>41</v>
      </c>
      <c r="AD2" s="9">
        <v>45040.78875</v>
      </c>
      <c r="AF2" s="7" t="s">
        <v>47</v>
      </c>
    </row>
    <row r="3" spans="1:33" s="7" customFormat="1" x14ac:dyDescent="0.35">
      <c r="A3" s="7" t="s">
        <v>42</v>
      </c>
      <c r="B3" s="7" t="s">
        <v>201</v>
      </c>
      <c r="D3" s="7" t="s">
        <v>43</v>
      </c>
      <c r="E3" s="7" t="s">
        <v>34</v>
      </c>
      <c r="G3" s="7" t="s">
        <v>44</v>
      </c>
      <c r="J3" s="7">
        <v>0</v>
      </c>
      <c r="K3" s="7" t="s">
        <v>36</v>
      </c>
      <c r="N3" s="7" t="s">
        <v>45</v>
      </c>
      <c r="O3" s="7" t="s">
        <v>46</v>
      </c>
      <c r="P3" s="7">
        <v>22000</v>
      </c>
      <c r="R3" s="7" t="s">
        <v>37</v>
      </c>
      <c r="S3" s="7" t="s">
        <v>38</v>
      </c>
      <c r="U3" s="8">
        <v>45490</v>
      </c>
      <c r="V3" s="8">
        <v>45930</v>
      </c>
      <c r="W3" s="7" t="s">
        <v>34</v>
      </c>
      <c r="X3" s="7">
        <v>22000</v>
      </c>
      <c r="Y3" s="7" t="s">
        <v>40</v>
      </c>
      <c r="Z3" s="7">
        <v>197915.9</v>
      </c>
      <c r="AA3" s="7">
        <f>197915.9/2</f>
        <v>98957.95</v>
      </c>
      <c r="AC3" s="7" t="s">
        <v>41</v>
      </c>
      <c r="AD3" s="9">
        <v>45491.579259259262</v>
      </c>
      <c r="AF3" s="7" t="s">
        <v>47</v>
      </c>
    </row>
    <row r="4" spans="1:33" s="7" customFormat="1" x14ac:dyDescent="0.35">
      <c r="A4" s="7" t="s">
        <v>48</v>
      </c>
      <c r="B4" s="7" t="s">
        <v>201</v>
      </c>
      <c r="D4" s="7" t="s">
        <v>43</v>
      </c>
      <c r="E4" s="7" t="s">
        <v>34</v>
      </c>
      <c r="G4" s="7" t="s">
        <v>44</v>
      </c>
      <c r="J4" s="7">
        <v>1</v>
      </c>
      <c r="K4" s="7" t="s">
        <v>49</v>
      </c>
      <c r="L4" s="8">
        <v>45531</v>
      </c>
      <c r="M4" s="7" t="s">
        <v>50</v>
      </c>
      <c r="N4" s="7" t="s">
        <v>45</v>
      </c>
      <c r="O4" s="7" t="s">
        <v>46</v>
      </c>
      <c r="P4" s="10">
        <v>100000</v>
      </c>
      <c r="R4" s="7" t="s">
        <v>37</v>
      </c>
      <c r="S4" s="7" t="s">
        <v>38</v>
      </c>
      <c r="U4" s="8">
        <v>45531</v>
      </c>
      <c r="V4" s="8">
        <v>45930</v>
      </c>
      <c r="W4" s="7" t="s">
        <v>34</v>
      </c>
      <c r="X4" s="7">
        <v>122000</v>
      </c>
      <c r="Y4" s="7" t="s">
        <v>40</v>
      </c>
      <c r="Z4" s="7">
        <v>197915.9</v>
      </c>
      <c r="AA4" s="7">
        <f>197915.9/2</f>
        <v>98957.95</v>
      </c>
      <c r="AC4" s="7" t="s">
        <v>41</v>
      </c>
      <c r="AD4" s="9">
        <v>45531.581504629627</v>
      </c>
      <c r="AF4" s="7" t="s">
        <v>47</v>
      </c>
    </row>
    <row r="5" spans="1:33" x14ac:dyDescent="0.35">
      <c r="A5" t="s">
        <v>51</v>
      </c>
      <c r="B5" t="s">
        <v>202</v>
      </c>
      <c r="D5" t="s">
        <v>52</v>
      </c>
      <c r="E5" t="s">
        <v>53</v>
      </c>
      <c r="G5" t="s">
        <v>54</v>
      </c>
      <c r="J5">
        <v>0</v>
      </c>
      <c r="K5" t="s">
        <v>36</v>
      </c>
      <c r="N5" t="s">
        <v>55</v>
      </c>
      <c r="O5" t="s">
        <v>46</v>
      </c>
      <c r="P5">
        <v>70000</v>
      </c>
      <c r="R5" t="s">
        <v>56</v>
      </c>
      <c r="S5" t="s">
        <v>38</v>
      </c>
      <c r="U5" s="1">
        <v>44197</v>
      </c>
      <c r="V5" s="1">
        <v>44926</v>
      </c>
      <c r="W5" t="s">
        <v>53</v>
      </c>
      <c r="X5">
        <v>70000</v>
      </c>
      <c r="Y5" t="s">
        <v>57</v>
      </c>
      <c r="Z5">
        <v>70000</v>
      </c>
      <c r="AA5">
        <v>70000</v>
      </c>
      <c r="AC5" t="s">
        <v>116</v>
      </c>
      <c r="AD5" s="2">
        <v>45040.79451388889</v>
      </c>
      <c r="AF5" t="s">
        <v>58</v>
      </c>
    </row>
    <row r="6" spans="1:33" x14ac:dyDescent="0.35">
      <c r="A6" t="s">
        <v>59</v>
      </c>
      <c r="B6" t="s">
        <v>203</v>
      </c>
      <c r="D6" t="s">
        <v>60</v>
      </c>
      <c r="E6" t="s">
        <v>61</v>
      </c>
      <c r="G6" t="s">
        <v>62</v>
      </c>
      <c r="H6" s="1">
        <v>44371</v>
      </c>
      <c r="J6">
        <v>0</v>
      </c>
      <c r="K6" t="s">
        <v>36</v>
      </c>
      <c r="N6" t="s">
        <v>63</v>
      </c>
      <c r="O6" t="s">
        <v>64</v>
      </c>
      <c r="P6">
        <v>16834</v>
      </c>
      <c r="Q6" s="2">
        <v>45040.795405092591</v>
      </c>
      <c r="R6" t="s">
        <v>65</v>
      </c>
      <c r="S6" t="s">
        <v>65</v>
      </c>
      <c r="U6" s="1">
        <v>44372</v>
      </c>
      <c r="V6" s="1">
        <v>44972</v>
      </c>
      <c r="W6" t="s">
        <v>61</v>
      </c>
      <c r="X6">
        <v>16834</v>
      </c>
      <c r="Y6" t="s">
        <v>66</v>
      </c>
      <c r="Z6" s="11">
        <v>14200.45</v>
      </c>
      <c r="AA6" s="11">
        <v>14200.45</v>
      </c>
      <c r="AC6" t="s">
        <v>116</v>
      </c>
      <c r="AD6" s="2">
        <v>45040.795405092591</v>
      </c>
      <c r="AF6" t="s">
        <v>58</v>
      </c>
    </row>
    <row r="7" spans="1:33" s="7" customFormat="1" x14ac:dyDescent="0.35">
      <c r="A7" s="7" t="s">
        <v>67</v>
      </c>
      <c r="B7" s="7" t="s">
        <v>204</v>
      </c>
      <c r="D7" s="7" t="s">
        <v>68</v>
      </c>
      <c r="E7" s="7" t="s">
        <v>34</v>
      </c>
      <c r="G7" s="7" t="s">
        <v>69</v>
      </c>
      <c r="H7" s="8">
        <v>44312</v>
      </c>
      <c r="J7" s="7">
        <v>0</v>
      </c>
      <c r="K7" s="7" t="s">
        <v>36</v>
      </c>
      <c r="N7" s="7" t="s">
        <v>63</v>
      </c>
      <c r="O7" s="7" t="s">
        <v>70</v>
      </c>
      <c r="P7" s="7">
        <v>1584438</v>
      </c>
      <c r="R7" s="7" t="s">
        <v>38</v>
      </c>
      <c r="S7" s="7" t="s">
        <v>38</v>
      </c>
      <c r="U7" s="8">
        <v>44420</v>
      </c>
      <c r="V7" s="8">
        <v>45169</v>
      </c>
      <c r="W7" s="7" t="s">
        <v>34</v>
      </c>
      <c r="X7" s="7">
        <v>1584438</v>
      </c>
      <c r="Y7" s="7" t="s">
        <v>71</v>
      </c>
      <c r="Z7" s="7">
        <v>2084438</v>
      </c>
      <c r="AA7" s="7">
        <f>2084438/2</f>
        <v>1042219</v>
      </c>
      <c r="AC7" t="s">
        <v>116</v>
      </c>
      <c r="AD7" s="9">
        <v>45040.797280092593</v>
      </c>
      <c r="AF7" s="7" t="s">
        <v>47</v>
      </c>
    </row>
    <row r="8" spans="1:33" s="7" customFormat="1" x14ac:dyDescent="0.35">
      <c r="A8" s="7" t="s">
        <v>72</v>
      </c>
      <c r="B8" s="7" t="s">
        <v>204</v>
      </c>
      <c r="D8" s="7" t="s">
        <v>68</v>
      </c>
      <c r="E8" s="7" t="s">
        <v>34</v>
      </c>
      <c r="G8" s="7" t="s">
        <v>69</v>
      </c>
      <c r="H8" s="8">
        <v>44312</v>
      </c>
      <c r="J8" s="7">
        <v>1</v>
      </c>
      <c r="K8" s="7" t="s">
        <v>49</v>
      </c>
      <c r="L8" s="8">
        <v>45097</v>
      </c>
      <c r="M8" s="7" t="s">
        <v>73</v>
      </c>
      <c r="N8" s="7" t="s">
        <v>63</v>
      </c>
      <c r="O8" s="7" t="s">
        <v>70</v>
      </c>
      <c r="P8" s="10">
        <v>500000</v>
      </c>
      <c r="R8" s="7" t="s">
        <v>38</v>
      </c>
      <c r="S8" s="7" t="s">
        <v>38</v>
      </c>
      <c r="U8" s="8">
        <v>44439</v>
      </c>
      <c r="V8" s="8">
        <v>45534</v>
      </c>
      <c r="W8" s="7" t="s">
        <v>34</v>
      </c>
      <c r="X8" s="7">
        <v>2084438</v>
      </c>
      <c r="Y8" s="7" t="s">
        <v>71</v>
      </c>
      <c r="Z8" s="7">
        <v>2084438</v>
      </c>
      <c r="AA8" s="7">
        <f>2084438/2</f>
        <v>1042219</v>
      </c>
      <c r="AC8" t="s">
        <v>116</v>
      </c>
      <c r="AD8" s="9">
        <v>45097.558969907404</v>
      </c>
      <c r="AF8" s="7" t="s">
        <v>47</v>
      </c>
    </row>
    <row r="9" spans="1:33" s="7" customFormat="1" x14ac:dyDescent="0.35">
      <c r="A9" s="7" t="s">
        <v>74</v>
      </c>
      <c r="B9" s="7" t="s">
        <v>204</v>
      </c>
      <c r="D9" s="7" t="s">
        <v>68</v>
      </c>
      <c r="E9" s="7" t="s">
        <v>34</v>
      </c>
      <c r="G9" s="7" t="s">
        <v>75</v>
      </c>
      <c r="H9" s="8">
        <v>45215</v>
      </c>
      <c r="J9" s="7">
        <v>0</v>
      </c>
      <c r="K9" s="7" t="s">
        <v>36</v>
      </c>
      <c r="N9" s="7" t="s">
        <v>76</v>
      </c>
      <c r="O9" s="7" t="s">
        <v>70</v>
      </c>
      <c r="P9" s="7">
        <v>225000</v>
      </c>
      <c r="R9" s="7" t="s">
        <v>77</v>
      </c>
      <c r="U9" s="8">
        <v>44420</v>
      </c>
      <c r="V9" s="8">
        <v>45564</v>
      </c>
      <c r="W9" s="7" t="s">
        <v>34</v>
      </c>
      <c r="X9" s="7">
        <v>225000</v>
      </c>
      <c r="Y9" s="7" t="s">
        <v>71</v>
      </c>
      <c r="Z9" s="7">
        <v>225000</v>
      </c>
      <c r="AA9" s="7">
        <v>225000</v>
      </c>
      <c r="AC9" t="s">
        <v>116</v>
      </c>
      <c r="AD9" s="9">
        <v>45216.426874999997</v>
      </c>
      <c r="AF9" s="7" t="s">
        <v>47</v>
      </c>
    </row>
    <row r="10" spans="1:33" x14ac:dyDescent="0.35">
      <c r="A10" t="s">
        <v>78</v>
      </c>
      <c r="B10" t="s">
        <v>205</v>
      </c>
      <c r="D10" t="s">
        <v>79</v>
      </c>
      <c r="E10" t="s">
        <v>34</v>
      </c>
      <c r="G10" t="s">
        <v>80</v>
      </c>
      <c r="H10" s="1">
        <v>44312</v>
      </c>
      <c r="J10">
        <v>0</v>
      </c>
      <c r="K10" t="s">
        <v>36</v>
      </c>
      <c r="N10" t="s">
        <v>63</v>
      </c>
      <c r="O10" t="s">
        <v>46</v>
      </c>
      <c r="P10">
        <v>1566446</v>
      </c>
      <c r="R10" t="s">
        <v>38</v>
      </c>
      <c r="S10" t="s">
        <v>38</v>
      </c>
      <c r="U10" s="1">
        <v>44420</v>
      </c>
      <c r="V10" s="1">
        <v>45169</v>
      </c>
      <c r="W10" t="s">
        <v>34</v>
      </c>
      <c r="X10">
        <v>1566446</v>
      </c>
      <c r="Y10" t="s">
        <v>81</v>
      </c>
      <c r="Z10">
        <v>2066446</v>
      </c>
      <c r="AA10">
        <f>2066446/2</f>
        <v>1033223</v>
      </c>
      <c r="AC10" t="s">
        <v>199</v>
      </c>
      <c r="AD10" s="2">
        <v>45040.798854166664</v>
      </c>
      <c r="AF10" t="s">
        <v>47</v>
      </c>
    </row>
    <row r="11" spans="1:33" x14ac:dyDescent="0.35">
      <c r="A11" t="s">
        <v>82</v>
      </c>
      <c r="B11" t="s">
        <v>205</v>
      </c>
      <c r="D11" t="s">
        <v>79</v>
      </c>
      <c r="E11" t="s">
        <v>34</v>
      </c>
      <c r="G11" t="s">
        <v>80</v>
      </c>
      <c r="H11" s="1">
        <v>44312</v>
      </c>
      <c r="J11">
        <v>1</v>
      </c>
      <c r="K11" t="s">
        <v>49</v>
      </c>
      <c r="L11" s="1">
        <v>45097</v>
      </c>
      <c r="M11" t="s">
        <v>73</v>
      </c>
      <c r="N11" t="s">
        <v>63</v>
      </c>
      <c r="O11" t="s">
        <v>46</v>
      </c>
      <c r="P11" s="3">
        <v>500000</v>
      </c>
      <c r="R11" t="s">
        <v>38</v>
      </c>
      <c r="S11" t="s">
        <v>38</v>
      </c>
      <c r="U11" s="1">
        <v>44439</v>
      </c>
      <c r="V11" s="1">
        <v>45351</v>
      </c>
      <c r="W11" t="s">
        <v>34</v>
      </c>
      <c r="X11">
        <v>2066446</v>
      </c>
      <c r="Y11" t="s">
        <v>81</v>
      </c>
      <c r="Z11">
        <v>2066446</v>
      </c>
      <c r="AA11">
        <f>2066446/2</f>
        <v>1033223</v>
      </c>
      <c r="AC11" t="s">
        <v>199</v>
      </c>
      <c r="AD11" s="2">
        <v>45097.614386574074</v>
      </c>
      <c r="AF11" t="s">
        <v>47</v>
      </c>
    </row>
    <row r="12" spans="1:33" x14ac:dyDescent="0.35">
      <c r="A12" t="s">
        <v>83</v>
      </c>
      <c r="B12" t="s">
        <v>206</v>
      </c>
      <c r="D12" t="s">
        <v>52</v>
      </c>
      <c r="E12" t="s">
        <v>53</v>
      </c>
      <c r="G12" t="s">
        <v>84</v>
      </c>
      <c r="H12" s="1">
        <v>44436</v>
      </c>
      <c r="J12">
        <v>0</v>
      </c>
      <c r="K12" t="s">
        <v>36</v>
      </c>
      <c r="N12" t="s">
        <v>63</v>
      </c>
      <c r="O12" t="s">
        <v>70</v>
      </c>
      <c r="P12">
        <v>350000</v>
      </c>
      <c r="R12" t="s">
        <v>38</v>
      </c>
      <c r="S12" t="s">
        <v>38</v>
      </c>
      <c r="U12" s="1">
        <v>44440</v>
      </c>
      <c r="V12" s="1">
        <v>45291</v>
      </c>
      <c r="W12" t="s">
        <v>53</v>
      </c>
      <c r="X12">
        <v>350000</v>
      </c>
      <c r="Y12" t="s">
        <v>85</v>
      </c>
      <c r="Z12" s="7"/>
      <c r="AA12" s="7"/>
      <c r="AC12" t="s">
        <v>199</v>
      </c>
      <c r="AD12" s="2">
        <v>45040.801145833335</v>
      </c>
      <c r="AF12" t="s">
        <v>58</v>
      </c>
    </row>
    <row r="13" spans="1:33" x14ac:dyDescent="0.35">
      <c r="A13" t="s">
        <v>86</v>
      </c>
      <c r="B13" t="s">
        <v>207</v>
      </c>
      <c r="D13" t="s">
        <v>79</v>
      </c>
      <c r="E13" t="s">
        <v>34</v>
      </c>
      <c r="G13" t="s">
        <v>87</v>
      </c>
      <c r="H13" s="1">
        <v>44349</v>
      </c>
      <c r="J13">
        <v>0</v>
      </c>
      <c r="K13" t="s">
        <v>36</v>
      </c>
      <c r="N13" t="s">
        <v>63</v>
      </c>
      <c r="O13" t="s">
        <v>70</v>
      </c>
      <c r="P13">
        <v>187500</v>
      </c>
      <c r="R13" t="s">
        <v>38</v>
      </c>
      <c r="S13" t="s">
        <v>38</v>
      </c>
      <c r="U13" s="1">
        <v>44167</v>
      </c>
      <c r="V13" s="1">
        <v>45747</v>
      </c>
      <c r="W13" t="s">
        <v>34</v>
      </c>
      <c r="X13">
        <v>187500</v>
      </c>
      <c r="Y13" t="s">
        <v>88</v>
      </c>
      <c r="Z13" s="7">
        <v>187500</v>
      </c>
      <c r="AA13" s="7">
        <v>187500</v>
      </c>
      <c r="AC13" t="s">
        <v>199</v>
      </c>
      <c r="AD13" s="2">
        <v>45179.629942129628</v>
      </c>
      <c r="AF13" t="s">
        <v>47</v>
      </c>
    </row>
    <row r="14" spans="1:33" s="7" customFormat="1" x14ac:dyDescent="0.35">
      <c r="A14" s="7" t="s">
        <v>89</v>
      </c>
      <c r="B14" s="7" t="s">
        <v>208</v>
      </c>
      <c r="D14" s="7" t="s">
        <v>79</v>
      </c>
      <c r="E14" s="7" t="s">
        <v>34</v>
      </c>
      <c r="G14" s="7" t="s">
        <v>90</v>
      </c>
      <c r="J14" s="7">
        <v>0</v>
      </c>
      <c r="K14" s="7" t="s">
        <v>36</v>
      </c>
      <c r="N14" s="7" t="s">
        <v>55</v>
      </c>
      <c r="O14" s="7" t="s">
        <v>70</v>
      </c>
      <c r="P14" s="7">
        <v>17269</v>
      </c>
      <c r="R14" s="7" t="s">
        <v>91</v>
      </c>
      <c r="S14" s="7" t="s">
        <v>38</v>
      </c>
      <c r="U14" s="8">
        <v>44454</v>
      </c>
      <c r="V14" s="8">
        <v>45565</v>
      </c>
      <c r="W14" s="7" t="s">
        <v>34</v>
      </c>
      <c r="X14" s="7">
        <v>17269</v>
      </c>
      <c r="Y14" s="7" t="s">
        <v>92</v>
      </c>
      <c r="AC14" s="7" t="s">
        <v>199</v>
      </c>
      <c r="AD14" s="9">
        <v>45040.807835648149</v>
      </c>
      <c r="AF14" s="7" t="s">
        <v>47</v>
      </c>
    </row>
    <row r="15" spans="1:33" s="7" customFormat="1" x14ac:dyDescent="0.35">
      <c r="A15" s="7" t="s">
        <v>93</v>
      </c>
      <c r="B15" s="7" t="s">
        <v>208</v>
      </c>
      <c r="D15" s="7" t="s">
        <v>79</v>
      </c>
      <c r="E15" s="7" t="s">
        <v>34</v>
      </c>
      <c r="G15" s="7" t="s">
        <v>90</v>
      </c>
      <c r="J15" s="7">
        <v>1</v>
      </c>
      <c r="K15" s="7" t="s">
        <v>49</v>
      </c>
      <c r="L15" s="8">
        <v>45260</v>
      </c>
      <c r="M15" s="7" t="s">
        <v>94</v>
      </c>
      <c r="N15" s="7" t="s">
        <v>55</v>
      </c>
      <c r="O15" s="7" t="s">
        <v>70</v>
      </c>
      <c r="P15" s="7">
        <v>13468</v>
      </c>
      <c r="Q15" s="9">
        <v>45040.807835648149</v>
      </c>
      <c r="R15" s="7" t="s">
        <v>91</v>
      </c>
      <c r="S15" s="7" t="s">
        <v>38</v>
      </c>
      <c r="U15" s="8">
        <v>44454</v>
      </c>
      <c r="V15" s="8">
        <v>45565</v>
      </c>
      <c r="W15" s="7" t="s">
        <v>34</v>
      </c>
      <c r="X15" s="7">
        <v>30737</v>
      </c>
      <c r="Y15" s="7" t="s">
        <v>92</v>
      </c>
      <c r="AC15" s="7" t="s">
        <v>199</v>
      </c>
      <c r="AD15" s="9">
        <v>45260.690613425926</v>
      </c>
      <c r="AF15" s="7" t="s">
        <v>47</v>
      </c>
    </row>
    <row r="16" spans="1:33" s="7" customFormat="1" x14ac:dyDescent="0.35">
      <c r="A16" s="7" t="s">
        <v>95</v>
      </c>
      <c r="B16" s="7" t="s">
        <v>209</v>
      </c>
      <c r="D16" s="7" t="s">
        <v>96</v>
      </c>
      <c r="E16" s="7" t="s">
        <v>97</v>
      </c>
      <c r="G16" s="7" t="s">
        <v>98</v>
      </c>
      <c r="J16" s="7">
        <v>0</v>
      </c>
      <c r="K16" s="7" t="s">
        <v>36</v>
      </c>
      <c r="N16" s="7" t="s">
        <v>45</v>
      </c>
      <c r="O16" s="7" t="s">
        <v>64</v>
      </c>
      <c r="P16" s="7">
        <v>53324</v>
      </c>
      <c r="R16" s="7" t="s">
        <v>99</v>
      </c>
      <c r="S16" s="7" t="s">
        <v>38</v>
      </c>
      <c r="U16" s="8">
        <v>45117</v>
      </c>
      <c r="V16" s="8">
        <v>45535</v>
      </c>
      <c r="W16" s="7" t="s">
        <v>97</v>
      </c>
      <c r="X16" s="7">
        <v>53324</v>
      </c>
      <c r="Y16" s="7" t="s">
        <v>100</v>
      </c>
      <c r="Z16" s="7">
        <v>53324</v>
      </c>
      <c r="AA16" s="7">
        <v>53324</v>
      </c>
      <c r="AC16" s="7" t="s">
        <v>116</v>
      </c>
      <c r="AD16" s="9">
        <v>45257.327650462961</v>
      </c>
      <c r="AF16" s="7" t="s">
        <v>58</v>
      </c>
    </row>
    <row r="17" spans="1:32" s="7" customFormat="1" x14ac:dyDescent="0.35">
      <c r="A17" s="7" t="s">
        <v>101</v>
      </c>
      <c r="B17" s="7" t="s">
        <v>210</v>
      </c>
      <c r="D17" s="7" t="s">
        <v>79</v>
      </c>
      <c r="E17" s="7" t="s">
        <v>34</v>
      </c>
      <c r="G17" s="7" t="s">
        <v>102</v>
      </c>
      <c r="J17" s="7">
        <v>0</v>
      </c>
      <c r="K17" s="7" t="s">
        <v>36</v>
      </c>
      <c r="N17" s="7" t="s">
        <v>63</v>
      </c>
      <c r="O17" s="7" t="s">
        <v>46</v>
      </c>
      <c r="P17" s="7">
        <v>179905</v>
      </c>
      <c r="R17" s="7" t="s">
        <v>103</v>
      </c>
      <c r="S17" s="7" t="s">
        <v>38</v>
      </c>
      <c r="U17" s="8">
        <v>45153</v>
      </c>
      <c r="V17" s="8">
        <v>45838</v>
      </c>
      <c r="W17" s="7" t="s">
        <v>34</v>
      </c>
      <c r="X17" s="7">
        <v>179905</v>
      </c>
      <c r="Y17" s="7" t="s">
        <v>104</v>
      </c>
      <c r="Z17" s="7">
        <v>179905</v>
      </c>
      <c r="AA17" s="7">
        <v>179905</v>
      </c>
      <c r="AC17" s="7" t="s">
        <v>199</v>
      </c>
      <c r="AD17" s="9">
        <v>45209.797152777777</v>
      </c>
      <c r="AF17" s="7" t="s">
        <v>47</v>
      </c>
    </row>
    <row r="18" spans="1:32" s="7" customFormat="1" x14ac:dyDescent="0.35">
      <c r="A18" s="7" t="s">
        <v>105</v>
      </c>
      <c r="B18" s="7" t="s">
        <v>211</v>
      </c>
      <c r="D18" s="7" t="s">
        <v>68</v>
      </c>
      <c r="E18" s="7" t="s">
        <v>34</v>
      </c>
      <c r="G18" s="7" t="s">
        <v>106</v>
      </c>
      <c r="H18" s="8">
        <v>45764</v>
      </c>
      <c r="J18" s="7">
        <v>1</v>
      </c>
      <c r="K18" s="7" t="s">
        <v>49</v>
      </c>
      <c r="L18" s="8">
        <v>45765</v>
      </c>
      <c r="M18" s="7" t="s">
        <v>107</v>
      </c>
      <c r="N18" s="7" t="s">
        <v>63</v>
      </c>
      <c r="O18" s="7" t="s">
        <v>108</v>
      </c>
      <c r="P18" s="7">
        <v>156000</v>
      </c>
      <c r="Q18" s="9">
        <v>45587.407025462962</v>
      </c>
      <c r="R18" s="7" t="s">
        <v>109</v>
      </c>
      <c r="S18" s="7" t="s">
        <v>38</v>
      </c>
      <c r="U18" s="8">
        <v>45561</v>
      </c>
      <c r="V18" s="8">
        <v>46022</v>
      </c>
      <c r="W18" s="7" t="s">
        <v>34</v>
      </c>
      <c r="X18" s="7">
        <v>206000</v>
      </c>
      <c r="Y18" s="7" t="s">
        <v>110</v>
      </c>
      <c r="Z18" s="7">
        <v>206000</v>
      </c>
      <c r="AA18" s="7">
        <v>206000</v>
      </c>
      <c r="AC18" s="7" t="s">
        <v>41</v>
      </c>
      <c r="AD18" s="9">
        <v>45765.518854166665</v>
      </c>
      <c r="AF18" s="7" t="s">
        <v>47</v>
      </c>
    </row>
    <row r="19" spans="1:32" x14ac:dyDescent="0.35">
      <c r="A19" t="s">
        <v>111</v>
      </c>
      <c r="B19" t="s">
        <v>212</v>
      </c>
      <c r="D19" t="s">
        <v>112</v>
      </c>
      <c r="E19" t="s">
        <v>61</v>
      </c>
      <c r="G19" t="s">
        <v>113</v>
      </c>
      <c r="J19">
        <v>0</v>
      </c>
      <c r="K19" t="s">
        <v>36</v>
      </c>
      <c r="P19">
        <v>507586</v>
      </c>
      <c r="Q19" s="2">
        <v>45040.763935185183</v>
      </c>
      <c r="R19" t="s">
        <v>114</v>
      </c>
      <c r="S19" t="s">
        <v>114</v>
      </c>
      <c r="U19" s="1">
        <v>42522</v>
      </c>
      <c r="V19" s="1">
        <v>44712</v>
      </c>
      <c r="W19" t="s">
        <v>61</v>
      </c>
      <c r="X19">
        <v>507586</v>
      </c>
      <c r="Y19" t="s">
        <v>115</v>
      </c>
      <c r="Z19">
        <v>507586</v>
      </c>
      <c r="AA19">
        <v>507586</v>
      </c>
      <c r="AC19" t="s">
        <v>116</v>
      </c>
      <c r="AD19" s="2">
        <v>45040.763935185183</v>
      </c>
      <c r="AF19" t="s">
        <v>58</v>
      </c>
    </row>
    <row r="20" spans="1:32" x14ac:dyDescent="0.35">
      <c r="A20" t="s">
        <v>117</v>
      </c>
      <c r="B20" t="s">
        <v>213</v>
      </c>
      <c r="D20" t="s">
        <v>118</v>
      </c>
      <c r="E20" t="s">
        <v>119</v>
      </c>
      <c r="G20" t="s">
        <v>120</v>
      </c>
      <c r="J20">
        <v>0</v>
      </c>
      <c r="K20" t="s">
        <v>36</v>
      </c>
      <c r="N20" t="s">
        <v>76</v>
      </c>
      <c r="P20">
        <v>467182.55</v>
      </c>
      <c r="Q20" s="2">
        <v>45040.792939814812</v>
      </c>
      <c r="R20" t="s">
        <v>121</v>
      </c>
      <c r="U20" s="1">
        <v>44263</v>
      </c>
      <c r="V20" s="1">
        <v>45199</v>
      </c>
      <c r="W20" t="s">
        <v>119</v>
      </c>
      <c r="X20">
        <v>467182.55</v>
      </c>
      <c r="Y20" t="s">
        <v>122</v>
      </c>
      <c r="Z20">
        <v>467182.55</v>
      </c>
      <c r="AA20">
        <v>467182.55</v>
      </c>
      <c r="AC20" t="s">
        <v>116</v>
      </c>
      <c r="AD20" s="2">
        <v>45040.792951388888</v>
      </c>
      <c r="AF20" t="s">
        <v>119</v>
      </c>
    </row>
    <row r="21" spans="1:32" s="7" customFormat="1" x14ac:dyDescent="0.35">
      <c r="A21" s="7" t="s">
        <v>123</v>
      </c>
      <c r="B21" s="7" t="s">
        <v>205</v>
      </c>
      <c r="D21" s="7" t="s">
        <v>79</v>
      </c>
      <c r="E21" s="7" t="s">
        <v>34</v>
      </c>
      <c r="G21" s="7" t="s">
        <v>124</v>
      </c>
      <c r="H21" s="8">
        <v>45215</v>
      </c>
      <c r="J21" s="7">
        <v>0</v>
      </c>
      <c r="K21" s="7" t="s">
        <v>36</v>
      </c>
      <c r="N21" s="7" t="s">
        <v>76</v>
      </c>
      <c r="O21" s="7" t="s">
        <v>46</v>
      </c>
      <c r="P21" s="7">
        <v>225000</v>
      </c>
      <c r="Q21" s="9">
        <v>45216.436249999999</v>
      </c>
      <c r="R21" s="7" t="s">
        <v>77</v>
      </c>
      <c r="U21" s="8">
        <v>44440</v>
      </c>
      <c r="V21" s="8">
        <v>45564</v>
      </c>
      <c r="W21" s="7" t="s">
        <v>34</v>
      </c>
      <c r="X21" s="7">
        <v>225000</v>
      </c>
      <c r="Y21" s="7" t="s">
        <v>81</v>
      </c>
      <c r="Z21" s="7">
        <v>225000</v>
      </c>
      <c r="AA21" s="7">
        <v>225000</v>
      </c>
      <c r="AC21" s="7" t="s">
        <v>199</v>
      </c>
      <c r="AD21" s="9">
        <v>45216.436249999999</v>
      </c>
      <c r="AF21" s="7" t="s">
        <v>47</v>
      </c>
    </row>
    <row r="22" spans="1:32" x14ac:dyDescent="0.35">
      <c r="A22" t="s">
        <v>125</v>
      </c>
      <c r="B22" t="s">
        <v>214</v>
      </c>
      <c r="D22" t="s">
        <v>43</v>
      </c>
      <c r="E22" t="s">
        <v>34</v>
      </c>
      <c r="G22" t="s">
        <v>126</v>
      </c>
      <c r="J22">
        <v>0</v>
      </c>
      <c r="K22" t="s">
        <v>36</v>
      </c>
      <c r="N22" t="s">
        <v>45</v>
      </c>
      <c r="O22" t="s">
        <v>70</v>
      </c>
      <c r="P22">
        <v>104902</v>
      </c>
      <c r="Q22" s="2">
        <v>45040.805011574077</v>
      </c>
      <c r="R22" t="s">
        <v>127</v>
      </c>
      <c r="S22" t="s">
        <v>127</v>
      </c>
      <c r="U22" s="1">
        <v>44562</v>
      </c>
      <c r="V22" s="1">
        <v>45443</v>
      </c>
      <c r="W22" t="s">
        <v>34</v>
      </c>
      <c r="X22">
        <v>104902</v>
      </c>
      <c r="Y22" t="s">
        <v>128</v>
      </c>
      <c r="Z22" s="7">
        <v>104902</v>
      </c>
      <c r="AA22" s="7">
        <v>104902</v>
      </c>
      <c r="AC22" t="s">
        <v>116</v>
      </c>
      <c r="AD22" s="2">
        <v>45040.805011574077</v>
      </c>
      <c r="AF22" t="s">
        <v>47</v>
      </c>
    </row>
    <row r="23" spans="1:32" s="7" customFormat="1" x14ac:dyDescent="0.35">
      <c r="A23" s="7" t="s">
        <v>129</v>
      </c>
      <c r="B23" s="7" t="s">
        <v>207</v>
      </c>
      <c r="D23" s="7" t="s">
        <v>79</v>
      </c>
      <c r="E23" s="7" t="s">
        <v>34</v>
      </c>
      <c r="G23" s="7" t="s">
        <v>130</v>
      </c>
      <c r="H23" s="8">
        <v>44349</v>
      </c>
      <c r="J23" s="7">
        <v>0</v>
      </c>
      <c r="K23" s="7" t="s">
        <v>36</v>
      </c>
      <c r="N23" s="7" t="s">
        <v>131</v>
      </c>
      <c r="O23" s="7" t="s">
        <v>70</v>
      </c>
      <c r="P23" s="7">
        <v>187500</v>
      </c>
      <c r="Q23" s="9">
        <v>45040.805127314816</v>
      </c>
      <c r="R23" s="7" t="s">
        <v>132</v>
      </c>
      <c r="S23" s="7" t="s">
        <v>132</v>
      </c>
      <c r="U23" s="8">
        <v>44167</v>
      </c>
      <c r="V23" s="8">
        <v>45261</v>
      </c>
      <c r="W23" s="7" t="s">
        <v>34</v>
      </c>
      <c r="X23" s="7">
        <v>187500</v>
      </c>
      <c r="Y23" s="7" t="s">
        <v>88</v>
      </c>
      <c r="Z23" s="7">
        <v>187500</v>
      </c>
      <c r="AA23" s="7">
        <f xml:space="preserve"> 187500/2</f>
        <v>93750</v>
      </c>
      <c r="AC23" s="7" t="s">
        <v>199</v>
      </c>
      <c r="AD23" s="9">
        <v>45040.805127314816</v>
      </c>
      <c r="AF23" s="7" t="s">
        <v>47</v>
      </c>
    </row>
    <row r="24" spans="1:32" s="7" customFormat="1" x14ac:dyDescent="0.35">
      <c r="A24" s="7" t="s">
        <v>133</v>
      </c>
      <c r="B24" s="7" t="s">
        <v>207</v>
      </c>
      <c r="D24" s="7" t="s">
        <v>79</v>
      </c>
      <c r="E24" s="7" t="s">
        <v>34</v>
      </c>
      <c r="G24" s="7" t="s">
        <v>134</v>
      </c>
      <c r="H24" s="8">
        <v>44349</v>
      </c>
      <c r="J24" s="7">
        <v>0</v>
      </c>
      <c r="K24" s="7" t="s">
        <v>36</v>
      </c>
      <c r="N24" s="7" t="s">
        <v>131</v>
      </c>
      <c r="O24" s="7" t="s">
        <v>70</v>
      </c>
      <c r="P24" s="7">
        <v>187500</v>
      </c>
      <c r="Q24" s="9">
        <v>45179.619120370371</v>
      </c>
      <c r="R24" s="7" t="s">
        <v>135</v>
      </c>
      <c r="S24" s="7" t="s">
        <v>135</v>
      </c>
      <c r="U24" s="8">
        <v>44167</v>
      </c>
      <c r="V24" s="8">
        <v>45261</v>
      </c>
      <c r="W24" s="7" t="s">
        <v>34</v>
      </c>
      <c r="X24" s="7">
        <v>187500</v>
      </c>
      <c r="Y24" s="7" t="s">
        <v>88</v>
      </c>
      <c r="Z24" s="7">
        <v>187500</v>
      </c>
      <c r="AA24" s="7">
        <f xml:space="preserve"> 187500/2</f>
        <v>93750</v>
      </c>
      <c r="AC24" s="7" t="s">
        <v>199</v>
      </c>
      <c r="AD24" s="9">
        <v>45179.619120370371</v>
      </c>
      <c r="AF24" s="7" t="s">
        <v>47</v>
      </c>
    </row>
    <row r="25" spans="1:32" s="7" customFormat="1" x14ac:dyDescent="0.35">
      <c r="A25" s="7" t="s">
        <v>136</v>
      </c>
      <c r="B25" s="7" t="s">
        <v>215</v>
      </c>
      <c r="D25" s="7" t="s">
        <v>96</v>
      </c>
      <c r="E25" s="7" t="s">
        <v>97</v>
      </c>
      <c r="G25" s="7" t="s">
        <v>137</v>
      </c>
      <c r="H25" s="8">
        <v>44569</v>
      </c>
      <c r="J25" s="7">
        <v>0</v>
      </c>
      <c r="K25" s="7" t="s">
        <v>36</v>
      </c>
      <c r="N25" s="7" t="s">
        <v>63</v>
      </c>
      <c r="O25" s="7" t="s">
        <v>64</v>
      </c>
      <c r="P25" s="7">
        <v>180000</v>
      </c>
      <c r="Q25" s="9">
        <v>45040.805196759262</v>
      </c>
      <c r="R25" s="7" t="s">
        <v>138</v>
      </c>
      <c r="S25" s="7" t="s">
        <v>38</v>
      </c>
      <c r="U25" s="8">
        <v>44568</v>
      </c>
      <c r="V25" s="8">
        <v>45199</v>
      </c>
      <c r="W25" s="7" t="s">
        <v>97</v>
      </c>
      <c r="X25" s="7">
        <v>90000</v>
      </c>
      <c r="Y25" s="7" t="s">
        <v>139</v>
      </c>
      <c r="Z25" s="7">
        <v>90000</v>
      </c>
      <c r="AA25" s="7">
        <v>90000</v>
      </c>
      <c r="AC25" s="7" t="s">
        <v>199</v>
      </c>
      <c r="AD25" s="9">
        <v>45040.805196759262</v>
      </c>
      <c r="AF25" s="7" t="s">
        <v>58</v>
      </c>
    </row>
    <row r="26" spans="1:32" s="7" customFormat="1" x14ac:dyDescent="0.35">
      <c r="A26" s="7" t="s">
        <v>140</v>
      </c>
      <c r="B26" s="7" t="s">
        <v>216</v>
      </c>
      <c r="D26" s="7" t="s">
        <v>141</v>
      </c>
      <c r="E26" s="7" t="s">
        <v>61</v>
      </c>
      <c r="G26" s="7" t="s">
        <v>142</v>
      </c>
      <c r="H26" s="8">
        <v>44764</v>
      </c>
      <c r="J26" s="7">
        <v>0</v>
      </c>
      <c r="K26" s="7" t="s">
        <v>36</v>
      </c>
      <c r="N26" s="7" t="s">
        <v>63</v>
      </c>
      <c r="O26" s="7" t="s">
        <v>64</v>
      </c>
      <c r="P26" s="7">
        <v>18518.75</v>
      </c>
      <c r="Q26" s="9">
        <v>45040.815740740742</v>
      </c>
      <c r="R26" s="7" t="s">
        <v>143</v>
      </c>
      <c r="S26" s="7" t="s">
        <v>143</v>
      </c>
      <c r="U26" s="8">
        <v>44774</v>
      </c>
      <c r="V26" s="8">
        <v>45657</v>
      </c>
      <c r="W26" s="7" t="s">
        <v>61</v>
      </c>
      <c r="X26" s="7">
        <v>18518.75</v>
      </c>
      <c r="Y26" s="7" t="s">
        <v>144</v>
      </c>
      <c r="Z26" s="7">
        <v>18518.75</v>
      </c>
      <c r="AA26" s="7">
        <v>18518.75</v>
      </c>
      <c r="AC26" s="7" t="s">
        <v>116</v>
      </c>
      <c r="AD26" s="9">
        <v>45040.815740740742</v>
      </c>
      <c r="AF26" s="7" t="s">
        <v>58</v>
      </c>
    </row>
    <row r="27" spans="1:32" s="7" customFormat="1" x14ac:dyDescent="0.35">
      <c r="A27" s="7" t="s">
        <v>145</v>
      </c>
      <c r="B27" s="7" t="s">
        <v>217</v>
      </c>
      <c r="D27" s="7" t="s">
        <v>146</v>
      </c>
      <c r="E27" s="7" t="s">
        <v>147</v>
      </c>
      <c r="G27" s="7" t="s">
        <v>148</v>
      </c>
      <c r="H27" s="8">
        <v>44999</v>
      </c>
      <c r="J27" s="7">
        <v>0</v>
      </c>
      <c r="K27" s="7" t="s">
        <v>36</v>
      </c>
      <c r="N27" s="7" t="s">
        <v>45</v>
      </c>
      <c r="O27" s="7" t="s">
        <v>108</v>
      </c>
      <c r="P27" s="7">
        <v>30874</v>
      </c>
      <c r="Q27" s="9">
        <v>45054.662974537037</v>
      </c>
      <c r="R27" s="7" t="s">
        <v>149</v>
      </c>
      <c r="U27" s="8">
        <v>45000</v>
      </c>
      <c r="V27" s="8">
        <v>45214</v>
      </c>
      <c r="W27" s="7" t="s">
        <v>150</v>
      </c>
      <c r="X27" s="7">
        <v>30874</v>
      </c>
      <c r="Y27" s="7" t="s">
        <v>151</v>
      </c>
      <c r="Z27" s="7">
        <v>30874</v>
      </c>
      <c r="AA27" s="7">
        <v>30874</v>
      </c>
      <c r="AC27" s="7" t="s">
        <v>116</v>
      </c>
      <c r="AD27" s="9">
        <v>45054.662974537037</v>
      </c>
      <c r="AF27" s="7" t="s">
        <v>152</v>
      </c>
    </row>
    <row r="28" spans="1:32" s="7" customFormat="1" x14ac:dyDescent="0.35">
      <c r="A28" s="7" t="s">
        <v>153</v>
      </c>
      <c r="B28" s="7" t="s">
        <v>218</v>
      </c>
      <c r="D28" s="7" t="s">
        <v>52</v>
      </c>
      <c r="E28" s="7" t="s">
        <v>53</v>
      </c>
      <c r="G28" s="7" t="s">
        <v>154</v>
      </c>
      <c r="J28" s="7">
        <v>0</v>
      </c>
      <c r="K28" s="7" t="s">
        <v>36</v>
      </c>
      <c r="N28" s="7" t="s">
        <v>45</v>
      </c>
      <c r="O28" s="7" t="s">
        <v>46</v>
      </c>
      <c r="P28" s="7">
        <v>80000</v>
      </c>
      <c r="Q28" s="9">
        <v>45121.288784722223</v>
      </c>
      <c r="R28" s="7" t="s">
        <v>155</v>
      </c>
      <c r="S28" s="7" t="s">
        <v>38</v>
      </c>
      <c r="U28" s="8">
        <v>45019</v>
      </c>
      <c r="V28" s="8">
        <v>45749</v>
      </c>
      <c r="W28" s="7" t="s">
        <v>53</v>
      </c>
      <c r="X28" s="7">
        <v>80000</v>
      </c>
      <c r="Y28" s="7" t="s">
        <v>156</v>
      </c>
      <c r="Z28" s="7">
        <v>80000</v>
      </c>
      <c r="AA28" s="7">
        <v>80000</v>
      </c>
      <c r="AC28" s="7" t="s">
        <v>199</v>
      </c>
      <c r="AD28" s="9">
        <v>45121.2887962963</v>
      </c>
      <c r="AF28" s="7" t="s">
        <v>58</v>
      </c>
    </row>
    <row r="29" spans="1:32" s="7" customFormat="1" x14ac:dyDescent="0.35">
      <c r="A29" s="7" t="s">
        <v>157</v>
      </c>
      <c r="B29" s="7" t="s">
        <v>200</v>
      </c>
      <c r="D29" s="7" t="s">
        <v>52</v>
      </c>
      <c r="E29" s="7" t="s">
        <v>53</v>
      </c>
      <c r="G29" s="7" t="s">
        <v>158</v>
      </c>
      <c r="J29" s="7">
        <v>0</v>
      </c>
      <c r="K29" s="7" t="s">
        <v>36</v>
      </c>
      <c r="N29" s="7" t="s">
        <v>55</v>
      </c>
      <c r="O29" s="7" t="s">
        <v>46</v>
      </c>
      <c r="P29" s="7">
        <v>90000</v>
      </c>
      <c r="Q29" s="9">
        <v>45559.413553240738</v>
      </c>
      <c r="R29" s="7" t="s">
        <v>159</v>
      </c>
      <c r="S29" s="7" t="s">
        <v>38</v>
      </c>
      <c r="U29" s="8">
        <v>45413</v>
      </c>
      <c r="V29" s="8">
        <v>46142</v>
      </c>
      <c r="W29" s="7" t="s">
        <v>53</v>
      </c>
      <c r="X29" s="7">
        <v>90000</v>
      </c>
      <c r="Y29" s="7" t="s">
        <v>160</v>
      </c>
      <c r="Z29" s="7">
        <v>180000</v>
      </c>
      <c r="AA29" s="7">
        <v>180000</v>
      </c>
      <c r="AC29" s="7" t="s">
        <v>41</v>
      </c>
      <c r="AD29" s="9">
        <v>45559.413564814815</v>
      </c>
      <c r="AF29" s="7" t="s">
        <v>58</v>
      </c>
    </row>
    <row r="30" spans="1:32" s="7" customFormat="1" x14ac:dyDescent="0.35">
      <c r="A30" s="7" t="s">
        <v>161</v>
      </c>
      <c r="B30" s="7" t="s">
        <v>219</v>
      </c>
      <c r="D30" s="7" t="s">
        <v>52</v>
      </c>
      <c r="E30" s="7" t="s">
        <v>162</v>
      </c>
      <c r="G30" s="7" t="s">
        <v>163</v>
      </c>
      <c r="H30" s="8">
        <v>45561</v>
      </c>
      <c r="J30" s="7">
        <v>0</v>
      </c>
      <c r="K30" s="7" t="s">
        <v>36</v>
      </c>
      <c r="N30" s="7" t="s">
        <v>45</v>
      </c>
      <c r="O30" s="7" t="s">
        <v>46</v>
      </c>
      <c r="P30" s="7">
        <v>699999</v>
      </c>
      <c r="Q30" s="9">
        <v>45533.660393518519</v>
      </c>
      <c r="R30" s="7" t="s">
        <v>164</v>
      </c>
      <c r="S30" s="7" t="s">
        <v>38</v>
      </c>
      <c r="U30" s="8">
        <v>45497</v>
      </c>
      <c r="V30" s="8">
        <v>46500</v>
      </c>
      <c r="W30" s="7" t="s">
        <v>53</v>
      </c>
      <c r="X30" s="7">
        <v>699999</v>
      </c>
      <c r="Y30" s="7" t="s">
        <v>165</v>
      </c>
      <c r="Z30" s="7">
        <v>699999</v>
      </c>
      <c r="AA30" s="7">
        <v>699999</v>
      </c>
      <c r="AC30" s="7" t="s">
        <v>41</v>
      </c>
      <c r="AD30" s="9">
        <v>45533.660393518519</v>
      </c>
      <c r="AF30" s="7" t="s">
        <v>58</v>
      </c>
    </row>
    <row r="31" spans="1:32" s="7" customFormat="1" x14ac:dyDescent="0.35">
      <c r="A31" s="7" t="s">
        <v>166</v>
      </c>
      <c r="B31" s="7" t="s">
        <v>220</v>
      </c>
      <c r="D31" s="7" t="s">
        <v>167</v>
      </c>
      <c r="E31" s="7" t="s">
        <v>168</v>
      </c>
      <c r="G31" s="7" t="s">
        <v>169</v>
      </c>
      <c r="H31" s="8">
        <v>45182</v>
      </c>
      <c r="J31" s="7">
        <v>0</v>
      </c>
      <c r="K31" s="7" t="s">
        <v>36</v>
      </c>
      <c r="N31" s="7" t="s">
        <v>63</v>
      </c>
      <c r="O31" s="7" t="s">
        <v>64</v>
      </c>
      <c r="P31" s="7">
        <v>40141</v>
      </c>
      <c r="Q31" s="9">
        <v>45188.485208333332</v>
      </c>
      <c r="R31" s="7" t="s">
        <v>170</v>
      </c>
      <c r="S31" s="7" t="s">
        <v>170</v>
      </c>
      <c r="U31" s="8">
        <v>45184</v>
      </c>
      <c r="V31" s="8">
        <v>46279</v>
      </c>
      <c r="W31" s="7" t="s">
        <v>168</v>
      </c>
      <c r="X31" s="7">
        <v>40141</v>
      </c>
      <c r="Y31" s="7" t="s">
        <v>171</v>
      </c>
      <c r="Z31" s="7">
        <v>40141</v>
      </c>
      <c r="AA31" s="7">
        <v>40141</v>
      </c>
      <c r="AC31" s="7" t="s">
        <v>41</v>
      </c>
      <c r="AD31" s="9">
        <v>45188.485219907408</v>
      </c>
      <c r="AF31" s="7" t="s">
        <v>172</v>
      </c>
    </row>
    <row r="32" spans="1:32" s="7" customFormat="1" x14ac:dyDescent="0.35">
      <c r="A32" s="7" t="s">
        <v>173</v>
      </c>
      <c r="B32" s="7" t="s">
        <v>221</v>
      </c>
      <c r="D32" s="7" t="s">
        <v>174</v>
      </c>
      <c r="E32" s="7" t="s">
        <v>175</v>
      </c>
      <c r="G32" s="7" t="s">
        <v>176</v>
      </c>
      <c r="H32" s="8">
        <v>45693</v>
      </c>
      <c r="J32" s="7">
        <v>0</v>
      </c>
      <c r="K32" s="7" t="s">
        <v>36</v>
      </c>
      <c r="N32" s="7" t="s">
        <v>45</v>
      </c>
      <c r="O32" s="7" t="s">
        <v>46</v>
      </c>
      <c r="P32" s="7">
        <v>25492</v>
      </c>
      <c r="Q32" s="9">
        <v>45539.580868055556</v>
      </c>
      <c r="R32" s="7" t="s">
        <v>177</v>
      </c>
      <c r="U32" s="8">
        <v>45536</v>
      </c>
      <c r="V32" s="8">
        <v>45900</v>
      </c>
      <c r="W32" s="7" t="s">
        <v>34</v>
      </c>
      <c r="X32" s="7">
        <v>25492</v>
      </c>
      <c r="Y32" s="7" t="s">
        <v>178</v>
      </c>
      <c r="Z32" s="7">
        <v>25492</v>
      </c>
      <c r="AA32" s="7">
        <v>25492</v>
      </c>
      <c r="AC32" s="7" t="s">
        <v>41</v>
      </c>
      <c r="AD32" s="9">
        <v>45539.580879629626</v>
      </c>
      <c r="AF32" s="7" t="s">
        <v>47</v>
      </c>
    </row>
    <row r="33" spans="1:32" s="7" customFormat="1" x14ac:dyDescent="0.35">
      <c r="A33" s="7" t="s">
        <v>179</v>
      </c>
      <c r="B33" s="7" t="s">
        <v>222</v>
      </c>
      <c r="D33" s="7" t="s">
        <v>180</v>
      </c>
      <c r="E33" s="7" t="s">
        <v>34</v>
      </c>
      <c r="G33" s="7" t="s">
        <v>181</v>
      </c>
      <c r="H33" s="8">
        <v>45505</v>
      </c>
      <c r="J33" s="7">
        <v>0</v>
      </c>
      <c r="K33" s="7" t="s">
        <v>36</v>
      </c>
      <c r="N33" s="7" t="s">
        <v>182</v>
      </c>
      <c r="O33" s="7" t="s">
        <v>108</v>
      </c>
      <c r="P33" s="7">
        <v>274973</v>
      </c>
      <c r="Q33" s="9">
        <v>45470.608124999999</v>
      </c>
      <c r="R33" s="7" t="s">
        <v>183</v>
      </c>
      <c r="U33" s="8">
        <v>45474</v>
      </c>
      <c r="V33" s="8">
        <v>46599</v>
      </c>
      <c r="W33" s="7" t="s">
        <v>34</v>
      </c>
      <c r="X33" s="7">
        <v>274973</v>
      </c>
      <c r="Y33" s="7" t="s">
        <v>184</v>
      </c>
      <c r="Z33" s="7">
        <v>745632</v>
      </c>
      <c r="AA33" s="7">
        <v>745632</v>
      </c>
      <c r="AC33" s="7" t="s">
        <v>41</v>
      </c>
      <c r="AD33" s="9">
        <v>45470.608136574076</v>
      </c>
      <c r="AF33" s="7" t="s">
        <v>47</v>
      </c>
    </row>
    <row r="34" spans="1:32" x14ac:dyDescent="0.35">
      <c r="A34" t="s">
        <v>185</v>
      </c>
      <c r="B34" t="s">
        <v>223</v>
      </c>
      <c r="D34" t="s">
        <v>186</v>
      </c>
      <c r="E34" t="s">
        <v>187</v>
      </c>
      <c r="G34" t="s">
        <v>188</v>
      </c>
      <c r="H34" s="1">
        <v>45506</v>
      </c>
      <c r="J34">
        <v>0</v>
      </c>
      <c r="K34" t="s">
        <v>36</v>
      </c>
      <c r="N34" t="s">
        <v>63</v>
      </c>
      <c r="O34" t="s">
        <v>46</v>
      </c>
      <c r="P34">
        <v>450000</v>
      </c>
      <c r="Q34" s="2">
        <v>45506.590138888889</v>
      </c>
      <c r="R34" t="s">
        <v>189</v>
      </c>
      <c r="U34" s="1">
        <v>45536</v>
      </c>
      <c r="V34" s="1">
        <v>46630</v>
      </c>
      <c r="W34" t="s">
        <v>187</v>
      </c>
      <c r="X34">
        <v>450000</v>
      </c>
      <c r="Y34" t="s">
        <v>190</v>
      </c>
      <c r="Z34" s="7">
        <v>450000</v>
      </c>
      <c r="AA34" s="7">
        <v>450000</v>
      </c>
      <c r="AC34" t="s">
        <v>41</v>
      </c>
      <c r="AD34" s="2">
        <v>45506.590150462966</v>
      </c>
      <c r="AF34" t="s">
        <v>191</v>
      </c>
    </row>
    <row r="37" spans="1:32" x14ac:dyDescent="0.35">
      <c r="P3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701F-C95E-4471-97BC-ECC79DFACE61}">
  <dimension ref="A1:AS10"/>
  <sheetViews>
    <sheetView workbookViewId="0">
      <selection activeCell="B25" sqref="B25"/>
    </sheetView>
  </sheetViews>
  <sheetFormatPr defaultRowHeight="14.5" x14ac:dyDescent="0.35"/>
  <cols>
    <col min="1" max="1" width="13.26953125" bestFit="1" customWidth="1"/>
    <col min="2" max="2" width="72.453125" customWidth="1"/>
  </cols>
  <sheetData>
    <row r="1" spans="1:45" s="6" customFormat="1" x14ac:dyDescent="0.35">
      <c r="A1" s="6" t="s">
        <v>224</v>
      </c>
      <c r="B1" s="6" t="s">
        <v>225</v>
      </c>
      <c r="C1" s="6" t="s">
        <v>1</v>
      </c>
      <c r="D1" s="6" t="s">
        <v>3</v>
      </c>
      <c r="E1" s="6" t="s">
        <v>4</v>
      </c>
      <c r="F1" s="6" t="s">
        <v>27</v>
      </c>
      <c r="G1" s="6" t="s">
        <v>17</v>
      </c>
      <c r="H1" s="6" t="s">
        <v>18</v>
      </c>
      <c r="I1" s="6" t="s">
        <v>22</v>
      </c>
      <c r="J1" s="6" t="s">
        <v>226</v>
      </c>
      <c r="K1" s="6" t="s">
        <v>227</v>
      </c>
      <c r="L1" s="6" t="s">
        <v>228</v>
      </c>
      <c r="M1" s="6" t="s">
        <v>19</v>
      </c>
      <c r="N1" s="6" t="s">
        <v>24</v>
      </c>
      <c r="O1" s="6" t="s">
        <v>229</v>
      </c>
      <c r="P1" s="6" t="s">
        <v>230</v>
      </c>
      <c r="Q1" s="6" t="s">
        <v>231</v>
      </c>
      <c r="R1" s="6" t="s">
        <v>232</v>
      </c>
      <c r="S1" s="6" t="s">
        <v>14</v>
      </c>
      <c r="T1" s="6" t="s">
        <v>233</v>
      </c>
      <c r="U1" s="6" t="s">
        <v>234</v>
      </c>
      <c r="V1" s="6" t="s">
        <v>235</v>
      </c>
      <c r="W1" s="6" t="s">
        <v>236</v>
      </c>
      <c r="X1" s="6" t="s">
        <v>237</v>
      </c>
      <c r="Y1" s="6" t="s">
        <v>238</v>
      </c>
      <c r="Z1" s="6" t="s">
        <v>239</v>
      </c>
      <c r="AA1" s="6" t="s">
        <v>240</v>
      </c>
      <c r="AB1" s="6" t="s">
        <v>241</v>
      </c>
      <c r="AC1" s="6" t="s">
        <v>242</v>
      </c>
      <c r="AD1" s="6" t="s">
        <v>243</v>
      </c>
      <c r="AE1" s="6" t="s">
        <v>244</v>
      </c>
      <c r="AF1" s="6" t="s">
        <v>245</v>
      </c>
      <c r="AG1" s="6" t="s">
        <v>246</v>
      </c>
      <c r="AH1" s="6" t="s">
        <v>247</v>
      </c>
      <c r="AI1" s="6" t="s">
        <v>30</v>
      </c>
      <c r="AJ1" s="6" t="s">
        <v>248</v>
      </c>
      <c r="AK1" s="6" t="s">
        <v>249</v>
      </c>
      <c r="AL1" s="6" t="s">
        <v>250</v>
      </c>
      <c r="AM1" s="6" t="s">
        <v>251</v>
      </c>
      <c r="AN1" s="6" t="s">
        <v>252</v>
      </c>
      <c r="AO1" s="6" t="s">
        <v>253</v>
      </c>
      <c r="AP1" s="6" t="s">
        <v>254</v>
      </c>
      <c r="AQ1" s="6" t="s">
        <v>255</v>
      </c>
      <c r="AR1" s="6" t="s">
        <v>256</v>
      </c>
      <c r="AS1" s="6" t="s">
        <v>257</v>
      </c>
    </row>
    <row r="2" spans="1:45" x14ac:dyDescent="0.35">
      <c r="A2" t="s">
        <v>258</v>
      </c>
      <c r="B2" t="s">
        <v>259</v>
      </c>
      <c r="C2" t="s">
        <v>259</v>
      </c>
      <c r="D2" t="s">
        <v>96</v>
      </c>
      <c r="E2" t="s">
        <v>97</v>
      </c>
      <c r="F2" t="s">
        <v>260</v>
      </c>
      <c r="G2" t="s">
        <v>99</v>
      </c>
      <c r="H2" t="s">
        <v>38</v>
      </c>
      <c r="I2" t="s">
        <v>97</v>
      </c>
      <c r="J2" s="1">
        <v>45545</v>
      </c>
      <c r="K2" s="1">
        <v>46274</v>
      </c>
      <c r="L2" t="s">
        <v>261</v>
      </c>
      <c r="M2" t="s">
        <v>262</v>
      </c>
      <c r="N2" t="s">
        <v>263</v>
      </c>
      <c r="O2" s="2">
        <v>45379.585219907407</v>
      </c>
      <c r="P2">
        <v>177120</v>
      </c>
      <c r="Q2" s="2">
        <v>45387</v>
      </c>
      <c r="R2" t="s">
        <v>262</v>
      </c>
      <c r="S2" t="s">
        <v>64</v>
      </c>
      <c r="T2" t="s">
        <v>264</v>
      </c>
      <c r="U2" s="2">
        <v>45386.509085648147</v>
      </c>
      <c r="V2" t="s">
        <v>262</v>
      </c>
      <c r="W2" t="s">
        <v>262</v>
      </c>
      <c r="X2" t="s">
        <v>262</v>
      </c>
      <c r="Y2" t="s">
        <v>265</v>
      </c>
      <c r="Z2" t="s">
        <v>262</v>
      </c>
      <c r="AA2" t="s">
        <v>262</v>
      </c>
      <c r="AB2" t="s">
        <v>262</v>
      </c>
      <c r="AC2" s="2">
        <v>45379.585219907407</v>
      </c>
      <c r="AD2" t="s">
        <v>265</v>
      </c>
      <c r="AE2">
        <v>7</v>
      </c>
      <c r="AF2" t="s">
        <v>262</v>
      </c>
      <c r="AG2" t="s">
        <v>262</v>
      </c>
      <c r="AH2" s="18">
        <v>45383</v>
      </c>
      <c r="AI2" t="s">
        <v>58</v>
      </c>
      <c r="AJ2" t="s">
        <v>266</v>
      </c>
      <c r="AK2" t="s">
        <v>262</v>
      </c>
      <c r="AL2" t="s">
        <v>152</v>
      </c>
      <c r="AM2" t="s">
        <v>267</v>
      </c>
      <c r="AN2" t="s">
        <v>268</v>
      </c>
      <c r="AO2">
        <v>1</v>
      </c>
      <c r="AP2">
        <v>0</v>
      </c>
      <c r="AQ2">
        <v>1</v>
      </c>
      <c r="AR2">
        <v>0</v>
      </c>
      <c r="AS2" t="s">
        <v>269</v>
      </c>
    </row>
    <row r="3" spans="1:45" x14ac:dyDescent="0.35">
      <c r="A3" t="s">
        <v>270</v>
      </c>
      <c r="B3" t="s">
        <v>271</v>
      </c>
      <c r="C3" t="s">
        <v>272</v>
      </c>
      <c r="D3" t="s">
        <v>273</v>
      </c>
      <c r="E3" t="s">
        <v>34</v>
      </c>
      <c r="F3" t="s">
        <v>274</v>
      </c>
      <c r="G3" t="s">
        <v>38</v>
      </c>
      <c r="H3" t="s">
        <v>262</v>
      </c>
      <c r="I3" t="s">
        <v>34</v>
      </c>
      <c r="J3" s="1">
        <v>45748</v>
      </c>
      <c r="K3" s="1">
        <v>46843</v>
      </c>
      <c r="L3" t="s">
        <v>261</v>
      </c>
      <c r="M3" t="s">
        <v>262</v>
      </c>
      <c r="N3" t="s">
        <v>275</v>
      </c>
      <c r="O3" s="2">
        <v>45434.584490740737</v>
      </c>
      <c r="P3">
        <v>7500000</v>
      </c>
      <c r="Q3" s="2">
        <v>45467</v>
      </c>
      <c r="R3" t="s">
        <v>262</v>
      </c>
      <c r="S3" t="s">
        <v>64</v>
      </c>
      <c r="T3" t="s">
        <v>276</v>
      </c>
      <c r="U3" s="2">
        <v>45467.615925925929</v>
      </c>
      <c r="V3" s="2">
        <v>45663.506041666667</v>
      </c>
      <c r="W3" t="s">
        <v>262</v>
      </c>
      <c r="X3" t="s">
        <v>262</v>
      </c>
      <c r="Y3" t="s">
        <v>265</v>
      </c>
      <c r="Z3" t="s">
        <v>277</v>
      </c>
      <c r="AA3" t="s">
        <v>262</v>
      </c>
      <c r="AB3" t="s">
        <v>262</v>
      </c>
      <c r="AC3" s="2">
        <v>45434.584490740737</v>
      </c>
      <c r="AD3" t="s">
        <v>265</v>
      </c>
      <c r="AE3">
        <v>33</v>
      </c>
      <c r="AF3" t="s">
        <v>262</v>
      </c>
      <c r="AG3" t="s">
        <v>262</v>
      </c>
      <c r="AH3" s="18">
        <v>45444</v>
      </c>
      <c r="AI3" t="s">
        <v>47</v>
      </c>
      <c r="AJ3" t="s">
        <v>266</v>
      </c>
      <c r="AK3" t="s">
        <v>262</v>
      </c>
      <c r="AL3" t="s">
        <v>278</v>
      </c>
      <c r="AM3" t="s">
        <v>279</v>
      </c>
      <c r="AN3" t="s">
        <v>268</v>
      </c>
      <c r="AO3">
        <v>1</v>
      </c>
      <c r="AP3">
        <v>0</v>
      </c>
      <c r="AQ3">
        <v>1</v>
      </c>
      <c r="AR3">
        <v>0</v>
      </c>
      <c r="AS3" t="s">
        <v>280</v>
      </c>
    </row>
    <row r="4" spans="1:45" x14ac:dyDescent="0.35">
      <c r="A4" t="s">
        <v>281</v>
      </c>
      <c r="B4" t="s">
        <v>282</v>
      </c>
      <c r="C4" t="s">
        <v>272</v>
      </c>
      <c r="D4" t="s">
        <v>273</v>
      </c>
      <c r="E4" t="s">
        <v>34</v>
      </c>
      <c r="F4" t="s">
        <v>260</v>
      </c>
      <c r="G4" t="s">
        <v>77</v>
      </c>
      <c r="H4" t="s">
        <v>262</v>
      </c>
      <c r="I4" t="s">
        <v>34</v>
      </c>
      <c r="J4" s="1">
        <v>45778</v>
      </c>
      <c r="K4" s="1">
        <v>46873</v>
      </c>
      <c r="L4" t="s">
        <v>261</v>
      </c>
      <c r="M4" t="s">
        <v>262</v>
      </c>
      <c r="N4" t="s">
        <v>275</v>
      </c>
      <c r="O4" s="2">
        <v>45665.570081018515</v>
      </c>
      <c r="P4" s="3">
        <v>1000000</v>
      </c>
      <c r="Q4" s="2">
        <v>45667</v>
      </c>
      <c r="R4" t="s">
        <v>262</v>
      </c>
      <c r="S4" t="s">
        <v>64</v>
      </c>
      <c r="T4" t="s">
        <v>283</v>
      </c>
      <c r="U4" s="2">
        <v>45684.712291666663</v>
      </c>
      <c r="V4" t="s">
        <v>262</v>
      </c>
      <c r="W4" t="s">
        <v>262</v>
      </c>
      <c r="X4" t="s">
        <v>262</v>
      </c>
      <c r="Y4" t="s">
        <v>277</v>
      </c>
      <c r="Z4" t="s">
        <v>262</v>
      </c>
      <c r="AA4" t="s">
        <v>262</v>
      </c>
      <c r="AB4" t="s">
        <v>262</v>
      </c>
      <c r="AC4" s="2">
        <v>45665.570081018515</v>
      </c>
      <c r="AD4" t="s">
        <v>277</v>
      </c>
      <c r="AE4">
        <v>19</v>
      </c>
      <c r="AF4" t="s">
        <v>262</v>
      </c>
      <c r="AG4" t="s">
        <v>262</v>
      </c>
      <c r="AH4" s="18">
        <v>45658</v>
      </c>
      <c r="AI4" t="s">
        <v>47</v>
      </c>
      <c r="AJ4" t="s">
        <v>284</v>
      </c>
      <c r="AK4" t="s">
        <v>262</v>
      </c>
      <c r="AL4" t="s">
        <v>285</v>
      </c>
      <c r="AM4" t="s">
        <v>267</v>
      </c>
      <c r="AN4" t="s">
        <v>268</v>
      </c>
      <c r="AO4">
        <v>1</v>
      </c>
      <c r="AP4">
        <v>0</v>
      </c>
      <c r="AQ4">
        <v>1</v>
      </c>
      <c r="AR4">
        <v>0</v>
      </c>
      <c r="AS4" t="s">
        <v>262</v>
      </c>
    </row>
    <row r="5" spans="1:45" x14ac:dyDescent="0.35">
      <c r="A5" t="s">
        <v>286</v>
      </c>
      <c r="B5" t="s">
        <v>287</v>
      </c>
      <c r="C5" t="s">
        <v>287</v>
      </c>
      <c r="D5" t="s">
        <v>79</v>
      </c>
      <c r="E5" t="s">
        <v>34</v>
      </c>
      <c r="F5" t="s">
        <v>274</v>
      </c>
      <c r="G5" t="s">
        <v>288</v>
      </c>
      <c r="H5" t="s">
        <v>38</v>
      </c>
      <c r="I5" t="s">
        <v>34</v>
      </c>
      <c r="J5" s="1">
        <v>45717</v>
      </c>
      <c r="K5" s="1">
        <v>46812</v>
      </c>
      <c r="L5" t="s">
        <v>261</v>
      </c>
      <c r="M5" t="s">
        <v>262</v>
      </c>
      <c r="N5" t="s">
        <v>289</v>
      </c>
      <c r="O5" s="2">
        <v>45440.474305555559</v>
      </c>
      <c r="P5">
        <v>2051748</v>
      </c>
      <c r="Q5" s="2">
        <v>45455</v>
      </c>
      <c r="R5" t="s">
        <v>262</v>
      </c>
      <c r="S5" t="s">
        <v>64</v>
      </c>
      <c r="T5" t="s">
        <v>290</v>
      </c>
      <c r="U5" s="2">
        <v>45687.357037037036</v>
      </c>
      <c r="V5" s="2">
        <v>45687.355717592596</v>
      </c>
      <c r="W5" t="s">
        <v>262</v>
      </c>
      <c r="X5" t="s">
        <v>262</v>
      </c>
      <c r="Y5" t="s">
        <v>277</v>
      </c>
      <c r="Z5" t="s">
        <v>277</v>
      </c>
      <c r="AA5" t="s">
        <v>262</v>
      </c>
      <c r="AB5" t="s">
        <v>262</v>
      </c>
      <c r="AC5" s="2">
        <v>45440.474305555559</v>
      </c>
      <c r="AD5" t="s">
        <v>265</v>
      </c>
      <c r="AE5">
        <v>247</v>
      </c>
      <c r="AF5" t="s">
        <v>262</v>
      </c>
      <c r="AG5" t="s">
        <v>262</v>
      </c>
      <c r="AH5" s="18">
        <v>45658</v>
      </c>
      <c r="AI5" t="s">
        <v>47</v>
      </c>
      <c r="AJ5" t="s">
        <v>284</v>
      </c>
      <c r="AK5" t="s">
        <v>262</v>
      </c>
      <c r="AL5" t="s">
        <v>278</v>
      </c>
      <c r="AM5" t="s">
        <v>267</v>
      </c>
      <c r="AN5" t="s">
        <v>268</v>
      </c>
      <c r="AO5">
        <v>1</v>
      </c>
      <c r="AP5">
        <v>0</v>
      </c>
      <c r="AQ5">
        <v>1</v>
      </c>
      <c r="AR5">
        <v>0</v>
      </c>
      <c r="AS5" t="s">
        <v>291</v>
      </c>
    </row>
    <row r="6" spans="1:45" x14ac:dyDescent="0.35">
      <c r="A6" t="s">
        <v>292</v>
      </c>
      <c r="B6" t="s">
        <v>293</v>
      </c>
      <c r="C6" t="s">
        <v>287</v>
      </c>
      <c r="D6" t="s">
        <v>79</v>
      </c>
      <c r="E6" t="s">
        <v>34</v>
      </c>
      <c r="F6" t="s">
        <v>260</v>
      </c>
      <c r="G6" t="s">
        <v>77</v>
      </c>
      <c r="H6" t="s">
        <v>262</v>
      </c>
      <c r="I6" t="s">
        <v>34</v>
      </c>
      <c r="J6" s="1">
        <v>45778</v>
      </c>
      <c r="K6" s="1">
        <v>46873</v>
      </c>
      <c r="L6" t="s">
        <v>261</v>
      </c>
      <c r="M6" t="s">
        <v>262</v>
      </c>
      <c r="N6" t="s">
        <v>289</v>
      </c>
      <c r="O6" s="2">
        <v>45665.567777777775</v>
      </c>
      <c r="P6">
        <v>517000</v>
      </c>
      <c r="Q6" s="2">
        <v>45667</v>
      </c>
      <c r="R6" t="s">
        <v>262</v>
      </c>
      <c r="S6" t="s">
        <v>64</v>
      </c>
      <c r="T6" t="s">
        <v>294</v>
      </c>
      <c r="U6" s="2">
        <v>45684.711331018516</v>
      </c>
      <c r="V6" t="s">
        <v>262</v>
      </c>
      <c r="W6" t="s">
        <v>262</v>
      </c>
      <c r="X6" t="s">
        <v>262</v>
      </c>
      <c r="Y6" t="s">
        <v>277</v>
      </c>
      <c r="Z6" t="s">
        <v>262</v>
      </c>
      <c r="AA6" t="s">
        <v>262</v>
      </c>
      <c r="AB6" t="s">
        <v>262</v>
      </c>
      <c r="AC6" s="2">
        <v>45665.567777777775</v>
      </c>
      <c r="AD6" t="s">
        <v>277</v>
      </c>
      <c r="AE6">
        <v>19</v>
      </c>
      <c r="AF6" t="s">
        <v>262</v>
      </c>
      <c r="AG6" t="s">
        <v>262</v>
      </c>
      <c r="AH6" s="18">
        <v>45658</v>
      </c>
      <c r="AI6" t="s">
        <v>47</v>
      </c>
      <c r="AJ6" t="s">
        <v>284</v>
      </c>
      <c r="AK6" t="s">
        <v>262</v>
      </c>
      <c r="AL6" t="s">
        <v>285</v>
      </c>
      <c r="AM6" t="s">
        <v>267</v>
      </c>
      <c r="AN6" t="s">
        <v>268</v>
      </c>
      <c r="AO6">
        <v>1</v>
      </c>
      <c r="AP6">
        <v>0</v>
      </c>
      <c r="AQ6">
        <v>1</v>
      </c>
      <c r="AR6">
        <v>0</v>
      </c>
      <c r="AS6" t="s">
        <v>262</v>
      </c>
    </row>
    <row r="7" spans="1:45" x14ac:dyDescent="0.35">
      <c r="A7" t="s">
        <v>295</v>
      </c>
      <c r="B7" t="s">
        <v>296</v>
      </c>
      <c r="C7" t="s">
        <v>296</v>
      </c>
      <c r="D7" t="s">
        <v>79</v>
      </c>
      <c r="E7" t="s">
        <v>34</v>
      </c>
      <c r="F7" t="s">
        <v>274</v>
      </c>
      <c r="G7" t="s">
        <v>91</v>
      </c>
      <c r="H7" t="s">
        <v>38</v>
      </c>
      <c r="I7" t="s">
        <v>34</v>
      </c>
      <c r="J7" s="1">
        <v>45748</v>
      </c>
      <c r="K7" s="1">
        <v>46843</v>
      </c>
      <c r="L7" t="s">
        <v>261</v>
      </c>
      <c r="M7" t="s">
        <v>262</v>
      </c>
      <c r="N7" t="s">
        <v>297</v>
      </c>
      <c r="O7" s="2">
        <v>45440.557962962965</v>
      </c>
      <c r="P7">
        <v>34975</v>
      </c>
      <c r="Q7" s="2">
        <v>45467</v>
      </c>
      <c r="R7" t="s">
        <v>262</v>
      </c>
      <c r="S7" t="s">
        <v>64</v>
      </c>
      <c r="T7" t="s">
        <v>298</v>
      </c>
      <c r="U7" s="2">
        <v>45456.307187500002</v>
      </c>
      <c r="V7" s="2">
        <v>45687.35732638889</v>
      </c>
      <c r="W7" t="s">
        <v>262</v>
      </c>
      <c r="X7" t="s">
        <v>262</v>
      </c>
      <c r="Y7" t="s">
        <v>265</v>
      </c>
      <c r="Z7" t="s">
        <v>277</v>
      </c>
      <c r="AA7" t="s">
        <v>262</v>
      </c>
      <c r="AB7" t="s">
        <v>262</v>
      </c>
      <c r="AC7" s="2">
        <v>45440.557962962965</v>
      </c>
      <c r="AD7" t="s">
        <v>265</v>
      </c>
      <c r="AE7">
        <v>16</v>
      </c>
      <c r="AF7" t="s">
        <v>262</v>
      </c>
      <c r="AG7" t="s">
        <v>262</v>
      </c>
      <c r="AH7" s="18">
        <v>45444</v>
      </c>
      <c r="AI7" t="s">
        <v>47</v>
      </c>
      <c r="AJ7" t="s">
        <v>266</v>
      </c>
      <c r="AK7" t="s">
        <v>262</v>
      </c>
      <c r="AL7" t="s">
        <v>278</v>
      </c>
      <c r="AM7" t="s">
        <v>267</v>
      </c>
      <c r="AN7" t="s">
        <v>268</v>
      </c>
      <c r="AO7">
        <v>1</v>
      </c>
      <c r="AP7">
        <v>0</v>
      </c>
      <c r="AQ7">
        <v>1</v>
      </c>
      <c r="AR7">
        <v>0</v>
      </c>
      <c r="AS7" t="s">
        <v>299</v>
      </c>
    </row>
    <row r="8" spans="1:45" x14ac:dyDescent="0.35">
      <c r="A8" t="s">
        <v>300</v>
      </c>
      <c r="B8" t="s">
        <v>301</v>
      </c>
      <c r="C8" t="s">
        <v>302</v>
      </c>
      <c r="D8" t="s">
        <v>96</v>
      </c>
      <c r="E8" t="s">
        <v>303</v>
      </c>
      <c r="F8" t="s">
        <v>260</v>
      </c>
      <c r="G8" t="s">
        <v>99</v>
      </c>
      <c r="H8" t="s">
        <v>38</v>
      </c>
      <c r="I8" t="s">
        <v>97</v>
      </c>
      <c r="J8" s="1">
        <v>45901</v>
      </c>
      <c r="K8" s="1">
        <v>46996</v>
      </c>
      <c r="L8" t="s">
        <v>261</v>
      </c>
      <c r="M8" t="s">
        <v>262</v>
      </c>
      <c r="N8" t="s">
        <v>304</v>
      </c>
      <c r="O8" s="2">
        <v>45621.664756944447</v>
      </c>
      <c r="P8">
        <v>598275</v>
      </c>
      <c r="Q8" s="2">
        <v>45622</v>
      </c>
      <c r="R8" t="s">
        <v>262</v>
      </c>
      <c r="S8" t="s">
        <v>46</v>
      </c>
      <c r="T8" t="s">
        <v>305</v>
      </c>
      <c r="U8" s="2">
        <v>45622.43582175926</v>
      </c>
      <c r="V8" t="s">
        <v>262</v>
      </c>
      <c r="W8" t="s">
        <v>262</v>
      </c>
      <c r="X8" t="s">
        <v>262</v>
      </c>
      <c r="Y8" t="s">
        <v>277</v>
      </c>
      <c r="Z8" t="s">
        <v>262</v>
      </c>
      <c r="AA8" t="s">
        <v>262</v>
      </c>
      <c r="AB8" t="s">
        <v>262</v>
      </c>
      <c r="AC8" s="2">
        <v>45621.664756944447</v>
      </c>
      <c r="AD8" t="s">
        <v>277</v>
      </c>
      <c r="AE8">
        <v>1</v>
      </c>
      <c r="AF8" t="s">
        <v>262</v>
      </c>
      <c r="AG8" t="s">
        <v>262</v>
      </c>
      <c r="AH8" s="18">
        <v>45597</v>
      </c>
      <c r="AI8" t="s">
        <v>58</v>
      </c>
      <c r="AJ8" t="s">
        <v>306</v>
      </c>
      <c r="AK8" t="s">
        <v>262</v>
      </c>
      <c r="AL8" t="s">
        <v>152</v>
      </c>
      <c r="AM8" t="s">
        <v>267</v>
      </c>
      <c r="AN8" t="s">
        <v>268</v>
      </c>
      <c r="AO8">
        <v>1</v>
      </c>
      <c r="AP8">
        <v>0</v>
      </c>
      <c r="AQ8">
        <v>1</v>
      </c>
      <c r="AR8">
        <v>0</v>
      </c>
      <c r="AS8" t="s">
        <v>307</v>
      </c>
    </row>
    <row r="9" spans="1:45" ht="16.5" customHeight="1" x14ac:dyDescent="0.35">
      <c r="A9" t="s">
        <v>308</v>
      </c>
      <c r="B9" t="s">
        <v>309</v>
      </c>
      <c r="C9" t="s">
        <v>310</v>
      </c>
      <c r="D9" t="s">
        <v>311</v>
      </c>
      <c r="E9" t="s">
        <v>312</v>
      </c>
      <c r="F9" t="s">
        <v>274</v>
      </c>
      <c r="G9" t="s">
        <v>189</v>
      </c>
      <c r="H9" t="s">
        <v>262</v>
      </c>
      <c r="I9" t="s">
        <v>312</v>
      </c>
      <c r="J9" s="1">
        <v>45839</v>
      </c>
      <c r="K9" s="1">
        <v>47299</v>
      </c>
      <c r="L9" t="s">
        <v>261</v>
      </c>
      <c r="M9" t="s">
        <v>262</v>
      </c>
      <c r="N9" t="s">
        <v>313</v>
      </c>
      <c r="O9" s="2">
        <v>45681.346030092594</v>
      </c>
      <c r="P9">
        <v>1080636</v>
      </c>
      <c r="Q9" s="2">
        <v>45685</v>
      </c>
      <c r="R9" t="s">
        <v>262</v>
      </c>
      <c r="S9" t="s">
        <v>64</v>
      </c>
      <c r="T9" s="19" t="s">
        <v>314</v>
      </c>
      <c r="U9" s="2">
        <v>45685.658831018518</v>
      </c>
      <c r="V9" s="2">
        <v>45820.479664351849</v>
      </c>
      <c r="W9" t="s">
        <v>262</v>
      </c>
      <c r="X9" t="s">
        <v>262</v>
      </c>
      <c r="Y9" t="s">
        <v>277</v>
      </c>
      <c r="Z9" t="s">
        <v>277</v>
      </c>
      <c r="AA9" t="s">
        <v>262</v>
      </c>
      <c r="AB9" t="s">
        <v>262</v>
      </c>
      <c r="AC9" s="2">
        <v>45681.346030092594</v>
      </c>
      <c r="AD9" t="s">
        <v>277</v>
      </c>
      <c r="AE9">
        <v>5</v>
      </c>
      <c r="AF9" t="s">
        <v>262</v>
      </c>
      <c r="AG9" t="s">
        <v>262</v>
      </c>
      <c r="AH9" s="18">
        <v>45658</v>
      </c>
      <c r="AI9" t="s">
        <v>58</v>
      </c>
      <c r="AJ9" t="s">
        <v>284</v>
      </c>
      <c r="AK9" t="s">
        <v>262</v>
      </c>
      <c r="AL9" t="s">
        <v>278</v>
      </c>
      <c r="AM9" t="s">
        <v>315</v>
      </c>
      <c r="AN9" t="s">
        <v>268</v>
      </c>
      <c r="AO9">
        <v>1</v>
      </c>
      <c r="AP9">
        <v>0</v>
      </c>
      <c r="AQ9">
        <v>1</v>
      </c>
      <c r="AR9">
        <v>0</v>
      </c>
      <c r="AS9" t="s">
        <v>316</v>
      </c>
    </row>
    <row r="10" spans="1:45" x14ac:dyDescent="0.35">
      <c r="A10" t="s">
        <v>317</v>
      </c>
      <c r="B10" t="s">
        <v>318</v>
      </c>
      <c r="C10" t="s">
        <v>318</v>
      </c>
      <c r="D10" t="s">
        <v>96</v>
      </c>
      <c r="E10" t="s">
        <v>97</v>
      </c>
      <c r="F10" t="s">
        <v>260</v>
      </c>
      <c r="G10" t="s">
        <v>99</v>
      </c>
      <c r="H10" t="s">
        <v>38</v>
      </c>
      <c r="I10" t="s">
        <v>97</v>
      </c>
      <c r="J10" s="1">
        <v>45901</v>
      </c>
      <c r="K10" s="1">
        <v>46173</v>
      </c>
      <c r="L10" t="s">
        <v>261</v>
      </c>
      <c r="M10" t="s">
        <v>262</v>
      </c>
      <c r="N10" t="s">
        <v>319</v>
      </c>
      <c r="O10" s="2">
        <v>45707.298182870371</v>
      </c>
      <c r="P10">
        <v>51593</v>
      </c>
      <c r="Q10" s="2">
        <v>45714</v>
      </c>
      <c r="R10" t="s">
        <v>262</v>
      </c>
      <c r="S10" t="s">
        <v>46</v>
      </c>
      <c r="T10" t="s">
        <v>320</v>
      </c>
      <c r="U10" s="2">
        <v>45715.414675925924</v>
      </c>
      <c r="V10" t="s">
        <v>262</v>
      </c>
      <c r="W10" t="s">
        <v>262</v>
      </c>
      <c r="X10" t="s">
        <v>262</v>
      </c>
      <c r="Y10" t="s">
        <v>277</v>
      </c>
      <c r="Z10" t="s">
        <v>262</v>
      </c>
      <c r="AA10" t="s">
        <v>262</v>
      </c>
      <c r="AB10" t="s">
        <v>262</v>
      </c>
      <c r="AC10" s="2">
        <v>45707.298182870371</v>
      </c>
      <c r="AD10" t="s">
        <v>277</v>
      </c>
      <c r="AE10">
        <v>8</v>
      </c>
      <c r="AF10" t="s">
        <v>262</v>
      </c>
      <c r="AG10" t="s">
        <v>262</v>
      </c>
      <c r="AH10" s="18">
        <v>45689</v>
      </c>
      <c r="AI10" t="s">
        <v>58</v>
      </c>
      <c r="AJ10" t="s">
        <v>284</v>
      </c>
      <c r="AK10" t="s">
        <v>262</v>
      </c>
      <c r="AL10" t="s">
        <v>152</v>
      </c>
      <c r="AM10" t="s">
        <v>267</v>
      </c>
      <c r="AN10" t="s">
        <v>268</v>
      </c>
      <c r="AO10">
        <v>1</v>
      </c>
      <c r="AP10">
        <v>0</v>
      </c>
      <c r="AQ10">
        <v>1</v>
      </c>
      <c r="AR10">
        <v>0</v>
      </c>
      <c r="AS10" t="s"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RoamWyo Awards</vt:lpstr>
      <vt:lpstr>Submitted or Und_Con Proposals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Hossain</dc:creator>
  <cp:lastModifiedBy>Ismail Hossain</cp:lastModifiedBy>
  <dcterms:created xsi:type="dcterms:W3CDTF">2025-07-09T16:29:16Z</dcterms:created>
  <dcterms:modified xsi:type="dcterms:W3CDTF">2025-07-10T22:27:28Z</dcterms:modified>
</cp:coreProperties>
</file>