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OneDrive\Desktop\42\Work\Research\Election Forecasting\Colombia\Presidential\"/>
    </mc:Choice>
  </mc:AlternateContent>
  <xr:revisionPtr revIDLastSave="0" documentId="13_ncr:1_{88421CFC-FB2D-47BA-9791-3FE7144B5BEF}" xr6:coauthVersionLast="47" xr6:coauthVersionMax="47" xr10:uidLastSave="{00000000-0000-0000-0000-000000000000}"/>
  <bookViews>
    <workbookView xWindow="-110" yWindow="-110" windowWidth="19420" windowHeight="10420" xr2:uid="{A73FA321-0394-4C09-91A5-62A919A04DB0}"/>
  </bookViews>
  <sheets>
    <sheet name="Polls" sheetId="1" r:id="rId1"/>
    <sheet name="Rating" sheetId="2" r:id="rId2"/>
    <sheet name="Info" sheetId="3" r:id="rId3"/>
    <sheet name="Ve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4" l="1"/>
  <c r="C5" i="4"/>
  <c r="D5" i="4"/>
  <c r="E6" i="4" s="1"/>
  <c r="E5" i="4"/>
  <c r="F5" i="4"/>
  <c r="G5" i="4"/>
  <c r="H5" i="4"/>
  <c r="I5" i="4"/>
  <c r="J5" i="4"/>
  <c r="K5" i="4"/>
  <c r="C6" i="4"/>
  <c r="K6" i="4"/>
  <c r="I6" i="4"/>
  <c r="G6" i="4"/>
  <c r="B3" i="3"/>
  <c r="C11" i="2"/>
  <c r="C10" i="2"/>
  <c r="C9" i="2"/>
  <c r="C8" i="2"/>
  <c r="C7" i="2"/>
  <c r="C6" i="2"/>
  <c r="C5" i="2"/>
  <c r="C4" i="2"/>
  <c r="C3" i="2"/>
  <c r="C2" i="2"/>
  <c r="J7" i="4" l="1"/>
</calcChain>
</file>

<file path=xl/sharedStrings.xml><?xml version="1.0" encoding="utf-8"?>
<sst xmlns="http://schemas.openxmlformats.org/spreadsheetml/2006/main" count="139" uniqueCount="56">
  <si>
    <t>Pollster</t>
  </si>
  <si>
    <t>Date</t>
  </si>
  <si>
    <t>Sample</t>
  </si>
  <si>
    <t>MoE</t>
  </si>
  <si>
    <t>Gustavo_Petro</t>
  </si>
  <si>
    <t>Fico_Gutierrez</t>
  </si>
  <si>
    <t>Sergio_Fajardo</t>
  </si>
  <si>
    <t>Rodolfo_Hernandez</t>
  </si>
  <si>
    <t>Ingrid_Betancourt</t>
  </si>
  <si>
    <t>John_Rodriguez</t>
  </si>
  <si>
    <t>Enrique_Gomez</t>
  </si>
  <si>
    <t>Luis_Perez</t>
  </si>
  <si>
    <t>Blanco</t>
  </si>
  <si>
    <t>None</t>
  </si>
  <si>
    <t>Uncertain</t>
  </si>
  <si>
    <t>Total</t>
  </si>
  <si>
    <t>Yanhaas</t>
  </si>
  <si>
    <t>CNC</t>
  </si>
  <si>
    <t>MassiveCaller</t>
  </si>
  <si>
    <t>Guarumo</t>
  </si>
  <si>
    <t>CELAG</t>
  </si>
  <si>
    <t>Rating</t>
  </si>
  <si>
    <t>Accuracy</t>
  </si>
  <si>
    <t>Datexco</t>
  </si>
  <si>
    <t>MedilabApp</t>
  </si>
  <si>
    <t>C&amp;C</t>
  </si>
  <si>
    <t>Invamer</t>
  </si>
  <si>
    <t>AtlasIntel</t>
  </si>
  <si>
    <t>Source</t>
  </si>
  <si>
    <t>La Silla Vacía</t>
  </si>
  <si>
    <t>Link</t>
  </si>
  <si>
    <t>Current</t>
  </si>
  <si>
    <t>Rating info</t>
  </si>
  <si>
    <t>LaFM</t>
  </si>
  <si>
    <t>https://www.lafm.com.co/politica/la-gran-encuesta-petro-encabeza-intencion-de-voto-para-las-presidenciales-seguido-por-fico</t>
  </si>
  <si>
    <t>Semana</t>
  </si>
  <si>
    <t>https://www.semana.com/nacion/articulo/federico-gutierrez-se-dispara-y-se-convierte-en-el-principal-rival-de-gustavo-petro-encuesta-del-cnc-para-semana/202201/</t>
  </si>
  <si>
    <t>https://www.massivecaller.com/files/colombia.pdf</t>
  </si>
  <si>
    <t>https://www.semana.com/nacion/articulo/segunda-vuelta-presidencial-de-infarto-fico-gutierrez-esta-a-solo-tres-puntos-de-gustavo-petro/202242/</t>
  </si>
  <si>
    <t>ElTiempo</t>
  </si>
  <si>
    <t>https://www.eltiempo.com/elecciones-2022/presidencia/fico-y-petro-se-encaminan-a-un-renido-final-en-segunda-vuelta-662689</t>
  </si>
  <si>
    <t>https://www.eltiempo.com/elecciones-2022/presidencia/petro-34-fico-23-rodolfo-12-y-fajardo-9-en-nueva-encuesta-663957</t>
  </si>
  <si>
    <t>https://www.celag.org/encuesta-colombia-abril-2022/</t>
  </si>
  <si>
    <t>https://www.semana.com/nacion/articulo/atencion-gustavo-petro-consolida-su-ventaja-y-se-perfila-como-el-proximo-presidente-encuesta-del-cnc/202237/</t>
  </si>
  <si>
    <t>Null</t>
  </si>
  <si>
    <t>Null2</t>
  </si>
  <si>
    <t>Nulltot</t>
  </si>
  <si>
    <t>Average</t>
  </si>
  <si>
    <t>Registraduría Nacional del Estado Civil</t>
  </si>
  <si>
    <t>https://www.registraduria.gov.co/-Historico-de-Resultados-3635-</t>
  </si>
  <si>
    <t>Caracol</t>
  </si>
  <si>
    <t>https://noticias.caracoltv.com/politica/elecciones-colombia/encuestas/petro-baja-un-punto-pero-sigue-arriba-fico-sube-18-y-fajardo-pierde-8-5-encuesta-invamer-rg10</t>
  </si>
  <si>
    <t>NA</t>
  </si>
  <si>
    <t>https://www.eltiempo.com/elecciones-2022/presidencia/encuesta-de-guarumo-petro-y-fico-favoritos-para-primera-vuelta-668979</t>
  </si>
  <si>
    <t>https://www.eltiempo.com/elecciones-2022/presidencia/encuesta-presidencial-petro-se-mantiene-primero-fico-segundo-671401</t>
  </si>
  <si>
    <t>https://www.lasillavacia.com/historias/silla-nacional/el-semaforo-de-las-encuestadoras-actualizado-de-cara-a-primera-vuelta/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</si>
</sst>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/>
    <xf numFmtId="10" fontId="0" fillId="0" borderId="0" xfId="0" applyNumberFormat="1"/>
    <xf numFmtId="0" fontId="2" fillId="0" borderId="0" xfId="2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2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lag.org/encuesta-colombia-abril-2022/" TargetMode="External"/><Relationship Id="rId13" Type="http://schemas.openxmlformats.org/officeDocument/2006/relationships/hyperlink" Target="https://www.eltiempo.com/elecciones-2022/presidencia/encuesta-de-guarumo-petro-y-fico-favoritos-para-primera-vuelta-668979" TargetMode="External"/><Relationship Id="rId3" Type="http://schemas.openxmlformats.org/officeDocument/2006/relationships/hyperlink" Target="https://www.massivecaller.com/files/colombia.pdf" TargetMode="External"/><Relationship Id="rId7" Type="http://schemas.openxmlformats.org/officeDocument/2006/relationships/hyperlink" Target="https://www.massivecaller.com/files/colombia.pdf" TargetMode="External"/><Relationship Id="rId12" Type="http://schemas.openxmlformats.org/officeDocument/2006/relationships/hyperlink" Target="https://www.massivecaller.com/files/colombia.pdf" TargetMode="External"/><Relationship Id="rId2" Type="http://schemas.openxmlformats.org/officeDocument/2006/relationships/hyperlink" Target="https://www.semana.com/nacion/articulo/federico-gutierrez-se-dispara-y-se-convierte-en-el-principal-rival-de-gustavo-petro-encuesta-del-cnc-para-semana/202201/" TargetMode="External"/><Relationship Id="rId16" Type="http://schemas.openxmlformats.org/officeDocument/2006/relationships/hyperlink" Target="https://www.massivecaller.com/files/colombia.pdf" TargetMode="External"/><Relationship Id="rId1" Type="http://schemas.openxmlformats.org/officeDocument/2006/relationships/hyperlink" Target="https://www.lafm.com.co/politica/la-gran-encuesta-petro-encabeza-intencion-de-voto-para-las-presidenciales-seguido-por-fico" TargetMode="External"/><Relationship Id="rId6" Type="http://schemas.openxmlformats.org/officeDocument/2006/relationships/hyperlink" Target="https://www.massivecaller.com/files/colombia.pdf" TargetMode="External"/><Relationship Id="rId11" Type="http://schemas.openxmlformats.org/officeDocument/2006/relationships/hyperlink" Target="https://noticias.caracoltv.com/politica/elecciones-colombia/encuestas/petro-baja-un-punto-pero-sigue-arriba-fico-sube-18-y-fajardo-pierde-8-5-encuesta-invamer-rg10" TargetMode="External"/><Relationship Id="rId5" Type="http://schemas.openxmlformats.org/officeDocument/2006/relationships/hyperlink" Target="https://www.eltiempo.com/elecciones-2022/presidencia/petro-34-fico-23-rodolfo-12-y-fajardo-9-en-nueva-encuesta-663957" TargetMode="External"/><Relationship Id="rId15" Type="http://schemas.openxmlformats.org/officeDocument/2006/relationships/hyperlink" Target="https://www.eltiempo.com/elecciones-2022/presidencia/encuesta-presidencial-petro-se-mantiene-primero-fico-segundo-671401" TargetMode="External"/><Relationship Id="rId10" Type="http://schemas.openxmlformats.org/officeDocument/2006/relationships/hyperlink" Target="https://www.semana.com/nacion/articulo/atencion-gustavo-petro-consolida-su-ventaja-y-se-perfila-como-el-proximo-presidente-encuesta-del-cnc/202237/" TargetMode="External"/><Relationship Id="rId4" Type="http://schemas.openxmlformats.org/officeDocument/2006/relationships/hyperlink" Target="https://www.massivecaller.com/files/colombia.pdf" TargetMode="External"/><Relationship Id="rId9" Type="http://schemas.openxmlformats.org/officeDocument/2006/relationships/hyperlink" Target="https://www.massivecaller.com/files/colombia.pdf" TargetMode="External"/><Relationship Id="rId14" Type="http://schemas.openxmlformats.org/officeDocument/2006/relationships/hyperlink" Target="https://www.massivecaller.com/files/colombia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asillavacia.com/historias/silla-nacional/el-semaforo-de-las-encuestadoras-actualizado-de-cara-a-primera-vuelta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gistraduria.gov.co/-Historico-de-Resultados-3635-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C5C6E-5314-4C77-BA7E-D8F9FFADF252}">
  <dimension ref="A1:Q19"/>
  <sheetViews>
    <sheetView tabSelected="1" zoomScale="70" zoomScaleNormal="70" workbookViewId="0">
      <selection activeCell="J23" sqref="J23"/>
    </sheetView>
  </sheetViews>
  <sheetFormatPr defaultRowHeight="14.5" x14ac:dyDescent="0.35"/>
  <cols>
    <col min="1" max="1" width="12.26953125" customWidth="1"/>
    <col min="2" max="2" width="10.453125" bestFit="1" customWidth="1"/>
    <col min="3" max="3" width="6.90625" bestFit="1" customWidth="1"/>
    <col min="4" max="4" width="6.81640625" bestFit="1" customWidth="1"/>
    <col min="5" max="5" width="13.1796875" bestFit="1" customWidth="1"/>
    <col min="6" max="6" width="12.90625" bestFit="1" customWidth="1"/>
    <col min="7" max="7" width="13.26953125" bestFit="1" customWidth="1"/>
    <col min="8" max="8" width="17.6328125" bestFit="1" customWidth="1"/>
    <col min="9" max="9" width="15.90625" bestFit="1" customWidth="1"/>
    <col min="10" max="10" width="14.08984375" bestFit="1" customWidth="1"/>
    <col min="11" max="11" width="14.1796875" bestFit="1" customWidth="1"/>
    <col min="12" max="12" width="9.54296875" bestFit="1" customWidth="1"/>
    <col min="13" max="13" width="6.36328125" bestFit="1" customWidth="1"/>
    <col min="14" max="14" width="5.81640625" bestFit="1" customWidth="1"/>
    <col min="15" max="15" width="8.90625" bestFit="1" customWidth="1"/>
    <col min="16" max="16" width="12.26953125" bestFit="1" customWidth="1"/>
    <col min="17" max="17" width="143.453125" style="8" bestFit="1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28</v>
      </c>
      <c r="Q1" s="3" t="s">
        <v>30</v>
      </c>
    </row>
    <row r="2" spans="1:17" x14ac:dyDescent="0.35">
      <c r="A2" s="1" t="s">
        <v>16</v>
      </c>
      <c r="B2" s="2">
        <v>44637</v>
      </c>
      <c r="C2" s="1">
        <v>1236</v>
      </c>
      <c r="D2" s="7">
        <v>3.2000000000000001E-2</v>
      </c>
      <c r="E2" s="7">
        <v>0.37</v>
      </c>
      <c r="F2" s="7">
        <v>0.19</v>
      </c>
      <c r="G2" s="7">
        <v>0.1</v>
      </c>
      <c r="H2" s="7">
        <v>0.11</v>
      </c>
      <c r="I2" s="7">
        <v>0.02</v>
      </c>
      <c r="J2" s="7" t="s">
        <v>52</v>
      </c>
      <c r="K2" s="10">
        <v>3.0000000000000001E-3</v>
      </c>
      <c r="L2" s="10">
        <v>2E-3</v>
      </c>
      <c r="M2" s="10">
        <v>0.16</v>
      </c>
      <c r="N2" s="10" t="s">
        <v>52</v>
      </c>
      <c r="O2" s="10">
        <v>0.05</v>
      </c>
      <c r="P2" s="10" t="s">
        <v>33</v>
      </c>
      <c r="Q2" s="9" t="s">
        <v>34</v>
      </c>
    </row>
    <row r="3" spans="1:17" x14ac:dyDescent="0.35">
      <c r="A3" s="1" t="s">
        <v>17</v>
      </c>
      <c r="B3" s="2">
        <v>44639</v>
      </c>
      <c r="C3" s="1">
        <v>2143</v>
      </c>
      <c r="D3" s="7">
        <v>2.1000000000000001E-2</v>
      </c>
      <c r="E3" s="7">
        <v>0.32</v>
      </c>
      <c r="F3" s="7">
        <v>0.23</v>
      </c>
      <c r="G3" s="7">
        <v>0.1</v>
      </c>
      <c r="H3" s="7">
        <v>0.1</v>
      </c>
      <c r="I3" s="7">
        <v>0.03</v>
      </c>
      <c r="J3" s="7" t="s">
        <v>52</v>
      </c>
      <c r="K3" s="10">
        <v>0.01</v>
      </c>
      <c r="L3" s="10">
        <v>0</v>
      </c>
      <c r="M3" s="10">
        <v>0.05</v>
      </c>
      <c r="N3" s="10">
        <v>0.02</v>
      </c>
      <c r="O3" s="10">
        <v>0.13</v>
      </c>
      <c r="P3" s="10" t="s">
        <v>35</v>
      </c>
      <c r="Q3" s="9" t="s">
        <v>36</v>
      </c>
    </row>
    <row r="4" spans="1:17" x14ac:dyDescent="0.35">
      <c r="A4" s="1" t="s">
        <v>18</v>
      </c>
      <c r="B4" s="2">
        <v>44641</v>
      </c>
      <c r="C4" s="1">
        <v>1000</v>
      </c>
      <c r="D4" s="7">
        <v>3.4000000000000002E-2</v>
      </c>
      <c r="E4" s="7">
        <v>0.33500000000000002</v>
      </c>
      <c r="F4" s="7">
        <v>0.221</v>
      </c>
      <c r="G4" s="7">
        <v>0.1</v>
      </c>
      <c r="H4" s="7">
        <v>8.8999999999999996E-2</v>
      </c>
      <c r="I4" s="7">
        <v>2.4E-2</v>
      </c>
      <c r="J4" s="7">
        <v>0.01</v>
      </c>
      <c r="K4" s="10" t="s">
        <v>52</v>
      </c>
      <c r="L4" s="10" t="s">
        <v>52</v>
      </c>
      <c r="M4" s="10">
        <v>0.22</v>
      </c>
      <c r="N4" s="10" t="s">
        <v>52</v>
      </c>
      <c r="O4" s="10" t="s">
        <v>52</v>
      </c>
      <c r="P4" s="10" t="s">
        <v>18</v>
      </c>
      <c r="Q4" s="9" t="s">
        <v>37</v>
      </c>
    </row>
    <row r="5" spans="1:17" x14ac:dyDescent="0.35">
      <c r="A5" s="1" t="s">
        <v>18</v>
      </c>
      <c r="B5" s="2">
        <v>44649</v>
      </c>
      <c r="C5" s="1">
        <v>1000</v>
      </c>
      <c r="D5" s="7">
        <v>3.4000000000000002E-2</v>
      </c>
      <c r="E5" s="7">
        <v>0.32400000000000001</v>
      </c>
      <c r="F5" s="7">
        <v>0.27600000000000002</v>
      </c>
      <c r="G5" s="7">
        <v>0.123</v>
      </c>
      <c r="H5" s="7">
        <v>9.5000000000000001E-2</v>
      </c>
      <c r="I5" s="7">
        <v>2.5999999999999999E-2</v>
      </c>
      <c r="J5" s="7">
        <v>1.2E-2</v>
      </c>
      <c r="K5" s="10" t="s">
        <v>52</v>
      </c>
      <c r="L5" s="10" t="s">
        <v>52</v>
      </c>
      <c r="M5" s="10">
        <v>0.14399999999999999</v>
      </c>
      <c r="N5" s="10" t="s">
        <v>52</v>
      </c>
      <c r="O5" s="10" t="s">
        <v>52</v>
      </c>
      <c r="P5" s="10" t="s">
        <v>18</v>
      </c>
      <c r="Q5" s="9" t="s">
        <v>37</v>
      </c>
    </row>
    <row r="6" spans="1:17" x14ac:dyDescent="0.35">
      <c r="A6" s="1" t="s">
        <v>17</v>
      </c>
      <c r="B6" s="2">
        <v>44650</v>
      </c>
      <c r="C6" s="1">
        <v>4206</v>
      </c>
      <c r="D6" s="7">
        <v>1.4999999999999999E-2</v>
      </c>
      <c r="E6" s="7">
        <v>0.36499999999999999</v>
      </c>
      <c r="F6" s="7">
        <v>0.245</v>
      </c>
      <c r="G6" s="7">
        <v>8.4000000000000005E-2</v>
      </c>
      <c r="H6" s="7">
        <v>0.1</v>
      </c>
      <c r="I6" s="7">
        <v>1.4999999999999999E-2</v>
      </c>
      <c r="J6" s="7">
        <v>8.9999999999999993E-3</v>
      </c>
      <c r="K6" s="10">
        <v>5.0000000000000001E-3</v>
      </c>
      <c r="L6" s="10">
        <v>3.0000000000000001E-3</v>
      </c>
      <c r="M6" s="10">
        <v>8.1000000000000003E-2</v>
      </c>
      <c r="N6" s="10">
        <v>2.8000000000000001E-2</v>
      </c>
      <c r="O6" s="10">
        <v>6.2E-2</v>
      </c>
      <c r="P6" s="10" t="s">
        <v>35</v>
      </c>
      <c r="Q6" s="9" t="s">
        <v>38</v>
      </c>
    </row>
    <row r="7" spans="1:17" x14ac:dyDescent="0.35">
      <c r="A7" s="1" t="s">
        <v>19</v>
      </c>
      <c r="B7" s="2">
        <v>44651</v>
      </c>
      <c r="C7" s="1">
        <v>1865</v>
      </c>
      <c r="D7" s="7">
        <v>2.5000000000000001E-2</v>
      </c>
      <c r="E7" s="7">
        <v>0.34</v>
      </c>
      <c r="F7" s="7">
        <v>0.25</v>
      </c>
      <c r="G7" s="7">
        <v>9.5000000000000001E-2</v>
      </c>
      <c r="H7" s="7">
        <v>9.2999999999999999E-2</v>
      </c>
      <c r="I7" s="7">
        <v>2.5999999999999999E-2</v>
      </c>
      <c r="J7" s="7">
        <v>0</v>
      </c>
      <c r="K7" s="10">
        <v>1.6E-2</v>
      </c>
      <c r="L7" s="10">
        <v>3.0000000000000001E-3</v>
      </c>
      <c r="M7" s="10">
        <v>0.10299999999999999</v>
      </c>
      <c r="N7" s="10" t="s">
        <v>52</v>
      </c>
      <c r="O7" s="10">
        <v>7.3999999999999996E-2</v>
      </c>
      <c r="P7" s="10" t="s">
        <v>39</v>
      </c>
      <c r="Q7" s="9" t="s">
        <v>40</v>
      </c>
    </row>
    <row r="8" spans="1:17" x14ac:dyDescent="0.35">
      <c r="A8" s="1" t="s">
        <v>18</v>
      </c>
      <c r="B8" s="2">
        <v>44656</v>
      </c>
      <c r="C8" s="1">
        <v>1000</v>
      </c>
      <c r="D8" s="7">
        <v>3.4000000000000002E-2</v>
      </c>
      <c r="E8" s="7">
        <v>0.34399999999999997</v>
      </c>
      <c r="F8" s="7">
        <v>0.28699999999999998</v>
      </c>
      <c r="G8" s="7">
        <v>0.108</v>
      </c>
      <c r="H8" s="7">
        <v>0.107</v>
      </c>
      <c r="I8" s="7">
        <v>2.3E-2</v>
      </c>
      <c r="J8" s="7">
        <v>0.01</v>
      </c>
      <c r="K8" s="10" t="s">
        <v>52</v>
      </c>
      <c r="L8" s="10" t="s">
        <v>52</v>
      </c>
      <c r="M8" s="10">
        <v>0.121</v>
      </c>
      <c r="N8" s="10" t="s">
        <v>52</v>
      </c>
      <c r="O8" s="10" t="s">
        <v>52</v>
      </c>
      <c r="P8" s="10" t="s">
        <v>18</v>
      </c>
      <c r="Q8" s="9" t="s">
        <v>37</v>
      </c>
    </row>
    <row r="9" spans="1:17" x14ac:dyDescent="0.35">
      <c r="A9" s="1" t="s">
        <v>17</v>
      </c>
      <c r="B9" s="2">
        <v>44657</v>
      </c>
      <c r="C9" s="1">
        <v>1965</v>
      </c>
      <c r="D9" s="7">
        <v>2.1999999999999999E-2</v>
      </c>
      <c r="E9" s="7">
        <v>0.34</v>
      </c>
      <c r="F9" s="7">
        <v>0.23</v>
      </c>
      <c r="G9" s="7">
        <v>0.09</v>
      </c>
      <c r="H9" s="7">
        <v>0.12</v>
      </c>
      <c r="I9" s="7">
        <v>0.02</v>
      </c>
      <c r="J9" s="7">
        <v>0.01</v>
      </c>
      <c r="K9" s="10">
        <v>0</v>
      </c>
      <c r="L9" s="10">
        <v>0</v>
      </c>
      <c r="M9" s="10">
        <v>0.04</v>
      </c>
      <c r="N9" s="10">
        <v>0.02</v>
      </c>
      <c r="O9" s="10">
        <v>0.12</v>
      </c>
      <c r="P9" s="10" t="s">
        <v>39</v>
      </c>
      <c r="Q9" s="9" t="s">
        <v>41</v>
      </c>
    </row>
    <row r="10" spans="1:17" x14ac:dyDescent="0.35">
      <c r="A10" s="1" t="s">
        <v>20</v>
      </c>
      <c r="B10" s="2">
        <v>44661</v>
      </c>
      <c r="C10" s="1">
        <v>3064</v>
      </c>
      <c r="D10" s="7">
        <v>2.1899999999999999E-2</v>
      </c>
      <c r="E10" s="7">
        <v>0.42599999999999999</v>
      </c>
      <c r="F10" s="7">
        <v>0.218</v>
      </c>
      <c r="G10" s="7">
        <v>9.1999999999999998E-2</v>
      </c>
      <c r="H10" s="7">
        <v>0.115</v>
      </c>
      <c r="I10" s="7">
        <v>0.01</v>
      </c>
      <c r="J10" s="7" t="s">
        <v>52</v>
      </c>
      <c r="K10" s="10" t="s">
        <v>52</v>
      </c>
      <c r="L10" s="10" t="s">
        <v>52</v>
      </c>
      <c r="M10" s="10">
        <v>6.6000000000000003E-2</v>
      </c>
      <c r="N10" s="10">
        <v>1.4E-2</v>
      </c>
      <c r="O10" s="10">
        <v>5.0999999999999997E-2</v>
      </c>
      <c r="P10" s="10" t="s">
        <v>20</v>
      </c>
      <c r="Q10" s="9" t="s">
        <v>42</v>
      </c>
    </row>
    <row r="11" spans="1:17" x14ac:dyDescent="0.35">
      <c r="A11" s="1" t="s">
        <v>18</v>
      </c>
      <c r="B11" s="2">
        <v>44662</v>
      </c>
      <c r="C11" s="1">
        <v>1000</v>
      </c>
      <c r="D11" s="7">
        <v>3.4000000000000002E-2</v>
      </c>
      <c r="E11" s="7">
        <v>0.32900000000000001</v>
      </c>
      <c r="F11" s="7">
        <v>0.27200000000000002</v>
      </c>
      <c r="G11" s="7">
        <v>0.1</v>
      </c>
      <c r="H11" s="7">
        <v>9.2999999999999999E-2</v>
      </c>
      <c r="I11" s="7">
        <v>1.7999999999999999E-2</v>
      </c>
      <c r="J11" s="7">
        <v>8.0000000000000002E-3</v>
      </c>
      <c r="K11" s="10" t="s">
        <v>52</v>
      </c>
      <c r="L11" s="10" t="s">
        <v>52</v>
      </c>
      <c r="M11" s="10">
        <v>0.18</v>
      </c>
      <c r="N11" s="10" t="s">
        <v>52</v>
      </c>
      <c r="O11" s="10" t="s">
        <v>52</v>
      </c>
      <c r="P11" s="10" t="s">
        <v>18</v>
      </c>
      <c r="Q11" s="9" t="s">
        <v>37</v>
      </c>
    </row>
    <row r="12" spans="1:17" x14ac:dyDescent="0.35">
      <c r="A12" s="1" t="s">
        <v>18</v>
      </c>
      <c r="B12" s="2">
        <v>44670</v>
      </c>
      <c r="C12" s="1">
        <v>1000</v>
      </c>
      <c r="D12" s="7">
        <v>3.4000000000000002E-2</v>
      </c>
      <c r="E12" s="7">
        <v>0.315</v>
      </c>
      <c r="F12" s="7">
        <v>0.29899999999999999</v>
      </c>
      <c r="G12" s="7">
        <v>0.104</v>
      </c>
      <c r="H12" s="7">
        <v>8.3000000000000004E-2</v>
      </c>
      <c r="I12" s="7">
        <v>1.4E-2</v>
      </c>
      <c r="J12" s="7">
        <v>8.0000000000000002E-3</v>
      </c>
      <c r="K12" s="10">
        <v>0.01</v>
      </c>
      <c r="L12" s="10" t="s">
        <v>52</v>
      </c>
      <c r="M12" s="10">
        <v>0.16700000000000001</v>
      </c>
      <c r="N12" s="10" t="s">
        <v>52</v>
      </c>
      <c r="O12" s="10" t="s">
        <v>52</v>
      </c>
      <c r="P12" s="10" t="s">
        <v>18</v>
      </c>
      <c r="Q12" s="9" t="s">
        <v>37</v>
      </c>
    </row>
    <row r="13" spans="1:17" x14ac:dyDescent="0.35">
      <c r="A13" s="1" t="s">
        <v>17</v>
      </c>
      <c r="B13" s="2">
        <v>44671</v>
      </c>
      <c r="C13" s="1">
        <v>4599</v>
      </c>
      <c r="D13" s="7">
        <v>1.4E-2</v>
      </c>
      <c r="E13" s="7">
        <v>0.38</v>
      </c>
      <c r="F13" s="7">
        <v>0.23799999999999999</v>
      </c>
      <c r="G13" s="7">
        <v>7.1999999999999995E-2</v>
      </c>
      <c r="H13" s="7">
        <v>9.6000000000000002E-2</v>
      </c>
      <c r="I13" s="7">
        <v>8.9999999999999993E-3</v>
      </c>
      <c r="J13" s="7">
        <v>8.9999999999999993E-3</v>
      </c>
      <c r="K13" s="10">
        <v>3.0000000000000001E-3</v>
      </c>
      <c r="L13" s="10">
        <v>4.0000000000000001E-3</v>
      </c>
      <c r="M13" s="10">
        <v>7.5999999999999998E-2</v>
      </c>
      <c r="N13" s="10">
        <v>2.1000000000000001E-2</v>
      </c>
      <c r="O13" s="10">
        <v>8.7999999999999995E-2</v>
      </c>
      <c r="P13" s="10" t="s">
        <v>17</v>
      </c>
      <c r="Q13" s="9" t="s">
        <v>43</v>
      </c>
    </row>
    <row r="14" spans="1:17" x14ac:dyDescent="0.35">
      <c r="A14" s="3" t="s">
        <v>26</v>
      </c>
      <c r="B14" s="2">
        <v>44675</v>
      </c>
      <c r="C14" s="3">
        <v>2000</v>
      </c>
      <c r="D14" s="7">
        <v>2.1899999999999999E-2</v>
      </c>
      <c r="E14" s="7">
        <v>0.415072</v>
      </c>
      <c r="F14" s="7">
        <v>0.25418400000000002</v>
      </c>
      <c r="G14" s="7">
        <v>6.1879999999999998E-2</v>
      </c>
      <c r="H14" s="7">
        <v>0.132328</v>
      </c>
      <c r="I14" s="7">
        <v>4.7599999999999995E-3</v>
      </c>
      <c r="J14" s="7">
        <v>1.4279999999999999E-2</v>
      </c>
      <c r="K14" s="10">
        <v>1.0471999999999999E-2</v>
      </c>
      <c r="L14" s="10">
        <v>4.7599999999999995E-3</v>
      </c>
      <c r="M14" s="10">
        <v>5.4264E-2</v>
      </c>
      <c r="N14" s="10" t="s">
        <v>52</v>
      </c>
      <c r="O14" s="10">
        <v>4.8000000000000001E-2</v>
      </c>
      <c r="P14" s="10" t="s">
        <v>50</v>
      </c>
      <c r="Q14" s="9" t="s">
        <v>51</v>
      </c>
    </row>
    <row r="15" spans="1:17" x14ac:dyDescent="0.35">
      <c r="A15" s="3" t="s">
        <v>18</v>
      </c>
      <c r="B15" s="2">
        <v>44677</v>
      </c>
      <c r="C15" s="3">
        <v>1000</v>
      </c>
      <c r="D15" s="7">
        <v>3.4000000000000002E-2</v>
      </c>
      <c r="E15" s="7">
        <v>0.33800000000000002</v>
      </c>
      <c r="F15" s="7">
        <v>0.316</v>
      </c>
      <c r="G15" s="7">
        <v>8.8999999999999996E-2</v>
      </c>
      <c r="H15" s="7">
        <v>7.4999999999999997E-2</v>
      </c>
      <c r="I15" s="7">
        <v>1.6E-2</v>
      </c>
      <c r="J15" s="7">
        <v>1.2E-2</v>
      </c>
      <c r="K15" s="10">
        <v>0.01</v>
      </c>
      <c r="L15" s="10" t="s">
        <v>52</v>
      </c>
      <c r="M15" s="10">
        <v>0.14399999999999999</v>
      </c>
      <c r="N15" s="10" t="s">
        <v>52</v>
      </c>
      <c r="O15" s="10" t="s">
        <v>52</v>
      </c>
      <c r="P15" s="10" t="s">
        <v>18</v>
      </c>
      <c r="Q15" s="9" t="s">
        <v>37</v>
      </c>
    </row>
    <row r="16" spans="1:17" x14ac:dyDescent="0.35">
      <c r="A16" s="3" t="s">
        <v>19</v>
      </c>
      <c r="B16" s="2">
        <v>44678</v>
      </c>
      <c r="C16" s="3">
        <v>2132</v>
      </c>
      <c r="D16" s="7">
        <v>2.5000000000000001E-2</v>
      </c>
      <c r="E16" s="7">
        <v>0.36399999999999999</v>
      </c>
      <c r="F16" s="7">
        <v>0.30599999999999999</v>
      </c>
      <c r="G16" s="7">
        <v>6.9000000000000006E-2</v>
      </c>
      <c r="H16" s="7">
        <v>0.124</v>
      </c>
      <c r="I16" s="7">
        <v>1.2999999999999999E-2</v>
      </c>
      <c r="J16" s="7">
        <v>1.0999999999999999E-2</v>
      </c>
      <c r="K16" s="10">
        <v>1.0999999999999999E-2</v>
      </c>
      <c r="L16" s="10">
        <v>2E-3</v>
      </c>
      <c r="M16" s="10">
        <v>5.7000000000000002E-2</v>
      </c>
      <c r="N16" s="10" t="s">
        <v>52</v>
      </c>
      <c r="O16" s="10">
        <v>4.2999999999999997E-2</v>
      </c>
      <c r="P16" s="10" t="s">
        <v>39</v>
      </c>
      <c r="Q16" s="9" t="s">
        <v>53</v>
      </c>
    </row>
    <row r="17" spans="1:17" x14ac:dyDescent="0.35">
      <c r="A17" s="7" t="s">
        <v>18</v>
      </c>
      <c r="B17" s="2">
        <v>44684</v>
      </c>
      <c r="C17" s="7">
        <v>1000</v>
      </c>
      <c r="D17" s="7">
        <v>3.4000000000000002E-2</v>
      </c>
      <c r="E17" s="7">
        <v>0.35199999999999998</v>
      </c>
      <c r="F17" s="7">
        <v>0.30399999999999999</v>
      </c>
      <c r="G17" s="7">
        <v>8.1000000000000003E-2</v>
      </c>
      <c r="H17" s="7">
        <v>8.7999999999999995E-2</v>
      </c>
      <c r="I17" s="7">
        <v>1.4999999999999999E-2</v>
      </c>
      <c r="J17" s="7">
        <v>0.01</v>
      </c>
      <c r="K17" s="10">
        <v>0.01</v>
      </c>
      <c r="L17" s="10" t="s">
        <v>52</v>
      </c>
      <c r="M17" s="10">
        <v>0.14199999999999999</v>
      </c>
      <c r="N17" s="10" t="s">
        <v>52</v>
      </c>
      <c r="O17" s="10" t="s">
        <v>52</v>
      </c>
      <c r="P17" s="10" t="s">
        <v>18</v>
      </c>
      <c r="Q17" s="9" t="s">
        <v>37</v>
      </c>
    </row>
    <row r="18" spans="1:17" x14ac:dyDescent="0.35">
      <c r="A18" s="7" t="s">
        <v>16</v>
      </c>
      <c r="B18" s="2">
        <v>44685</v>
      </c>
      <c r="C18" s="7">
        <v>1232</v>
      </c>
      <c r="D18" s="7">
        <v>3.2000000000000001E-2</v>
      </c>
      <c r="E18" s="7">
        <v>0.4</v>
      </c>
      <c r="F18" s="7">
        <v>0.21</v>
      </c>
      <c r="G18" s="7">
        <v>7.0000000000000007E-2</v>
      </c>
      <c r="H18" s="7">
        <v>0.12</v>
      </c>
      <c r="I18" s="7">
        <v>0.01</v>
      </c>
      <c r="J18" s="7" t="s">
        <v>52</v>
      </c>
      <c r="K18" s="10">
        <v>3.0000000000000001E-3</v>
      </c>
      <c r="L18" s="10">
        <v>3.0000000000000001E-3</v>
      </c>
      <c r="M18" s="10">
        <v>0.13</v>
      </c>
      <c r="N18" s="10" t="s">
        <v>52</v>
      </c>
      <c r="O18" s="10">
        <v>0.06</v>
      </c>
      <c r="P18" s="10" t="s">
        <v>39</v>
      </c>
      <c r="Q18" s="9" t="s">
        <v>54</v>
      </c>
    </row>
    <row r="19" spans="1:17" x14ac:dyDescent="0.35">
      <c r="A19" s="10" t="s">
        <v>18</v>
      </c>
      <c r="B19" s="2">
        <v>44691</v>
      </c>
      <c r="C19" s="10">
        <v>1000</v>
      </c>
      <c r="D19" s="10">
        <v>3.4000000000000002E-2</v>
      </c>
      <c r="E19" s="10">
        <v>0.35799999999999998</v>
      </c>
      <c r="F19" s="10">
        <v>0.28899999999999998</v>
      </c>
      <c r="G19" s="10">
        <v>8.6999999999999994E-2</v>
      </c>
      <c r="H19" s="10">
        <v>0.107</v>
      </c>
      <c r="I19" s="10">
        <v>2.1999999999999999E-2</v>
      </c>
      <c r="J19" s="10">
        <v>1.4E-2</v>
      </c>
      <c r="K19" s="10">
        <v>1.2E-2</v>
      </c>
      <c r="L19" s="10" t="s">
        <v>52</v>
      </c>
      <c r="M19" s="10">
        <v>0.112</v>
      </c>
      <c r="N19" s="10" t="s">
        <v>52</v>
      </c>
      <c r="O19" s="10" t="s">
        <v>52</v>
      </c>
      <c r="P19" s="10" t="s">
        <v>18</v>
      </c>
      <c r="Q19" s="9" t="s">
        <v>37</v>
      </c>
    </row>
  </sheetData>
  <hyperlinks>
    <hyperlink ref="Q2" r:id="rId1" xr:uid="{2C8E3D0A-CDBA-4913-8226-5FAE5AA0DAD4}"/>
    <hyperlink ref="Q3" r:id="rId2" xr:uid="{3BD635AB-6E1B-4C68-82E4-8767D5BF48F6}"/>
    <hyperlink ref="Q4" r:id="rId3" xr:uid="{8F2F10D6-FC2A-41F1-B6EA-1C9A9921E6D8}"/>
    <hyperlink ref="Q5" r:id="rId4" xr:uid="{C6B05024-85AD-4F35-8C8A-10B0BB5645A0}"/>
    <hyperlink ref="Q9" r:id="rId5" xr:uid="{3D75357C-F15B-4230-BDE8-96338EAB44FA}"/>
    <hyperlink ref="Q8" r:id="rId6" xr:uid="{C4297564-4017-49D0-8D7C-1A1291F6BDDF}"/>
    <hyperlink ref="Q11" r:id="rId7" xr:uid="{1C0EB495-F3DC-4F53-8524-38C5829790AD}"/>
    <hyperlink ref="Q10" r:id="rId8" xr:uid="{F5CED905-FCFD-4BD6-8E42-D19FC37BDCC9}"/>
    <hyperlink ref="Q12" r:id="rId9" xr:uid="{B0F9ABAD-AF7D-4608-8798-306ACCF4385F}"/>
    <hyperlink ref="Q13" r:id="rId10" xr:uid="{05EEA541-BF31-4EA1-B6A5-BA9A0C24EC28}"/>
    <hyperlink ref="Q14" r:id="rId11" xr:uid="{8301D936-16EC-47A3-BEBE-7A0A0E87373B}"/>
    <hyperlink ref="Q15" r:id="rId12" xr:uid="{F3F02D4E-E2B9-459F-8180-B59D8B7A8873}"/>
    <hyperlink ref="Q16" r:id="rId13" xr:uid="{B88CAC42-D604-4561-BB0B-0B6BD81437C4}"/>
    <hyperlink ref="Q17" r:id="rId14" xr:uid="{FC20A79B-F9C1-4586-8610-97A988107D57}"/>
    <hyperlink ref="Q18" r:id="rId15" xr:uid="{74E5A4C5-5F8D-45A5-A45E-8A828A8CC8D5}"/>
    <hyperlink ref="Q19" r:id="rId16" xr:uid="{DB69D52A-4A49-45E7-8C0C-924C2A797E2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650BE-CAD8-4787-B22A-88F207736E8A}">
  <dimension ref="A1:C11"/>
  <sheetViews>
    <sheetView workbookViewId="0">
      <selection activeCell="B12" sqref="B12"/>
    </sheetView>
  </sheetViews>
  <sheetFormatPr defaultRowHeight="14.5" x14ac:dyDescent="0.35"/>
  <cols>
    <col min="3" max="3" width="11.81640625" bestFit="1" customWidth="1"/>
  </cols>
  <sheetData>
    <row r="1" spans="1:3" x14ac:dyDescent="0.35">
      <c r="A1" t="s">
        <v>0</v>
      </c>
      <c r="B1" t="s">
        <v>21</v>
      </c>
      <c r="C1" t="s">
        <v>22</v>
      </c>
    </row>
    <row r="2" spans="1:3" x14ac:dyDescent="0.35">
      <c r="A2" t="s">
        <v>23</v>
      </c>
      <c r="B2">
        <v>4.9000000000000004</v>
      </c>
      <c r="C2">
        <f>1-1/B2</f>
        <v>0.79591836734693877</v>
      </c>
    </row>
    <row r="3" spans="1:3" x14ac:dyDescent="0.35">
      <c r="A3" t="s">
        <v>20</v>
      </c>
      <c r="B3">
        <v>4.7</v>
      </c>
      <c r="C3">
        <f t="shared" ref="C3:C11" si="0">1-1/B3</f>
        <v>0.78723404255319152</v>
      </c>
    </row>
    <row r="4" spans="1:3" x14ac:dyDescent="0.35">
      <c r="A4" t="s">
        <v>18</v>
      </c>
      <c r="B4">
        <v>2.5</v>
      </c>
      <c r="C4">
        <f t="shared" si="0"/>
        <v>0.6</v>
      </c>
    </row>
    <row r="5" spans="1:3" x14ac:dyDescent="0.35">
      <c r="A5" t="s">
        <v>24</v>
      </c>
      <c r="B5">
        <v>1.1000000000000001</v>
      </c>
      <c r="C5">
        <f t="shared" si="0"/>
        <v>9.0909090909090939E-2</v>
      </c>
    </row>
    <row r="6" spans="1:3" x14ac:dyDescent="0.35">
      <c r="A6" t="s">
        <v>19</v>
      </c>
      <c r="B6">
        <v>7.2</v>
      </c>
      <c r="C6">
        <f t="shared" si="0"/>
        <v>0.86111111111111116</v>
      </c>
    </row>
    <row r="7" spans="1:3" x14ac:dyDescent="0.35">
      <c r="A7" t="s">
        <v>25</v>
      </c>
      <c r="B7">
        <v>5</v>
      </c>
      <c r="C7">
        <f t="shared" si="0"/>
        <v>0.8</v>
      </c>
    </row>
    <row r="8" spans="1:3" x14ac:dyDescent="0.35">
      <c r="A8" t="s">
        <v>16</v>
      </c>
      <c r="B8">
        <v>5.2</v>
      </c>
      <c r="C8">
        <f t="shared" si="0"/>
        <v>0.80769230769230771</v>
      </c>
    </row>
    <row r="9" spans="1:3" x14ac:dyDescent="0.35">
      <c r="A9" t="s">
        <v>17</v>
      </c>
      <c r="B9">
        <v>8.1</v>
      </c>
      <c r="C9">
        <f t="shared" si="0"/>
        <v>0.87654320987654322</v>
      </c>
    </row>
    <row r="10" spans="1:3" x14ac:dyDescent="0.35">
      <c r="A10" t="s">
        <v>26</v>
      </c>
      <c r="B10">
        <v>10</v>
      </c>
      <c r="C10">
        <f t="shared" si="0"/>
        <v>0.9</v>
      </c>
    </row>
    <row r="11" spans="1:3" x14ac:dyDescent="0.35">
      <c r="A11" t="s">
        <v>27</v>
      </c>
      <c r="B11">
        <v>3.5</v>
      </c>
      <c r="C11">
        <f t="shared" si="0"/>
        <v>0.7142857142857143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E1530-E833-40A5-998C-B7AE91806933}">
  <dimension ref="A1:B4"/>
  <sheetViews>
    <sheetView workbookViewId="0">
      <selection activeCell="B11" sqref="B11"/>
    </sheetView>
  </sheetViews>
  <sheetFormatPr defaultRowHeight="14.5" x14ac:dyDescent="0.35"/>
  <cols>
    <col min="2" max="2" width="108.6328125" bestFit="1" customWidth="1"/>
  </cols>
  <sheetData>
    <row r="1" spans="1:2" x14ac:dyDescent="0.35">
      <c r="A1" t="s">
        <v>28</v>
      </c>
      <c r="B1" t="s">
        <v>29</v>
      </c>
    </row>
    <row r="2" spans="1:2" x14ac:dyDescent="0.35">
      <c r="A2" t="s">
        <v>30</v>
      </c>
      <c r="B2" s="6" t="s">
        <v>55</v>
      </c>
    </row>
    <row r="3" spans="1:2" x14ac:dyDescent="0.35">
      <c r="A3" s="1" t="s">
        <v>31</v>
      </c>
      <c r="B3" s="2">
        <f ca="1">TODAY()</f>
        <v>44694</v>
      </c>
    </row>
    <row r="4" spans="1:2" x14ac:dyDescent="0.35">
      <c r="A4" s="11" t="s">
        <v>32</v>
      </c>
      <c r="B4" s="11"/>
    </row>
  </sheetData>
  <mergeCells count="1">
    <mergeCell ref="A4:B4"/>
  </mergeCells>
  <hyperlinks>
    <hyperlink ref="B2" r:id="rId1" xr:uid="{2775A042-EEA6-4AE2-B64E-1AD5FC16510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15BA-CB43-4895-9238-8E6A2946AD46}">
  <dimension ref="A1:M7"/>
  <sheetViews>
    <sheetView workbookViewId="0">
      <selection activeCell="B22" sqref="B22"/>
    </sheetView>
  </sheetViews>
  <sheetFormatPr defaultRowHeight="14.5" x14ac:dyDescent="0.35"/>
  <cols>
    <col min="13" max="13" width="56.26953125" bestFit="1" customWidth="1"/>
  </cols>
  <sheetData>
    <row r="1" spans="1:13" x14ac:dyDescent="0.35">
      <c r="B1" s="11">
        <v>2002</v>
      </c>
      <c r="C1" s="11"/>
      <c r="D1" s="11">
        <v>2006</v>
      </c>
      <c r="E1" s="11"/>
      <c r="F1" s="11">
        <v>2010</v>
      </c>
      <c r="G1" s="11"/>
      <c r="H1" s="11">
        <v>2014</v>
      </c>
      <c r="I1" s="11"/>
      <c r="J1" s="11">
        <v>2018</v>
      </c>
      <c r="K1" s="11"/>
    </row>
    <row r="2" spans="1:13" x14ac:dyDescent="0.35">
      <c r="A2" t="s">
        <v>15</v>
      </c>
      <c r="B2">
        <v>11249734</v>
      </c>
      <c r="D2">
        <v>12041737</v>
      </c>
      <c r="F2">
        <v>14781020</v>
      </c>
      <c r="H2">
        <v>13222354</v>
      </c>
      <c r="J2">
        <v>19643676</v>
      </c>
      <c r="L2" t="s">
        <v>28</v>
      </c>
      <c r="M2" s="5" t="s">
        <v>48</v>
      </c>
    </row>
    <row r="3" spans="1:13" x14ac:dyDescent="0.35">
      <c r="A3" t="s">
        <v>44</v>
      </c>
      <c r="B3">
        <v>149123</v>
      </c>
      <c r="D3">
        <v>132332</v>
      </c>
      <c r="F3">
        <v>170874</v>
      </c>
      <c r="H3">
        <v>310687</v>
      </c>
      <c r="J3">
        <v>242002</v>
      </c>
      <c r="L3" t="s">
        <v>30</v>
      </c>
      <c r="M3" s="6" t="s">
        <v>49</v>
      </c>
    </row>
    <row r="4" spans="1:13" x14ac:dyDescent="0.35">
      <c r="A4" t="s">
        <v>45</v>
      </c>
      <c r="B4">
        <v>48966</v>
      </c>
      <c r="D4">
        <v>44995</v>
      </c>
      <c r="F4">
        <v>37553</v>
      </c>
      <c r="H4">
        <v>40069</v>
      </c>
      <c r="J4">
        <v>47657</v>
      </c>
    </row>
    <row r="5" spans="1:13" x14ac:dyDescent="0.35">
      <c r="A5" t="s">
        <v>46</v>
      </c>
      <c r="B5">
        <f>SUM(B3:B4)</f>
        <v>198089</v>
      </c>
      <c r="C5" s="4">
        <f>B5/B2</f>
        <v>1.7608327450231269E-2</v>
      </c>
      <c r="D5">
        <f>SUM(D3:D4)</f>
        <v>177327</v>
      </c>
      <c r="E5" s="4">
        <f>D5/D2</f>
        <v>1.4726031634804846E-2</v>
      </c>
      <c r="F5">
        <f>SUM(F3:F4)</f>
        <v>208427</v>
      </c>
      <c r="G5" s="4">
        <f>F5/F2</f>
        <v>1.4100988970991176E-2</v>
      </c>
      <c r="H5">
        <f>SUM(H3:H4)</f>
        <v>350756</v>
      </c>
      <c r="I5" s="4">
        <f>H5/H2</f>
        <v>2.6527500322559811E-2</v>
      </c>
      <c r="J5">
        <f>SUM(J3:J4)</f>
        <v>289659</v>
      </c>
      <c r="K5" s="4">
        <f>J5/J2</f>
        <v>1.4745661657217315E-2</v>
      </c>
    </row>
    <row r="6" spans="1:13" x14ac:dyDescent="0.35">
      <c r="A6" t="s">
        <v>12</v>
      </c>
      <c r="B6">
        <v>122240</v>
      </c>
      <c r="C6" s="4">
        <f>B6/(B2-B5)</f>
        <v>1.1060796831602897E-2</v>
      </c>
      <c r="D6">
        <v>226297</v>
      </c>
      <c r="E6" s="4">
        <f>D6/(D2-D5)</f>
        <v>1.9073599108594529E-2</v>
      </c>
      <c r="F6">
        <v>223977</v>
      </c>
      <c r="G6" s="4">
        <f>F6/(F2-F5)</f>
        <v>1.5369742364999833E-2</v>
      </c>
      <c r="H6">
        <v>770543</v>
      </c>
      <c r="I6" s="4">
        <f>H6/(H2-H5)</f>
        <v>5.9863817996801953E-2</v>
      </c>
      <c r="J6">
        <v>338581</v>
      </c>
      <c r="K6" s="4">
        <f>J6/(J2-J5)</f>
        <v>1.7494094378443504E-2</v>
      </c>
    </row>
    <row r="7" spans="1:13" x14ac:dyDescent="0.35">
      <c r="I7" t="s">
        <v>47</v>
      </c>
      <c r="J7" s="5">
        <f>AVERAGE(C6,E6,G6,I6,K6)</f>
        <v>2.4572410136088543E-2</v>
      </c>
    </row>
  </sheetData>
  <mergeCells count="5">
    <mergeCell ref="B1:C1"/>
    <mergeCell ref="D1:E1"/>
    <mergeCell ref="F1:G1"/>
    <mergeCell ref="H1:I1"/>
    <mergeCell ref="J1:K1"/>
  </mergeCells>
  <hyperlinks>
    <hyperlink ref="M3" r:id="rId1" xr:uid="{5C6EA553-09AC-45A7-9DA6-FEA594102F5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Polls</vt:lpstr>
      <vt:lpstr>Rating</vt:lpstr>
      <vt:lpstr>Info</vt:lpstr>
      <vt:lpstr>VeB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Calvo</dc:creator>
  <cp:lastModifiedBy>Sergio Calvo</cp:lastModifiedBy>
  <dcterms:created xsi:type="dcterms:W3CDTF">2022-04-23T02:20:04Z</dcterms:created>
  <dcterms:modified xsi:type="dcterms:W3CDTF">2022-05-14T01:59:35Z</dcterms:modified>
</cp:coreProperties>
</file>