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F6ACE61E-0745-48D3-82B8-1FCFBB8114F6}"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11" i="1" a="1"/>
  <c r="C10" i="1" a="1"/>
  <c r="C4" i="1" a="1"/>
  <c r="C8" i="1" a="1"/>
  <c r="E20" i="8" l="1"/>
  <c r="J19" i="8" s="1"/>
  <c r="C10" i="1"/>
  <c r="C11" i="1"/>
  <c r="C8"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<sst xmlns="http://schemas.openxmlformats.org/spreadsheetml/2006/main" count="373" uniqueCount="201">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</sst>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7" xfId="0" applyFont="1" applyFill="1" applyBorder="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11" fillId="7" borderId="18"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5" fillId="4" borderId="7" xfId="0" applyFont="1"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xf>
    <xf numFmtId="0" fontId="0" fillId="4" borderId="0" xfId="0" applyFill="1" applyAlignment="1">
      <alignment horizontal="left"/>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4" borderId="0" xfId="0" applyFont="1" applyFill="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E143207F-00AB-41FD-9954-7A37E42685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CA2E36A8-EBF4-4BA8-8217-37304BF1C76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4C51EDD1-9AAC-475C-AA76-D8416ECB0E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A0899218-268F-4A4C-8E91-981AA6D4B9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00C32A03-BA2F-45A8-8CA8-F0B0E16C4D0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90644E19-F5C6-44FC-A895-88EB3C0441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1DF24297-E214-4C7C-B642-0D0F007BEB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F8C8BBC2-40D9-4A00-BB82-D80F1AFB8C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E2F6CF5E-C679-49F6-A4C6-29D1F135988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ABF83927-9ECC-4F2B-8BDE-2EE3C99153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9F2D3270-6E4B-41A5-B11C-40879B2F1E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764930F0-F04E-41C8-B6C1-5C61A818E1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BE345890-3E00-4D47-BC6A-491EFB4F6B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ACECCF2D-9871-43B1-A79A-40491814D3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684D1163-CE6E-4D5D-805D-27C4BF441FC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B8DE1C9C-7CFB-459B-ABC1-0B18D4DDE3B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71A2B660-C724-4B9E-923C-5A423526C9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59E20B89-319D-4A72-A242-604A8CC9E59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A4442336-7AB3-4FFF-B45B-F4F7765051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C0A6797F-F5B0-4774-9D04-96BF92F91B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DD852DD9-6A30-4F4B-911A-5E3A871E37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B796FB5D-2C13-4694-B979-F74FED64ADC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3F676511-C3F8-4E92-A5CC-C4005688D1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03FED0E6-0EDC-47BC-B483-EF98889B33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D4CD054D-21E8-4E0A-9310-146BB2E225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EFAD8F35-D081-4B53-85B7-13E8102127E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6FAE3C46-7897-49B2-B300-1FB6D4A05E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04101B6E-38A5-482C-8F4C-5ECA4489423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89DBCB4C-3CB0-42F3-B2B8-92AB75FCF9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8F416AED-5726-40CA-AB32-BCEC5FD8FAE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12.99038105676658</c:v>
                </c:pt>
              </c:numCache>
            </c:numRef>
          </c:xVal>
          <c:yVal>
            <c:numRef>
              <c:f>'Polar Overview (dark mode)'!$C$29</c:f>
              <c:numCache>
                <c:formatCode>0.0</c:formatCode>
                <c:ptCount val="1"/>
                <c:pt idx="0">
                  <c:v>-7.4999999999999964</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7D98B775-BEA6-405A-A72C-0764A73C4D2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2BEA9D2F-AA2A-4A0B-887D-5F4A7406E7F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1614C364-8CB0-4A61-BA59-3E94A4A5B58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F3B1E45B-101B-431C-BCAE-0E11E839051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E648A32D-1814-40ED-91AE-C934CFA2122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C79BBF45-C327-4126-A343-948B3F6EF6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9AB12EDF-2F02-4FF4-BF9D-35185D756E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3E216B07-9F72-4D88-80FF-1148BEBF552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8628CC36-5190-4A3F-9D21-666D9AA06C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B7409AB7-DD50-4473-8886-3F2730B945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E83222D7-E650-4961-BBE9-42E00255ADE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A174563B-7B44-448D-B5E3-718FCA6DCE3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7A622701-DC2E-4909-B8B3-57F401CA2C1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86EB68D0-44BC-4E02-A168-ACAF9C2DF0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7D129077-37EB-45FE-A652-D364AF7659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2FB0432D-60B0-4F52-B19E-3920CC1CE5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63BF670D-029D-4D5B-AC5B-47D3DC94D66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03CDF162-B7F9-4064-87A5-8B4159996BE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00F60BDB-C639-4481-94D1-6B94449622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26CC368D-0316-4718-BDD6-FAD9244FDB2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BBAA249F-7A79-4746-BC76-85C75A33AC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37300B29-DEE9-4F54-B366-BEB36B1FB41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0A273BA3-AF6A-4368-8A4B-83F9FA421F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EADD59E2-EAB1-4821-954E-BA3849203A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8FE8DEC5-0E6C-4061-9F35-4ADC0319E5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EF65574D-5F87-4C2D-B2BE-5A75A6E314C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742D1E7A-FFC2-44E0-A50E-3D91B48D48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229F57AF-7526-4851-B831-EA40E6AADA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A506967A-371D-4767-8910-87A173793D1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EF6A741E-5609-4AFE-B394-468BC01C89E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812E5476-2D9F-4937-943B-12B5C9CE7D0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B21E3AD9-C548-49F7-8BA2-A22965C8695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DCD50E57-3D06-4258-B69C-AE5544E5982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C4886D45-5F19-43A4-99D0-4434BA0C266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6D212165-BBAB-466B-A946-12EC6E05738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954DD483-135E-4B1B-9BCF-B271EDEDFEB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7CBDF04B-FFD9-4CD2-84C7-A7D97DDDFE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815EBD73-C922-4009-80E0-E98F7BB5E3B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AD0A2EE5-D8F0-405C-B9E9-CA2A03AD04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F08A1DD0-D6D1-4086-A0DF-FB925F89D6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0F0C2B6C-0313-4BCC-A7F7-07C7008D3BF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16EE2F0D-3E9A-40C3-88E9-199F17B2789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73B445C1-A6CD-4404-A57B-46DAE35351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37410183-DAA1-402E-B99A-939DD89787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97F12CF2-BADA-4933-ACFA-62475E496C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E1AF56F5-6C97-4455-AECF-18BEEE14D3F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3F828A6B-4FAD-432E-8C26-652DD4B887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74D6779A-F5C3-4057-9906-1904BDFC5B5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152AB0D9-EAE7-4C35-B576-3AF30081144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E483AB3F-AB2B-4FB5-8DD5-AC051CE0F47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9FCF1D9F-EC2E-441A-BBC8-D0B045F438E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EFF9974A-E67E-416D-B91F-75BE424C09F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6439CB50-1337-40F7-B5EA-82A0F6DBF9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3C2D56A9-A964-4D88-AE3B-DBF51A50445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7" sqref="F7"/>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21" t="str">
        <f>IF(Calculations!C1="Polar Overview (dark mode)","Input","PRESENT SHEET NOT ACTIVE, GO TO CALCULATIONS")</f>
        <v>Input</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40</v>
      </c>
    </row>
    <row r="4" spans="1:10">
      <c r="A4" s="272" t="s">
        <v>2</v>
      </c>
      <c r="B4" s="273"/>
      <c r="C4" s="273"/>
      <c r="D4" s="273"/>
      <c r="E4" s="274"/>
      <c r="F4" s="103">
        <v>3</v>
      </c>
    </row>
    <row r="5" spans="1:10">
      <c r="A5" s="223" t="s">
        <v>3</v>
      </c>
      <c r="B5" s="224"/>
      <c r="C5" s="224"/>
      <c r="D5" s="224"/>
      <c r="E5" s="234"/>
      <c r="F5" s="102">
        <v>15</v>
      </c>
    </row>
    <row r="6" spans="1:10">
      <c r="A6" s="225" t="s">
        <v>4</v>
      </c>
      <c r="B6" s="226"/>
      <c r="C6" s="226"/>
      <c r="D6" s="226"/>
      <c r="E6" s="233"/>
      <c r="F6" s="103">
        <v>180</v>
      </c>
    </row>
    <row r="7" spans="1:10">
      <c r="A7" s="227" t="s">
        <v>5</v>
      </c>
      <c r="B7" s="228"/>
      <c r="C7" s="228"/>
      <c r="D7" s="228"/>
      <c r="E7" s="235"/>
      <c r="F7" s="104">
        <v>300</v>
      </c>
    </row>
    <row r="8" spans="1:10">
      <c r="A8" s="236" t="s">
        <v>6</v>
      </c>
      <c r="B8" s="237"/>
      <c r="C8" s="237"/>
      <c r="D8" s="237"/>
      <c r="E8" s="238"/>
      <c r="F8" s="133">
        <v>10</v>
      </c>
    </row>
    <row r="9" spans="1:10">
      <c r="A9" s="223" t="s">
        <v>7</v>
      </c>
      <c r="B9" s="224"/>
      <c r="C9" s="224"/>
      <c r="D9" s="224"/>
      <c r="E9" s="234"/>
      <c r="F9" s="103"/>
    </row>
    <row r="10" spans="1:10">
      <c r="A10" s="227" t="s">
        <v>8</v>
      </c>
      <c r="B10" s="228"/>
      <c r="C10" s="228"/>
      <c r="D10" s="228"/>
      <c r="E10" s="235"/>
      <c r="F10" s="104"/>
    </row>
    <row r="12" spans="1:10">
      <c r="A12" s="221" t="str">
        <f>IF(Calculations!C1="Polar Overview (dark mode)","Risk evaluation*","PRESENT SHEET NOT ACTIVE, GO TO CALCULATIONS")</f>
        <v>Risk evaluation*</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IF(Calculations!C1="Polar Overview (dark mode)","Results","PRESENT SHEET NOT ACTIVE, GO TO CALCULATIONS")</f>
        <v>Results</v>
      </c>
      <c r="B17" s="221"/>
      <c r="C17" s="221"/>
      <c r="D17" s="221"/>
      <c r="E17" s="221"/>
      <c r="F17" s="221"/>
    </row>
    <row r="18" spans="1:10">
      <c r="A18" s="223" t="s">
        <v>12</v>
      </c>
      <c r="B18" s="224"/>
      <c r="C18" s="224"/>
      <c r="D18" s="224"/>
      <c r="E18" s="106">
        <f>MOD(F7-F6,360)</f>
        <v>120</v>
      </c>
      <c r="F18" s="223" t="s">
        <v>13</v>
      </c>
      <c r="G18" s="224"/>
      <c r="H18" s="224"/>
      <c r="I18" s="224"/>
      <c r="J18" s="135">
        <f>IF(ISBLANK(F10),IF(OR(E18&lt;89,E18&gt;91),1.56*(1.198*F8)^2/ABS(COS(RADIANS(E18))),1000),F10)</f>
        <v>447.78364800000026</v>
      </c>
    </row>
    <row r="19" spans="1:10">
      <c r="A19" s="136" t="s">
        <v>14</v>
      </c>
      <c r="E19" s="107">
        <f>IF(ISBLANK(F9),1.198*F8,SQRT(J18*ABS(COS(RADIANS(E18)))/1.56))</f>
        <v>11.98</v>
      </c>
      <c r="F19" s="225" t="s">
        <v>15</v>
      </c>
      <c r="G19" s="226"/>
      <c r="H19" s="226"/>
      <c r="I19" s="226"/>
      <c r="J19" s="105">
        <f>F3/E20</f>
        <v>2.6421331044227854</v>
      </c>
    </row>
    <row r="20" spans="1:10">
      <c r="A20" s="227" t="s">
        <v>16</v>
      </c>
      <c r="B20" s="228"/>
      <c r="C20" s="228"/>
      <c r="D20" s="228"/>
      <c r="E20" s="138">
        <f>IF(ISBLANK(F9),3*(1.198*F8)^2/(3*1.198*F8+F5*COS(RADIANS(E18))),F9)</f>
        <v>15.139282700421944</v>
      </c>
      <c r="F20" s="131" t="s">
        <v>17</v>
      </c>
      <c r="G20" s="132"/>
      <c r="H20" s="132"/>
      <c r="I20" s="132"/>
      <c r="J20" s="137">
        <f>J18/F2</f>
        <v>1.4444633806451621</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15</v>
      </c>
      <c r="C25" s="190">
        <f t="shared" ca="1" si="1"/>
        <v>120</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12.99038105676658</v>
      </c>
      <c r="C29" s="191">
        <f t="shared" ca="1" si="3"/>
        <v>-7.4999999999999964</v>
      </c>
      <c r="D29" s="100" t="str">
        <f t="shared" si="4"/>
        <v>Outside roll risk areas</v>
      </c>
    </row>
    <row r="49" spans="1:18" ht="115.5" customHeight="1">
      <c r="A49" s="222" t="s">
        <v>25</v>
      </c>
      <c r="B49" s="222"/>
      <c r="C49" s="222"/>
      <c r="D49" s="222"/>
      <c r="E49" s="222"/>
      <c r="F49" s="222"/>
      <c r="G49" s="222"/>
      <c r="H49" s="222"/>
      <c r="I49" s="222"/>
      <c r="J49" s="222"/>
    </row>
    <row r="50" spans="1:18" ht="54" customHeight="1">
      <c r="A50" s="222" t="s">
        <v>26</v>
      </c>
      <c r="B50" s="222"/>
      <c r="C50" s="222"/>
      <c r="D50" s="222"/>
      <c r="E50" s="222"/>
      <c r="F50" s="222"/>
      <c r="G50" s="222"/>
      <c r="H50" s="222"/>
      <c r="I50" s="222"/>
      <c r="J50" s="222"/>
    </row>
    <row r="51" spans="1:18" ht="18.75" customHeight="1">
      <c r="A51" s="222" t="s">
        <v>27</v>
      </c>
      <c r="B51" s="222"/>
      <c r="C51" s="222"/>
      <c r="D51" s="222"/>
      <c r="E51" s="222"/>
      <c r="F51" s="222"/>
      <c r="G51" s="222"/>
      <c r="H51" s="222"/>
      <c r="I51" s="222"/>
      <c r="J51" s="22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4:E14"/>
    <mergeCell ref="A7:E7"/>
    <mergeCell ref="A8:E8"/>
    <mergeCell ref="A9:E9"/>
    <mergeCell ref="A10:E10"/>
    <mergeCell ref="A13:E13"/>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39" t="str">
        <f>IF(Calculations!C1="Polar Overview","Input","PRESENT SHEET NOT ACTIVE, GO TO CALCULATIONS")</f>
        <v>PRESENT SHEET NOT ACTIVE, GO TO CALCULATIONS</v>
      </c>
      <c r="B1" s="239"/>
      <c r="C1" s="239"/>
      <c r="D1" s="239"/>
      <c r="E1" s="239"/>
      <c r="F1" s="239"/>
      <c r="J1" s="77" t="str">
        <f>'Change log'!A1</f>
        <v>V1.3 (2 January 2023)</v>
      </c>
    </row>
    <row r="2" spans="1:10">
      <c r="A2" s="243" t="s">
        <v>0</v>
      </c>
      <c r="B2" s="244"/>
      <c r="C2" s="244"/>
      <c r="D2" s="244"/>
      <c r="E2" s="245"/>
      <c r="F2" s="123">
        <v>310</v>
      </c>
    </row>
    <row r="3" spans="1:10">
      <c r="A3" s="246" t="s">
        <v>1</v>
      </c>
      <c r="B3" s="247"/>
      <c r="C3" s="247"/>
      <c r="D3" s="247"/>
      <c r="E3" s="248"/>
      <c r="F3" s="92">
        <v>34</v>
      </c>
    </row>
    <row r="4" spans="1:10">
      <c r="A4" s="275" t="s">
        <v>2</v>
      </c>
      <c r="B4" s="276"/>
      <c r="C4" s="276"/>
      <c r="D4" s="276"/>
      <c r="E4" s="277"/>
      <c r="F4" s="93">
        <v>3</v>
      </c>
    </row>
    <row r="5" spans="1:10">
      <c r="A5" s="246" t="s">
        <v>3</v>
      </c>
      <c r="B5" s="247"/>
      <c r="C5" s="247"/>
      <c r="D5" s="247"/>
      <c r="E5" s="248"/>
      <c r="F5" s="92">
        <v>10</v>
      </c>
    </row>
    <row r="6" spans="1:10">
      <c r="A6" s="246" t="s">
        <v>4</v>
      </c>
      <c r="B6" s="247"/>
      <c r="C6" s="247"/>
      <c r="D6" s="247"/>
      <c r="E6" s="248"/>
      <c r="F6" s="92">
        <v>330</v>
      </c>
    </row>
    <row r="7" spans="1:10">
      <c r="A7" s="240" t="s">
        <v>5</v>
      </c>
      <c r="B7" s="241"/>
      <c r="C7" s="241"/>
      <c r="D7" s="241"/>
      <c r="E7" s="242"/>
      <c r="F7" s="93">
        <v>300</v>
      </c>
    </row>
    <row r="8" spans="1:10">
      <c r="A8" s="249" t="s">
        <v>29</v>
      </c>
      <c r="B8" s="250"/>
      <c r="C8" s="250"/>
      <c r="D8" s="250"/>
      <c r="E8" s="251"/>
      <c r="F8" s="122">
        <v>10.5</v>
      </c>
    </row>
    <row r="9" spans="1:10">
      <c r="A9" s="252" t="s">
        <v>30</v>
      </c>
      <c r="B9" s="253"/>
      <c r="C9" s="253"/>
      <c r="D9" s="253"/>
      <c r="E9" s="254"/>
      <c r="F9" s="123"/>
    </row>
    <row r="10" spans="1:10">
      <c r="A10" s="240" t="s">
        <v>8</v>
      </c>
      <c r="B10" s="241"/>
      <c r="C10" s="241"/>
      <c r="D10" s="241"/>
      <c r="E10" s="242"/>
      <c r="F10" s="93"/>
    </row>
    <row r="12" spans="1:10">
      <c r="A12" s="239" t="str">
        <f>IF(Calculations!C1="Polar Overview","Risk evaluation*","PRESENT SHEET NOT ACTIVE, GO TO CALCULATIONS")</f>
        <v>PRESENT SHEET NOT ACTIVE, GO TO CALCULATIONS</v>
      </c>
      <c r="B12" s="239"/>
      <c r="C12" s="239"/>
      <c r="D12" s="239"/>
      <c r="E12" s="239"/>
      <c r="F12" s="239"/>
    </row>
    <row r="13" spans="1:10">
      <c r="A13" s="252" t="s">
        <v>9</v>
      </c>
      <c r="B13" s="253"/>
      <c r="C13" s="253"/>
      <c r="D13" s="253"/>
      <c r="E13" s="254"/>
      <c r="F13" s="80" t="str">
        <f ca="1">IF(AND(Calculations!C21,Calculations!C22),"Yes","No")</f>
        <v>No</v>
      </c>
    </row>
    <row r="14" spans="1:10">
      <c r="A14" s="249" t="s">
        <v>10</v>
      </c>
      <c r="B14" s="250"/>
      <c r="C14" s="250"/>
      <c r="D14" s="250"/>
      <c r="E14" s="251"/>
      <c r="F14" s="120" t="str">
        <f ca="1">IF(AND(Calculations!C25,Calculations!C26,Calculations!C27),"Yes","No")</f>
        <v>No</v>
      </c>
    </row>
    <row r="15" spans="1:10">
      <c r="A15" s="240" t="s">
        <v>11</v>
      </c>
      <c r="B15" s="241"/>
      <c r="C15" s="241"/>
      <c r="D15" s="241"/>
      <c r="E15" s="242"/>
      <c r="F15" s="81" t="str">
        <f ca="1">IF(AND(Calculations!C30,Calculations!C31,Calculations!C32),"Yes","No")</f>
        <v>No</v>
      </c>
    </row>
    <row r="17" spans="1:10">
      <c r="A17" s="239" t="str">
        <f>IF(Calculations!C1="Polar Overview","Results","PRESENT SHEET NOT ACTIVE, GO TO CALCULATIONS")</f>
        <v>PRESENT SHEET NOT ACTIVE, GO TO CALCULATIONS</v>
      </c>
      <c r="B17" s="239"/>
      <c r="C17" s="239"/>
      <c r="D17" s="239"/>
      <c r="E17" s="239"/>
      <c r="F17" s="239"/>
    </row>
    <row r="18" spans="1:10">
      <c r="A18" s="252" t="s">
        <v>12</v>
      </c>
      <c r="B18" s="253"/>
      <c r="C18" s="253"/>
      <c r="D18" s="253"/>
      <c r="E18" s="78">
        <f>MOD(F7-F6,360)</f>
        <v>330</v>
      </c>
      <c r="F18" s="252" t="s">
        <v>13</v>
      </c>
      <c r="G18" s="253"/>
      <c r="H18" s="253"/>
      <c r="I18" s="253"/>
      <c r="J18" s="126">
        <f>IF(ISBLANK(F10),IF(OR(E18&lt;89,E18&gt;91),1.56*(1.198*F8)^2/ABS(COS(RADIANS(E18))),1000),F10)</f>
        <v>285.02713070694273</v>
      </c>
    </row>
    <row r="19" spans="1:10">
      <c r="A19" s="124" t="s">
        <v>14</v>
      </c>
      <c r="E19" s="30">
        <f>IF(ISBLANK(F9),1.198*F8,SQRT(J18*ABS(COS(RADIANS(E18)))/1.56))</f>
        <v>12.578999999999999</v>
      </c>
      <c r="F19" s="246" t="s">
        <v>15</v>
      </c>
      <c r="G19" s="247"/>
      <c r="H19" s="247"/>
      <c r="I19" s="247"/>
      <c r="J19" s="79">
        <f>F3/E20</f>
        <v>3.3232093892396155</v>
      </c>
    </row>
    <row r="20" spans="1:10">
      <c r="A20" s="240" t="s">
        <v>16</v>
      </c>
      <c r="B20" s="241"/>
      <c r="C20" s="241"/>
      <c r="D20" s="241"/>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51:J51"/>
    <mergeCell ref="A18:D18"/>
    <mergeCell ref="F18:I18"/>
    <mergeCell ref="F19:I19"/>
    <mergeCell ref="A20:D20"/>
    <mergeCell ref="A49:J49"/>
    <mergeCell ref="A50:J50"/>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21" t="str">
        <f>IF(Calculations!C1="Overview (dark mode)","Input","PRESENT SHEET NOT ACTIVE, GO TO CALCULATIONS")</f>
        <v>PRESENT SHEET NOT ACTIVE, GO TO CALCULATIONS</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34</v>
      </c>
    </row>
    <row r="4" spans="1:10">
      <c r="A4" s="272" t="s">
        <v>2</v>
      </c>
      <c r="B4" s="273"/>
      <c r="C4" s="273"/>
      <c r="D4" s="273"/>
      <c r="E4" s="274"/>
      <c r="F4" s="103">
        <v>3</v>
      </c>
    </row>
    <row r="5" spans="1:10">
      <c r="A5" s="223" t="s">
        <v>3</v>
      </c>
      <c r="B5" s="224"/>
      <c r="C5" s="224"/>
      <c r="D5" s="224"/>
      <c r="E5" s="234"/>
      <c r="F5" s="102">
        <v>10</v>
      </c>
    </row>
    <row r="6" spans="1:10">
      <c r="A6" s="225" t="s">
        <v>4</v>
      </c>
      <c r="B6" s="226"/>
      <c r="C6" s="226"/>
      <c r="D6" s="226"/>
      <c r="E6" s="233"/>
      <c r="F6" s="103">
        <v>330</v>
      </c>
    </row>
    <row r="7" spans="1:10">
      <c r="A7" s="227" t="s">
        <v>5</v>
      </c>
      <c r="B7" s="228"/>
      <c r="C7" s="228"/>
      <c r="D7" s="228"/>
      <c r="E7" s="235"/>
      <c r="F7" s="104">
        <v>300</v>
      </c>
    </row>
    <row r="8" spans="1:10">
      <c r="A8" s="236" t="s">
        <v>6</v>
      </c>
      <c r="B8" s="237"/>
      <c r="C8" s="237"/>
      <c r="D8" s="237"/>
      <c r="E8" s="238"/>
      <c r="F8" s="133">
        <v>10.5</v>
      </c>
    </row>
    <row r="9" spans="1:10">
      <c r="A9" s="223" t="s">
        <v>7</v>
      </c>
      <c r="B9" s="224"/>
      <c r="C9" s="224"/>
      <c r="D9" s="224"/>
      <c r="E9" s="234"/>
      <c r="F9" s="103"/>
    </row>
    <row r="10" spans="1:10">
      <c r="A10" s="227" t="s">
        <v>8</v>
      </c>
      <c r="B10" s="228"/>
      <c r="C10" s="228"/>
      <c r="D10" s="228"/>
      <c r="E10" s="235"/>
      <c r="F10" s="104"/>
    </row>
    <row r="12" spans="1:10">
      <c r="A12" s="221" t="str">
        <f>IF(Calculations!C1="Overview (dark mode)","Risk evaluation*","PRESENT SHEET NOT ACTIVE, GO TO CALCULATIONS")</f>
        <v>PRESENT SHEET NOT ACTIVE, GO TO CALCULATIONS</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IF(Calculations!C1="Overview (dark mode)","Results","PRESENT SHEET NOT ACTIVE, GO TO CALCULATIONS")</f>
        <v>PRESENT SHEET NOT ACTIVE, GO TO CALCULATIONS</v>
      </c>
      <c r="B17" s="221"/>
      <c r="C17" s="221"/>
      <c r="D17" s="221"/>
      <c r="E17" s="221"/>
      <c r="F17" s="221"/>
    </row>
    <row r="18" spans="1:10">
      <c r="A18" s="223" t="s">
        <v>12</v>
      </c>
      <c r="B18" s="224"/>
      <c r="C18" s="224"/>
      <c r="D18" s="224"/>
      <c r="E18" s="106">
        <f>DEGREES(ACOS(COS(RADIANS(F7-F6))))</f>
        <v>29.999999999999993</v>
      </c>
      <c r="F18" s="223" t="s">
        <v>13</v>
      </c>
      <c r="G18" s="224"/>
      <c r="H18" s="224"/>
      <c r="I18" s="224"/>
      <c r="J18" s="135">
        <f>IF(ISBLANK(F10),IF(OR(E18&lt;89,E18&gt;91),1.56*(1.198*F8)^2/ABS(COS(RADIANS(E18))),1000),F10)</f>
        <v>285.02713070694261</v>
      </c>
    </row>
    <row r="19" spans="1:10">
      <c r="A19" s="136" t="s">
        <v>14</v>
      </c>
      <c r="E19" s="107">
        <f>IF(ISBLANK(F9),1.198*F8,SQRT(J18*ABS(COS(RADIANS(E18)))/1.56))</f>
        <v>12.578999999999999</v>
      </c>
      <c r="F19" s="225" t="s">
        <v>15</v>
      </c>
      <c r="G19" s="226"/>
      <c r="H19" s="226"/>
      <c r="I19" s="226"/>
      <c r="J19" s="105">
        <f>F3/E20</f>
        <v>3.323209389239616</v>
      </c>
    </row>
    <row r="20" spans="1:10">
      <c r="A20" s="227" t="s">
        <v>16</v>
      </c>
      <c r="B20" s="228"/>
      <c r="C20" s="228"/>
      <c r="D20" s="228"/>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22" t="s">
        <v>25</v>
      </c>
      <c r="B49" s="222"/>
      <c r="C49" s="222"/>
      <c r="D49" s="222"/>
      <c r="E49" s="222"/>
      <c r="F49" s="222"/>
      <c r="G49" s="222"/>
      <c r="H49" s="222"/>
      <c r="I49" s="222"/>
      <c r="J49" s="222"/>
    </row>
    <row r="50" spans="1:18" ht="50.25" customHeight="1">
      <c r="A50" s="222" t="s">
        <v>32</v>
      </c>
      <c r="B50" s="222"/>
      <c r="C50" s="222"/>
      <c r="D50" s="222"/>
      <c r="E50" s="222"/>
      <c r="F50" s="222"/>
      <c r="G50" s="222"/>
      <c r="H50" s="222"/>
      <c r="I50" s="222"/>
      <c r="J50" s="222"/>
    </row>
    <row r="51" spans="1:18">
      <c r="A51" s="222" t="s">
        <v>27</v>
      </c>
      <c r="B51" s="222"/>
      <c r="C51" s="222"/>
      <c r="D51" s="222"/>
      <c r="E51" s="222"/>
      <c r="F51" s="222"/>
      <c r="G51" s="222"/>
      <c r="H51" s="222"/>
      <c r="I51" s="222"/>
      <c r="J51" s="22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51:J51"/>
    <mergeCell ref="A18:D18"/>
    <mergeCell ref="F18:I18"/>
    <mergeCell ref="F19:I19"/>
    <mergeCell ref="A20:D20"/>
    <mergeCell ref="A49:J49"/>
    <mergeCell ref="A50:J50"/>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39" t="str">
        <f>IF(Calculations!C1="Overview","Input","PRESENT SHEET NOT ACTIVE, GO TO CALCULATIONS")</f>
        <v>PRESENT SHEET NOT ACTIVE, GO TO CALCULATIONS</v>
      </c>
      <c r="B1" s="239"/>
      <c r="C1" s="239"/>
      <c r="D1" s="239"/>
      <c r="E1" s="239"/>
      <c r="F1" s="239"/>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3" t="s">
        <v>0</v>
      </c>
      <c r="B2" s="244"/>
      <c r="C2" s="244"/>
      <c r="D2" s="244"/>
      <c r="E2" s="245"/>
      <c r="F2" s="123">
        <v>310</v>
      </c>
      <c r="L2" s="197"/>
      <c r="M2" s="198"/>
      <c r="N2" s="198"/>
      <c r="O2" s="198"/>
      <c r="P2" s="199"/>
      <c r="Q2" s="200"/>
      <c r="R2" s="201"/>
      <c r="S2" s="201"/>
      <c r="T2" s="201"/>
      <c r="U2" s="202"/>
    </row>
    <row r="3" spans="1:21">
      <c r="A3" s="246" t="s">
        <v>37</v>
      </c>
      <c r="B3" s="247"/>
      <c r="C3" s="247"/>
      <c r="D3" s="247"/>
      <c r="E3" s="248"/>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6" t="s">
        <v>3</v>
      </c>
      <c r="B5" s="247"/>
      <c r="C5" s="247"/>
      <c r="D5" s="247"/>
      <c r="E5" s="248"/>
      <c r="F5" s="92">
        <v>10</v>
      </c>
      <c r="L5" s="203"/>
      <c r="M5" s="204"/>
      <c r="N5" s="204"/>
      <c r="O5" s="204"/>
      <c r="P5" s="205"/>
      <c r="Q5" s="206"/>
      <c r="R5" s="207"/>
      <c r="S5" s="207"/>
      <c r="T5" s="207"/>
      <c r="U5" s="208"/>
    </row>
    <row r="6" spans="1:21">
      <c r="A6" s="246" t="s">
        <v>4</v>
      </c>
      <c r="B6" s="247"/>
      <c r="C6" s="247"/>
      <c r="D6" s="247"/>
      <c r="E6" s="248"/>
      <c r="F6" s="92">
        <v>330</v>
      </c>
      <c r="L6" s="203"/>
      <c r="M6" s="204"/>
      <c r="N6" s="204"/>
      <c r="O6" s="204"/>
      <c r="P6" s="205"/>
      <c r="Q6" s="206"/>
      <c r="R6" s="207"/>
      <c r="S6" s="207"/>
      <c r="T6" s="207"/>
      <c r="U6" s="208"/>
    </row>
    <row r="7" spans="1:21">
      <c r="A7" s="240" t="s">
        <v>5</v>
      </c>
      <c r="B7" s="241"/>
      <c r="C7" s="241"/>
      <c r="D7" s="241"/>
      <c r="E7" s="242"/>
      <c r="F7" s="93">
        <v>300</v>
      </c>
      <c r="L7" s="203"/>
      <c r="M7" s="204"/>
      <c r="N7" s="204"/>
      <c r="O7" s="204"/>
      <c r="P7" s="205"/>
      <c r="Q7" s="206"/>
      <c r="R7" s="207"/>
      <c r="S7" s="207"/>
      <c r="T7" s="207"/>
      <c r="U7" s="208"/>
    </row>
    <row r="8" spans="1:21">
      <c r="A8" s="249" t="s">
        <v>29</v>
      </c>
      <c r="B8" s="250"/>
      <c r="C8" s="250"/>
      <c r="D8" s="250"/>
      <c r="E8" s="251"/>
      <c r="F8" s="122">
        <v>10.5</v>
      </c>
      <c r="L8" s="203"/>
      <c r="M8" s="204"/>
      <c r="N8" s="204"/>
      <c r="O8" s="204"/>
      <c r="P8" s="205"/>
      <c r="Q8" s="206"/>
      <c r="R8" s="207"/>
      <c r="S8" s="207"/>
      <c r="T8" s="207"/>
      <c r="U8" s="208"/>
    </row>
    <row r="9" spans="1:21">
      <c r="A9" s="252" t="s">
        <v>30</v>
      </c>
      <c r="B9" s="253"/>
      <c r="C9" s="253"/>
      <c r="D9" s="253"/>
      <c r="E9" s="254"/>
      <c r="F9" s="123"/>
      <c r="L9" s="203"/>
      <c r="M9" s="204"/>
      <c r="N9" s="204"/>
      <c r="O9" s="204"/>
      <c r="P9" s="205"/>
      <c r="Q9" s="206"/>
      <c r="R9" s="207"/>
      <c r="S9" s="207"/>
      <c r="T9" s="207"/>
      <c r="U9" s="208"/>
    </row>
    <row r="10" spans="1:21">
      <c r="A10" s="240" t="s">
        <v>8</v>
      </c>
      <c r="B10" s="241"/>
      <c r="C10" s="241"/>
      <c r="D10" s="241"/>
      <c r="E10" s="242"/>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39" t="str">
        <f>IF(Calculations!C1="Overview","Risk evaluation*","PRESENT SHEET NOT ACTIVE, GO TO CALCULATIONS")</f>
        <v>PRESENT SHEET NOT ACTIVE, GO TO CALCULATIONS</v>
      </c>
      <c r="B12" s="239"/>
      <c r="C12" s="239"/>
      <c r="D12" s="239"/>
      <c r="E12" s="239"/>
      <c r="F12" s="239"/>
      <c r="L12" s="203"/>
      <c r="M12" s="204"/>
      <c r="N12" s="204"/>
      <c r="O12" s="204"/>
      <c r="P12" s="205"/>
      <c r="Q12" s="206"/>
      <c r="R12" s="207"/>
      <c r="S12" s="207"/>
      <c r="T12" s="207"/>
      <c r="U12" s="208"/>
    </row>
    <row r="13" spans="1:21">
      <c r="A13" s="252" t="s">
        <v>9</v>
      </c>
      <c r="B13" s="253"/>
      <c r="C13" s="253"/>
      <c r="D13" s="253"/>
      <c r="E13" s="254"/>
      <c r="F13" s="80" t="str">
        <f ca="1">IF(AND(Calculations!C21,Calculations!C22),"Yes","No")</f>
        <v>No</v>
      </c>
      <c r="L13" s="203"/>
      <c r="M13" s="204"/>
      <c r="N13" s="204"/>
      <c r="O13" s="204"/>
      <c r="P13" s="205"/>
      <c r="Q13" s="206"/>
      <c r="R13" s="207"/>
      <c r="S13" s="207"/>
      <c r="T13" s="207"/>
      <c r="U13" s="208"/>
    </row>
    <row r="14" spans="1:21">
      <c r="A14" s="249" t="s">
        <v>10</v>
      </c>
      <c r="B14" s="250"/>
      <c r="C14" s="250"/>
      <c r="D14" s="250"/>
      <c r="E14" s="251"/>
      <c r="F14" s="120" t="str">
        <f ca="1">IF(AND(Calculations!C25,Calculations!C26,Calculations!C27),"Yes","No")</f>
        <v>No</v>
      </c>
      <c r="L14" s="203"/>
      <c r="M14" s="204"/>
      <c r="N14" s="204"/>
      <c r="O14" s="204"/>
      <c r="P14" s="205"/>
      <c r="Q14" s="206"/>
      <c r="R14" s="207"/>
      <c r="S14" s="207"/>
      <c r="T14" s="207"/>
      <c r="U14" s="208"/>
    </row>
    <row r="15" spans="1:21">
      <c r="A15" s="240" t="s">
        <v>11</v>
      </c>
      <c r="B15" s="241"/>
      <c r="C15" s="241"/>
      <c r="D15" s="241"/>
      <c r="E15" s="242"/>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39" t="str">
        <f>IF(Calculations!C1="Overview","Results","PRESENT SHEET NOT ACTIVE, GO TO CALCULATIONS")</f>
        <v>PRESENT SHEET NOT ACTIVE, GO TO CALCULATIONS</v>
      </c>
      <c r="B17" s="239"/>
      <c r="C17" s="239"/>
      <c r="D17" s="239"/>
      <c r="E17" s="239"/>
      <c r="F17" s="239"/>
      <c r="L17" s="203"/>
      <c r="M17" s="204"/>
      <c r="N17" s="204"/>
      <c r="O17" s="204"/>
      <c r="P17" s="205"/>
      <c r="Q17" s="206"/>
      <c r="R17" s="207"/>
      <c r="S17" s="207"/>
      <c r="T17" s="207"/>
      <c r="U17" s="208"/>
    </row>
    <row r="18" spans="1:21">
      <c r="A18" s="252" t="s">
        <v>12</v>
      </c>
      <c r="B18" s="253"/>
      <c r="C18" s="253"/>
      <c r="D18" s="253"/>
      <c r="E18" s="78">
        <f>DEGREES(ACOS(COS(RADIANS(F7-F6))))</f>
        <v>29.999999999999993</v>
      </c>
      <c r="F18" s="252" t="s">
        <v>13</v>
      </c>
      <c r="G18" s="253"/>
      <c r="H18" s="253"/>
      <c r="I18" s="253"/>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6" t="s">
        <v>15</v>
      </c>
      <c r="G19" s="247"/>
      <c r="H19" s="247"/>
      <c r="I19" s="247"/>
      <c r="J19" s="79">
        <f>F3/E20</f>
        <v>2.4435363156173646</v>
      </c>
      <c r="L19" s="203"/>
      <c r="M19" s="204"/>
      <c r="N19" s="204"/>
      <c r="O19" s="204"/>
      <c r="P19" s="205"/>
      <c r="Q19" s="206"/>
      <c r="R19" s="207"/>
      <c r="S19" s="207"/>
      <c r="T19" s="207"/>
      <c r="U19" s="208"/>
    </row>
    <row r="20" spans="1:21">
      <c r="A20" s="240" t="s">
        <v>16</v>
      </c>
      <c r="B20" s="241"/>
      <c r="C20" s="241"/>
      <c r="D20" s="241"/>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51:J51"/>
    <mergeCell ref="A18:D18"/>
    <mergeCell ref="A13:E13"/>
    <mergeCell ref="A14:E14"/>
    <mergeCell ref="A50:J50"/>
    <mergeCell ref="A15:E15"/>
    <mergeCell ref="F19:I19"/>
    <mergeCell ref="A20:D20"/>
    <mergeCell ref="F18:I18"/>
    <mergeCell ref="A49:J49"/>
    <mergeCell ref="A1:F1"/>
    <mergeCell ref="A12:F12"/>
    <mergeCell ref="A17:F17"/>
    <mergeCell ref="A2:E2"/>
    <mergeCell ref="A3:E3"/>
    <mergeCell ref="A4:E4"/>
    <mergeCell ref="A5:E5"/>
    <mergeCell ref="A6:E6"/>
    <mergeCell ref="A7:E7"/>
    <mergeCell ref="A8:E8"/>
    <mergeCell ref="A9:E9"/>
    <mergeCell ref="A10:E10"/>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6" sqref="C6"/>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71" t="s">
        <v>46</v>
      </c>
      <c r="B1" s="257"/>
      <c r="C1" s="266" t="s">
        <v>47</v>
      </c>
      <c r="D1" s="266"/>
      <c r="E1" s="267"/>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1.4444633806451621</v>
      </c>
      <c r="E5" s="182" t="s">
        <v>51</v>
      </c>
      <c r="S5" s="34"/>
      <c r="AB5"/>
    </row>
    <row r="6" spans="1:38">
      <c r="A6" s="17" t="s">
        <v>52</v>
      </c>
      <c r="C6" s="21" cm="1">
        <f t="array" aca="1" ref="C6" ca="1">INDIRECT("'"&amp;$C$1&amp;"'!e18")</f>
        <v>120</v>
      </c>
      <c r="E6" s="182" t="s">
        <v>53</v>
      </c>
      <c r="S6" s="34"/>
      <c r="AB6"/>
    </row>
    <row r="7" spans="1:38">
      <c r="A7" s="17" t="s">
        <v>54</v>
      </c>
      <c r="C7" s="21">
        <v>200</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15.139282700421944</v>
      </c>
      <c r="S12" s="34"/>
      <c r="AB12"/>
    </row>
    <row r="13" spans="1:38">
      <c r="A13" s="268" t="s">
        <v>61</v>
      </c>
      <c r="B13" s="269"/>
      <c r="C13" s="123">
        <v>0.3</v>
      </c>
      <c r="H13" s="30"/>
      <c r="S13" s="34"/>
      <c r="AB13"/>
    </row>
    <row r="14" spans="1:38">
      <c r="A14" s="270"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2.6421331044227854</v>
      </c>
      <c r="D18" s="129">
        <f ca="1">D17/C12+C13</f>
        <v>3.1402930872544941</v>
      </c>
      <c r="E18" s="130">
        <f ca="1">E17/C12-C13</f>
        <v>2.1439731215910767</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3" t="s">
        <v>50</v>
      </c>
      <c r="C35" s="264"/>
      <c r="D35" s="264"/>
      <c r="E35" s="265"/>
      <c r="F35" s="263" t="s">
        <v>50</v>
      </c>
      <c r="G35" s="264"/>
      <c r="H35" s="264"/>
      <c r="I35" s="265"/>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3" t="s">
        <v>78</v>
      </c>
      <c r="C41" s="264"/>
      <c r="D41" s="264"/>
      <c r="E41" s="264"/>
      <c r="F41" s="264"/>
      <c r="G41" s="264"/>
      <c r="H41" s="265"/>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3" t="s">
        <v>89</v>
      </c>
      <c r="BI41" s="264"/>
      <c r="BJ41" s="265"/>
      <c r="BK41" s="263" t="s">
        <v>90</v>
      </c>
      <c r="BL41" s="264" t="s">
        <v>91</v>
      </c>
      <c r="BM41" s="265"/>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44.760958369148398</v>
      </c>
      <c r="Q43" t="e">
        <f t="shared" ref="Q43:Q74" ca="1" si="5">IF(AND(P43=MIN($P$43:$P$202),D43&gt;$I$37,D43&lt;$G$37),A43,#N/A)</f>
        <v>#N/A</v>
      </c>
      <c r="R43" s="108" t="e">
        <f t="shared" ref="R43:R74" ca="1" si="6">IF(AND(P43=MIN($P$43:$P$202),D43&gt;$I$37,D43&lt;$G$37),D43,#N/A)</f>
        <v>#N/A</v>
      </c>
      <c r="S43" s="99">
        <f ca="1">ABS(D43-$D$37)</f>
        <v>137.2390416308516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136.10379188134758</v>
      </c>
      <c r="BD43" s="12">
        <v>0</v>
      </c>
      <c r="BE43" s="161">
        <f ca="1">1.56*$C$9^2/ABS(COS(RADIANS(BD43)))/$C$4</f>
        <v>0.72223169032258083</v>
      </c>
      <c r="BF43" s="161">
        <f ca="1">$D$17/(3*$C$9^2/(3*$C$9+$C$14*COS(RADIANS(BD43))))</f>
        <v>6.0860569879496786</v>
      </c>
      <c r="BG43" s="161">
        <f ca="1">$E$17/(3*$C$9^2/(3*$C$9+$C$14*COS(RADIANS(BD43))))</f>
        <v>5.2368397338171659</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44.760958369148398</v>
      </c>
      <c r="Q44" t="e">
        <f t="shared" ca="1" si="5"/>
        <v>#N/A</v>
      </c>
      <c r="R44" s="108" t="e">
        <f t="shared" ca="1" si="6"/>
        <v>#N/A</v>
      </c>
      <c r="S44" s="99">
        <f t="shared" ref="S44:S106" ca="1" si="18">ABS(D44-$D$37)</f>
        <v>137.2390416308516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0.72234170646321572</v>
      </c>
      <c r="BF44" s="30">
        <f t="shared" ref="BF44:BF107" ca="1" si="38">$D$17/(3*$C$9^2/(3*$C$9+$C$14*COS(RADIANS(BD44))))</f>
        <v>6.0856767221317662</v>
      </c>
      <c r="BG44" s="30">
        <f t="shared" ref="BG44:BG45" ca="1" si="39">$E$17/(3*$C$9^2/(3*$C$9+$C$14*COS(RADIANS(BD44))))</f>
        <v>5.2365125283459388</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44.760958369148398</v>
      </c>
      <c r="Q45" t="e">
        <f t="shared" ca="1" si="5"/>
        <v>#N/A</v>
      </c>
      <c r="R45" s="108" t="e">
        <f t="shared" ca="1" si="6"/>
        <v>#N/A</v>
      </c>
      <c r="S45" s="99">
        <f t="shared" ca="1" si="18"/>
        <v>137.2390416308516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13.867082801959462</v>
      </c>
      <c r="BA45" s="185">
        <f ca="1">AZ43*COS(RADIANS(BA43))</f>
        <v>-14.411940000000003</v>
      </c>
      <c r="BD45" s="174">
        <v>2</v>
      </c>
      <c r="BE45" s="30">
        <f t="shared" ca="1" si="37"/>
        <v>0.72267192253184531</v>
      </c>
      <c r="BF45" s="30">
        <f t="shared" ca="1" si="38"/>
        <v>6.084536040510681</v>
      </c>
      <c r="BG45" s="30">
        <f t="shared" ca="1" si="39"/>
        <v>5.2355310116022133</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44.760958369148398</v>
      </c>
      <c r="Q46" t="e">
        <f t="shared" ca="1" si="5"/>
        <v>#N/A</v>
      </c>
      <c r="R46" s="108" t="e">
        <f t="shared" ca="1" si="6"/>
        <v>#N/A</v>
      </c>
      <c r="S46" s="99">
        <f t="shared" ca="1" si="18"/>
        <v>137.2390416308516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0.72322284209236665</v>
      </c>
      <c r="BF46" s="30">
        <f t="shared" ca="1" si="38"/>
        <v>6.0826352905490939</v>
      </c>
      <c r="BG46" s="30">
        <f t="shared" ref="BG46:BG50" ca="1" si="51">$E$17/(3*$C$9^2/(3*$C$9+$C$14*COS(RADIANS(BD46))))</f>
        <v>5.2338954825654991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44.760958369148398</v>
      </c>
      <c r="Q47" t="e">
        <f t="shared" ca="1" si="5"/>
        <v>#N/A</v>
      </c>
      <c r="R47" s="108" t="e">
        <f t="shared" ca="1" si="6"/>
        <v>#N/A</v>
      </c>
      <c r="S47" s="99">
        <f t="shared" ca="1" si="18"/>
        <v>137.2390416308516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-13.867082801959462</v>
      </c>
      <c r="BA47" s="187">
        <f ca="1">BA45</f>
        <v>-14.411940000000003</v>
      </c>
      <c r="BD47" s="174">
        <v>4</v>
      </c>
      <c r="BE47" s="30">
        <f t="shared" ca="1" si="37"/>
        <v>0.72399530650134114</v>
      </c>
      <c r="BF47" s="30">
        <f t="shared" ca="1" si="38"/>
        <v>6.0799750512338555</v>
      </c>
      <c r="BG47" s="30">
        <f t="shared" ca="1" si="51"/>
        <v>5.2316064394337829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44.760958369148398</v>
      </c>
      <c r="Q48" t="e">
        <f t="shared" ca="1" si="5"/>
        <v>#N/A</v>
      </c>
      <c r="R48" s="108" t="e">
        <f t="shared" ca="1" si="6"/>
        <v>#N/A</v>
      </c>
      <c r="S48" s="99">
        <f t="shared" ca="1" si="18"/>
        <v>137.2390416308516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0.7249904980482702</v>
      </c>
      <c r="BF48" s="30">
        <f t="shared" ca="1" si="38"/>
        <v>6.0765561328996345</v>
      </c>
      <c r="BG48" s="30">
        <f t="shared" ca="1" si="51"/>
        <v>5.2286645794717783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44.760958369148398</v>
      </c>
      <c r="Q49" t="e">
        <f t="shared" ca="1" si="5"/>
        <v>#N/A</v>
      </c>
      <c r="R49" s="108" t="e">
        <f t="shared" ca="1" si="6"/>
        <v>#N/A</v>
      </c>
      <c r="S49" s="99">
        <f t="shared" ca="1" si="18"/>
        <v>137.2390416308516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0.72620994438250863</v>
      </c>
      <c r="BF49" s="30">
        <f t="shared" ca="1" si="38"/>
        <v>6.0723795769820725</v>
      </c>
      <c r="BG49" s="30">
        <f t="shared" ca="1" si="51"/>
        <v>5.2250707987985274</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44.760958369148398</v>
      </c>
      <c r="Q50" t="e">
        <f t="shared" ca="1" si="5"/>
        <v>#N/A</v>
      </c>
      <c r="R50" s="108" t="e">
        <f t="shared" ca="1" si="6"/>
        <v>#N/A</v>
      </c>
      <c r="S50" s="99">
        <f t="shared" ca="1" si="18"/>
        <v>137.2390416308516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0.72765552425775237</v>
      </c>
      <c r="BF50" s="30">
        <f t="shared" ca="1" si="38"/>
        <v>6.0674466557005609</v>
      </c>
      <c r="BG50" s="30">
        <f t="shared" ca="1" si="51"/>
        <v>5.2208261921144361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44.760958369148398</v>
      </c>
      <c r="Q51" t="e">
        <f t="shared" ca="1" si="5"/>
        <v>#N/A</v>
      </c>
      <c r="R51" s="108" t="e">
        <f t="shared" ca="1" si="6"/>
        <v>#N/A</v>
      </c>
      <c r="S51" s="99">
        <f t="shared" ca="1" si="18"/>
        <v>137.2390416308516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0.72932947463447007</v>
      </c>
      <c r="BF51" s="30">
        <f t="shared" ca="1" si="38"/>
        <v>6.0617588716707118</v>
      </c>
      <c r="BG51" s="30">
        <f t="shared" ref="BG51:BG114" ca="1" si="54">$E$17/(3*$C$9^2/(3*$C$9+$C$14*COS(RADIANS(BD51))))</f>
        <v>5.2159320523678216</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44.760958369148398</v>
      </c>
      <c r="Q52" t="e">
        <f t="shared" ca="1" si="5"/>
        <v>#N/A</v>
      </c>
      <c r="R52" s="108" t="e">
        <f t="shared" ca="1" si="6"/>
        <v>#N/A</v>
      </c>
      <c r="S52" s="99">
        <f t="shared" ca="1" si="18"/>
        <v>137.2390416308516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0.73123439919053368</v>
      </c>
      <c r="BF52" s="30">
        <f t="shared" ca="1" si="38"/>
        <v>6.0553179574466363</v>
      </c>
      <c r="BG52" s="30">
        <f t="shared" ca="1" si="54"/>
        <v>5.2103898703610589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44.760958369148398</v>
      </c>
      <c r="Q53" t="e">
        <f t="shared" ca="1" si="5"/>
        <v>#N/A</v>
      </c>
      <c r="R53" s="108" t="e">
        <f t="shared" ca="1" si="6"/>
        <v>#N/A</v>
      </c>
      <c r="S53" s="99">
        <f t="shared" ca="1" si="18"/>
        <v>137.2390416308516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0.73337327830077281</v>
      </c>
      <c r="BF53" s="30">
        <f t="shared" ca="1" si="38"/>
        <v>6.0481258749932012</v>
      </c>
      <c r="BG53" s="30">
        <f t="shared" ca="1" si="54"/>
        <v>5.2042013342964761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44.760958369148398</v>
      </c>
      <c r="Q54" t="e">
        <f t="shared" ca="1" si="5"/>
        <v>#N/A</v>
      </c>
      <c r="R54" s="108" t="e">
        <f t="shared" ca="1" si="6"/>
        <v>#N/A</v>
      </c>
      <c r="S54" s="99">
        <f t="shared" ca="1" si="18"/>
        <v>137.2390416308516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0.73574948055733724</v>
      </c>
      <c r="BF54" s="30">
        <f t="shared" ca="1" si="38"/>
        <v>6.0401848150883968</v>
      </c>
      <c r="BG54" s="30">
        <f t="shared" ca="1" si="54"/>
        <v>5.1973683292621082</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44.760958369148398</v>
      </c>
      <c r="Q55" t="e">
        <f t="shared" ca="1" si="5"/>
        <v>#N/A</v>
      </c>
      <c r="R55" s="108" t="e">
        <f t="shared" ca="1" si="6"/>
        <v>#N/A</v>
      </c>
      <c r="S55" s="99">
        <f t="shared" ca="1" si="18"/>
        <v>137.2390416308516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0.73836677591476274</v>
      </c>
      <c r="BF55" s="30">
        <f t="shared" ca="1" si="38"/>
        <v>6.0314971966559936</v>
      </c>
      <c r="BG55" s="30">
        <f t="shared" ca="1" si="54"/>
        <v>5.1898929366574826</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44.760958369148398</v>
      </c>
      <c r="Q56" t="e">
        <f t="shared" ca="1" si="5"/>
        <v>#N/A</v>
      </c>
      <c r="R56" s="108" t="e">
        <f t="shared" ca="1" si="6"/>
        <v>#N/A</v>
      </c>
      <c r="S56" s="99">
        <f t="shared" ca="1" si="18"/>
        <v>137.2390416308516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0.74122935055662931</v>
      </c>
      <c r="BF56" s="30">
        <f t="shared" ca="1" si="38"/>
        <v>6.0220656660287251</v>
      </c>
      <c r="BG56" s="30">
        <f t="shared" ca="1" si="54"/>
        <v>5.181777433559601</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44.760958369148398</v>
      </c>
      <c r="Q57" t="e">
        <f t="shared" ca="1" si="5"/>
        <v>#N/A</v>
      </c>
      <c r="R57" s="108" t="e">
        <f t="shared" ca="1" si="6"/>
        <v>#N/A</v>
      </c>
      <c r="S57" s="99">
        <f t="shared" ca="1" si="18"/>
        <v>137.2390416308516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0.74434182359486667</v>
      </c>
      <c r="BF57" s="30">
        <f t="shared" ca="1" si="38"/>
        <v>6.0118930961421864</v>
      </c>
      <c r="BG57" s="30">
        <f t="shared" ca="1" si="54"/>
        <v>5.1730242920293232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44.760958369148398</v>
      </c>
      <c r="Q58" t="e">
        <f t="shared" ca="1" si="5"/>
        <v>#N/A</v>
      </c>
      <c r="R58" s="108" t="e">
        <f t="shared" ca="1" si="6"/>
        <v>#N/A</v>
      </c>
      <c r="S58" s="99">
        <f t="shared" ca="1" si="18"/>
        <v>137.2390416308516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0.74770926572827934</v>
      </c>
      <c r="BF58" s="30">
        <f t="shared" ca="1" si="38"/>
        <v>6.0009825856597105</v>
      </c>
      <c r="BG58" s="30">
        <f t="shared" ca="1" si="54"/>
        <v>5.1636361783583551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44.760958369148398</v>
      </c>
      <c r="Q59" t="e">
        <f t="shared" ca="1" si="5"/>
        <v>#N/A</v>
      </c>
      <c r="R59" s="108" t="e">
        <f t="shared" ca="1" si="6"/>
        <v>#N/A</v>
      </c>
      <c r="S59" s="99">
        <f t="shared" ca="1" si="18"/>
        <v>137.2390416308516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0.75133722000395198</v>
      </c>
      <c r="BF59" s="30">
        <f t="shared" ca="1" si="38"/>
        <v>5.9893374580284799</v>
      </c>
      <c r="BG59" s="30">
        <f t="shared" ca="1" si="54"/>
        <v>5.1536159522570646</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44.760958369148398</v>
      </c>
      <c r="Q60" t="e">
        <f t="shared" ca="1" si="5"/>
        <v>#N/A</v>
      </c>
      <c r="R60" s="108" t="e">
        <f t="shared" ca="1" si="6"/>
        <v>#N/A</v>
      </c>
      <c r="S60" s="99">
        <f t="shared" ca="1" si="18"/>
        <v>137.2390416308516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0.75523172484410139</v>
      </c>
      <c r="BF60" s="30">
        <f t="shared" ca="1" si="38"/>
        <v>5.9769612604671822</v>
      </c>
      <c r="BG60" s="30">
        <f t="shared" ca="1" si="54"/>
        <v>5.1429666659833888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44.760958369148398</v>
      </c>
      <c r="Q61" t="e">
        <f t="shared" ca="1" si="5"/>
        <v>#N/A</v>
      </c>
      <c r="R61" s="108" t="e">
        <f t="shared" ca="1" si="6"/>
        <v>#N/A</v>
      </c>
      <c r="S61" s="99">
        <f t="shared" ca="1" si="18"/>
        <v>137.2390416308516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0.75939933952194427</v>
      </c>
      <c r="BF61" s="30">
        <f t="shared" ca="1" si="38"/>
        <v>5.9638577628854845</v>
      </c>
      <c r="BG61" s="30">
        <f t="shared" ca="1" si="54"/>
        <v>5.1316915634130913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44.760958369148398</v>
      </c>
      <c r="Q62" t="e">
        <f t="shared" ca="1" si="5"/>
        <v>#N/A</v>
      </c>
      <c r="R62" s="108" t="e">
        <f t="shared" ca="1" si="6"/>
        <v>#N/A</v>
      </c>
      <c r="S62" s="99">
        <f t="shared" ca="1" si="18"/>
        <v>137.2390416308516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0.76384717229356847</v>
      </c>
      <c r="BF62" s="30">
        <f t="shared" ca="1" si="38"/>
        <v>5.9500309567356862</v>
      </c>
      <c r="BG62" s="30">
        <f t="shared" ca="1" si="54"/>
        <v>5.119794079051637</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44.760958369148398</v>
      </c>
      <c r="Q63" t="e">
        <f t="shared" ca="1" si="5"/>
        <v>#N/A</v>
      </c>
      <c r="R63" s="108" t="e">
        <f t="shared" ca="1" si="6"/>
        <v>#N/A</v>
      </c>
      <c r="S63" s="99">
        <f t="shared" ca="1" si="18"/>
        <v>137.2390416308516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0.76858291141899671</v>
      </c>
      <c r="BF63" s="30">
        <f t="shared" ca="1" si="38"/>
        <v>5.9354850537968833</v>
      </c>
      <c r="BG63" s="30">
        <f t="shared" ca="1" si="54"/>
        <v>5.1072778369880165</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44.760958369148398</v>
      </c>
      <c r="Q64" t="e">
        <f t="shared" ca="1" si="5"/>
        <v>#N/A</v>
      </c>
      <c r="R64" s="108" t="e">
        <f t="shared" ca="1" si="6"/>
        <v>#N/A</v>
      </c>
      <c r="S64" s="99">
        <f t="shared" ca="1" si="18"/>
        <v>137.2390416308516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0.77361485933504148</v>
      </c>
      <c r="BF64" s="30">
        <f t="shared" ca="1" si="38"/>
        <v>5.9202244848920227</v>
      </c>
      <c r="BG64" s="30">
        <f t="shared" ca="1" si="54"/>
        <v>5.0941466497908108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44.760958369148398</v>
      </c>
      <c r="Q65" t="e">
        <f t="shared" ca="1" si="5"/>
        <v>#N/A</v>
      </c>
      <c r="R65" s="108" t="e">
        <f t="shared" ca="1" si="6"/>
        <v>#N/A</v>
      </c>
      <c r="S65" s="99">
        <f t="shared" ca="1" si="18"/>
        <v>137.2390416308516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0.77895197027566077</v>
      </c>
      <c r="BF65" s="30">
        <f t="shared" ca="1" si="38"/>
        <v>5.9042538985382231</v>
      </c>
      <c r="BG65" s="30">
        <f t="shared" ca="1" si="54"/>
        <v>5.0804045173468433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44.760958369148398</v>
      </c>
      <c r="Q66" t="e">
        <f t="shared" ca="1" si="5"/>
        <v>#N/A</v>
      </c>
      <c r="R66" s="108" t="e">
        <f t="shared" ca="1" si="6"/>
        <v>#N/A</v>
      </c>
      <c r="S66" s="99">
        <f t="shared" ca="1" si="18"/>
        <v>137.2390416308516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0.78460389167290379</v>
      </c>
      <c r="BF66" s="30">
        <f t="shared" ca="1" si="38"/>
        <v>5.8875781595308005</v>
      </c>
      <c r="BG66" s="30">
        <f t="shared" ca="1" si="54"/>
        <v>5.0660556256427816</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44.760958369148398</v>
      </c>
      <c r="Q67" t="e">
        <f t="shared" ca="1" si="5"/>
        <v>#N/A</v>
      </c>
      <c r="R67" s="108" t="e">
        <f t="shared" ca="1" si="6"/>
        <v>#N/A</v>
      </c>
      <c r="S67" s="99">
        <f t="shared" ca="1" si="18"/>
        <v>137.2390416308516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0.79058100971384149</v>
      </c>
      <c r="BF67" s="30">
        <f t="shared" ca="1" si="38"/>
        <v>5.8702023474613947</v>
      </c>
      <c r="BG67" s="30">
        <f t="shared" ca="1" si="54"/>
        <v>5.0511043454900371</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44.760958369148398</v>
      </c>
      <c r="Q68" t="e">
        <f t="shared" ca="1" si="5"/>
        <v>#N/A</v>
      </c>
      <c r="R68" s="108" t="e">
        <f t="shared" ca="1" si="6"/>
        <v>#N/A</v>
      </c>
      <c r="S68" s="99">
        <f t="shared" ca="1" si="18"/>
        <v>137.2390416308516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0.79689449947689206</v>
      </c>
      <c r="BF68" s="30">
        <f t="shared" ca="1" si="38"/>
        <v>5.8521317551706886</v>
      </c>
      <c r="BG68" s="30">
        <f t="shared" ca="1" si="54"/>
        <v>5.0355552311933831</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44.760958369148398</v>
      </c>
      <c r="Q69" t="e">
        <f t="shared" ca="1" si="5"/>
        <v>#N/A</v>
      </c>
      <c r="R69" s="108" t="e">
        <f t="shared" ca="1" si="6"/>
        <v>#N/A</v>
      </c>
      <c r="S69" s="99">
        <f t="shared" ca="1" si="18"/>
        <v>137.2390416308516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0.80355638012557906</v>
      </c>
      <c r="BF69" s="30">
        <f t="shared" ca="1" si="38"/>
        <v>5.8333718871361473</v>
      </c>
      <c r="BG69" s="30">
        <f t="shared" ca="1" si="54"/>
        <v>5.019413019163661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44.760958369148398</v>
      </c>
      <c r="Q70" t="e">
        <f t="shared" ca="1" si="5"/>
        <v>#N/A</v>
      </c>
      <c r="R70" s="108" t="e">
        <f t="shared" ca="1" si="6"/>
        <v>#N/A</v>
      </c>
      <c r="S70" s="99">
        <f t="shared" ca="1" si="18"/>
        <v>137.2390416308516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0.81057957570004679</v>
      </c>
      <c r="BF70" s="30">
        <f t="shared" ca="1" si="38"/>
        <v>5.8139284577953028</v>
      </c>
      <c r="BG70" s="30">
        <f t="shared" ca="1" si="54"/>
        <v>5.0026826264750275</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44.760958369148398</v>
      </c>
      <c r="Q71" t="e">
        <f t="shared" ca="1" si="5"/>
        <v>#N/A</v>
      </c>
      <c r="R71" s="108" t="e">
        <f t="shared" ca="1" si="6"/>
        <v>#N/A</v>
      </c>
      <c r="S71" s="99">
        <f t="shared" ca="1" si="18"/>
        <v>137.2390416308516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0.81797798211787565</v>
      </c>
      <c r="BF71" s="30">
        <f t="shared" ca="1" si="38"/>
        <v>5.793807389805087</v>
      </c>
      <c r="BG71" s="30">
        <f t="shared" ca="1" si="54"/>
        <v>4.9853691493671679</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44.760958369148398</v>
      </c>
      <c r="Q72" t="e">
        <f t="shared" ca="1" si="5"/>
        <v>#N/A</v>
      </c>
      <c r="R72" s="108" t="e">
        <f t="shared" ca="1" si="6"/>
        <v>#N/A</v>
      </c>
      <c r="S72" s="99">
        <f t="shared" ca="1" si="18"/>
        <v>137.2390416308516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0.82576654107734671</v>
      </c>
      <c r="BF72" s="30">
        <f t="shared" ca="1" si="38"/>
        <v>5.7730148122377258</v>
      </c>
      <c r="BG72" s="30">
        <f t="shared" ca="1" si="54"/>
        <v>4.9674778616929274</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44.760958369148398</v>
      </c>
      <c r="Q73" t="e">
        <f t="shared" ca="1" si="5"/>
        <v>#N/A</v>
      </c>
      <c r="R73" s="108" t="e">
        <f t="shared" ca="1" si="6"/>
        <v>#N/A</v>
      </c>
      <c r="S73" s="99">
        <f t="shared" ca="1" si="18"/>
        <v>137.2390416308516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0.83396132165004078</v>
      </c>
      <c r="BF73" s="30">
        <f t="shared" ca="1" si="38"/>
        <v>5.751557058713769</v>
      </c>
      <c r="BG73" s="30">
        <f t="shared" ca="1" si="54"/>
        <v>4.9490142133118482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44.760958369148398</v>
      </c>
      <c r="Q74" t="e">
        <f t="shared" ca="1" si="5"/>
        <v>#N/A</v>
      </c>
      <c r="R74" s="108" t="e">
        <f t="shared" ca="1" si="6"/>
        <v>#N/A</v>
      </c>
      <c r="S74" s="99">
        <f t="shared" ca="1" si="18"/>
        <v>137.2390416308516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0.84257961045760299</v>
      </c>
      <c r="BF74" s="30">
        <f t="shared" ca="1" si="38"/>
        <v>5.7294406654728061</v>
      </c>
      <c r="BG74" s="30">
        <f t="shared" ca="1" si="54"/>
        <v>4.929983828430089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44.760958369148398</v>
      </c>
      <c r="Q75" t="e">
        <f t="shared" ref="Q75:Q106" ca="1" si="62">IF(AND(P75=MIN($P$43:$P$202),D75&gt;$I$37,D75&lt;$G$37),A75,#N/A)</f>
        <v>#N/A</v>
      </c>
      <c r="R75" s="108" t="e">
        <f t="shared" ref="R75:R106" ca="1" si="63">IF(AND(P75=MIN($P$43:$P$202),D75&gt;$I$37,D75&lt;$G$37),D75,#N/A)</f>
        <v>#N/A</v>
      </c>
      <c r="S75" s="99">
        <f t="shared" ca="1" si="18"/>
        <v>137.2390416308516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0.85164001145208879</v>
      </c>
      <c r="BF75" s="30">
        <f t="shared" ca="1" si="38"/>
        <v>5.7066723693824644</v>
      </c>
      <c r="BG75" s="30">
        <f t="shared" ca="1" si="54"/>
        <v>4.9103925038872367</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44.760958369148398</v>
      </c>
      <c r="Q76" t="e">
        <f t="shared" ca="1" si="62"/>
        <v>#N/A</v>
      </c>
      <c r="R76" s="108" t="e">
        <f t="shared" ca="1" si="63"/>
        <v>#N/A</v>
      </c>
      <c r="S76" s="99">
        <f t="shared" ca="1" si="18"/>
        <v>137.2390416308516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0.86116255646350481</v>
      </c>
      <c r="BF76" s="30">
        <f t="shared" ca="1" si="38"/>
        <v>5.6832591058862949</v>
      </c>
      <c r="BG76" s="30">
        <f t="shared" ca="1" si="54"/>
        <v>4.8902462073905326</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44.760958369148398</v>
      </c>
      <c r="Q77" t="e">
        <f t="shared" ca="1" si="62"/>
        <v>#N/A</v>
      </c>
      <c r="R77" s="108" t="e">
        <f t="shared" ca="1" si="63"/>
        <v>#N/A</v>
      </c>
      <c r="S77" s="99">
        <f t="shared" ca="1" si="18"/>
        <v>137.2390416308516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0.87116882784541139</v>
      </c>
      <c r="BF77" s="30">
        <f t="shared" ca="1" si="38"/>
        <v>5.6592080068911672</v>
      </c>
      <c r="BG77" s="30">
        <f t="shared" ca="1" si="54"/>
        <v>4.8695510756970508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44.760958369148398</v>
      </c>
      <c r="Q78" t="e">
        <f t="shared" ca="1" si="62"/>
        <v>#N/A</v>
      </c>
      <c r="R78" s="108" t="e">
        <f t="shared" ca="1" si="63"/>
        <v>#N/A</v>
      </c>
      <c r="S78" s="99">
        <f t="shared" ca="1" si="18"/>
        <v>137.2390416308516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0.88168209474403991</v>
      </c>
      <c r="BF78" s="30">
        <f t="shared" ca="1" si="38"/>
        <v>5.634526398594824</v>
      </c>
      <c r="BG78" s="30">
        <f t="shared" ca="1" si="54"/>
        <v>4.8483134127443837</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44.760958369148398</v>
      </c>
      <c r="Q79" t="e">
        <f t="shared" ca="1" si="62"/>
        <v>#N/A</v>
      </c>
      <c r="R79" s="108" t="e">
        <f t="shared" ca="1" si="63"/>
        <v>#N/A</v>
      </c>
      <c r="S79" s="99">
        <f t="shared" ca="1" si="18"/>
        <v>137.2390416308516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0.89272746474328679</v>
      </c>
      <c r="BF79" s="30">
        <f t="shared" ca="1" si="38"/>
        <v>5.6092217992542475</v>
      </c>
      <c r="BG79" s="30">
        <f t="shared" ca="1" si="54"/>
        <v>4.8265396877303992</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44.760958369148398</v>
      </c>
      <c r="Q80" t="e">
        <f t="shared" ca="1" si="62"/>
        <v>#N/A</v>
      </c>
      <c r="R80" s="108" t="e">
        <f t="shared" ca="1" si="63"/>
        <v>#N/A</v>
      </c>
      <c r="S80" s="99">
        <f t="shared" ca="1" si="18"/>
        <v>137.2390416308516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0.90433205290334806</v>
      </c>
      <c r="BF80" s="30">
        <f t="shared" ca="1" si="38"/>
        <v>5.5833019168955289</v>
      </c>
      <c r="BG80" s="30">
        <f t="shared" ca="1" si="54"/>
        <v>4.8042365331426646</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44.760958369148398</v>
      </c>
      <c r="Q81" t="e">
        <f t="shared" ca="1" si="62"/>
        <v>#N/A</v>
      </c>
      <c r="R81" s="108" t="e">
        <f t="shared" ca="1" si="63"/>
        <v>#N/A</v>
      </c>
      <c r="S81" s="99">
        <f t="shared" ca="1" si="18"/>
        <v>137.2390416308516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0.91652517052201299</v>
      </c>
      <c r="BF81" s="30">
        <f t="shared" ca="1" si="38"/>
        <v>5.556774646965926</v>
      </c>
      <c r="BG81" s="30">
        <f t="shared" ca="1" si="54"/>
        <v>4.7814107427381227</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44.760958369148398</v>
      </c>
      <c r="Q82" t="e">
        <f t="shared" ca="1" si="62"/>
        <v>#N/A</v>
      </c>
      <c r="R82" s="108" t="e">
        <f t="shared" ca="1" si="63"/>
        <v>#N/A</v>
      </c>
      <c r="S82" s="99">
        <f t="shared" ca="1" si="18"/>
        <v>137.2390416308516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0.92933853631377239</v>
      </c>
      <c r="BF82" s="30">
        <f t="shared" ca="1" si="38"/>
        <v>5.5296480699288351</v>
      </c>
      <c r="BG82" s="30">
        <f t="shared" ca="1" si="54"/>
        <v>4.7580692694736486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44.760958369148398</v>
      </c>
      <c r="Q83" t="e">
        <f t="shared" ca="1" si="62"/>
        <v>#N/A</v>
      </c>
      <c r="R83" s="108" t="e">
        <f t="shared" ca="1" si="63"/>
        <v>#N/A</v>
      </c>
      <c r="S83" s="99">
        <f t="shared" ca="1" si="18"/>
        <v>137.2390416308516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0.94280651313386998</v>
      </c>
      <c r="BF83" s="30">
        <f t="shared" ca="1" si="38"/>
        <v>5.5019304488024021</v>
      </c>
      <c r="BG83" s="30">
        <f t="shared" ca="1" si="54"/>
        <v>4.7342192233881129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44.760958369148398</v>
      </c>
      <c r="Q84" t="e">
        <f t="shared" ca="1" si="62"/>
        <v>#N/A</v>
      </c>
      <c r="R84" s="108" t="e">
        <f t="shared" ca="1" si="63"/>
        <v>#N/A</v>
      </c>
      <c r="S84" s="99">
        <f t="shared" ca="1" si="18"/>
        <v>137.2390416308516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0.95696637388569461</v>
      </c>
      <c r="BF84" s="30">
        <f t="shared" ca="1" si="38"/>
        <v>5.4736302266425296</v>
      </c>
      <c r="BG84" s="30">
        <f t="shared" ca="1" si="54"/>
        <v>4.7098678694365947</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44.760958369148398</v>
      </c>
      <c r="Q85" t="e">
        <f t="shared" ca="1" si="62"/>
        <v>#N/A</v>
      </c>
      <c r="R85" s="108" t="e">
        <f t="shared" ca="1" si="63"/>
        <v>#N/A</v>
      </c>
      <c r="S85" s="99">
        <f t="shared" ca="1" si="18"/>
        <v>137.2390416308516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0.97185860085700126</v>
      </c>
      <c r="BF85" s="30">
        <f t="shared" ca="1" si="38"/>
        <v>5.4447560239710366</v>
      </c>
      <c r="BG85" s="30">
        <f t="shared" ca="1" si="54"/>
        <v>4.6850226252774032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44.760958369148398</v>
      </c>
      <c r="Q86" t="e">
        <f t="shared" ca="1" si="62"/>
        <v>#N/A</v>
      </c>
      <c r="R86" s="108" t="e">
        <f t="shared" ca="1" si="63"/>
        <v>#N/A</v>
      </c>
      <c r="S86" s="99">
        <f t="shared" ca="1" si="18"/>
        <v>137.2390416308516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0.98752722345372146</v>
      </c>
      <c r="BF86" s="30">
        <f t="shared" ca="1" si="38"/>
        <v>5.4153166361497682</v>
      </c>
      <c r="BG86" s="30">
        <f t="shared" ca="1" si="54"/>
        <v>4.6596910590125917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44.760958369148398</v>
      </c>
      <c r="Q87" t="e">
        <f t="shared" ca="1" si="62"/>
        <v>#N/A</v>
      </c>
      <c r="R87" s="108" t="e">
        <f t="shared" ca="1" si="63"/>
        <v>#N/A</v>
      </c>
      <c r="S87" s="99">
        <f t="shared" ca="1" si="18"/>
        <v>137.2390416308516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1.0040202001648848</v>
      </c>
      <c r="BF87" s="30">
        <f t="shared" ca="1" si="38"/>
        <v>5.3853210307014407</v>
      </c>
      <c r="BG87" s="30">
        <f t="shared" ca="1" si="54"/>
        <v>4.6338808868826353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44.760958369148398</v>
      </c>
      <c r="Q88" t="e">
        <f t="shared" ca="1" si="62"/>
        <v>#N/A</v>
      </c>
      <c r="R88" s="108" t="e">
        <f t="shared" ca="1" si="63"/>
        <v>#N/A</v>
      </c>
      <c r="S88" s="99">
        <f t="shared" ca="1" si="18"/>
        <v>137.2390416308516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1.021389851629839</v>
      </c>
      <c r="BF88" s="30">
        <f t="shared" ca="1" si="38"/>
        <v>5.3547783445780484</v>
      </c>
      <c r="BG88" s="30">
        <f t="shared" ca="1" si="54"/>
        <v>4.6075999709159952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44.760958369148398</v>
      </c>
      <c r="Q89" t="e">
        <f t="shared" ca="1" si="62"/>
        <v>#N/A</v>
      </c>
      <c r="R89" s="108" t="e">
        <f t="shared" ca="1" si="63"/>
        <v>#N/A</v>
      </c>
      <c r="S89" s="99">
        <f t="shared" ca="1" si="18"/>
        <v>137.2390416308516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1.0396933529288137</v>
      </c>
      <c r="BF89" s="30">
        <f t="shared" ca="1" si="38"/>
        <v>5.3236978813776563</v>
      </c>
      <c r="BG89" s="30">
        <f t="shared" ca="1" si="54"/>
        <v>4.5808563165342626</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44.760958369148398</v>
      </c>
      <c r="Q90" t="e">
        <f t="shared" ca="1" si="62"/>
        <v>#N/A</v>
      </c>
      <c r="R90" s="108" t="e">
        <f t="shared" ca="1" si="63"/>
        <v>#N/A</v>
      </c>
      <c r="S90" s="99">
        <f t="shared" ca="1" si="18"/>
        <v>137.2390416308516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1.0589932947293235</v>
      </c>
      <c r="BF90" s="30">
        <f t="shared" ca="1" si="38"/>
        <v>5.2920891085104405</v>
      </c>
      <c r="BG90" s="30">
        <f t="shared" ca="1" si="54"/>
        <v>4.5536580701136344</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44.760958369148398</v>
      </c>
      <c r="Q91" t="e">
        <f t="shared" ca="1" si="62"/>
        <v>#N/A</v>
      </c>
      <c r="R91" s="108" t="e">
        <f t="shared" ca="1" si="63"/>
        <v>#N/A</v>
      </c>
      <c r="S91" s="99">
        <f t="shared" ca="1" si="18"/>
        <v>137.2390416308516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1.0793583247561749</v>
      </c>
      <c r="BF91" s="30">
        <f t="shared" ca="1" si="38"/>
        <v>5.2599616543148153</v>
      </c>
      <c r="BG91" s="30">
        <f t="shared" ca="1" si="54"/>
        <v>4.5260135165034461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44.760958369148398</v>
      </c>
      <c r="Q92" t="e">
        <f t="shared" ca="1" si="62"/>
        <v>#N/A</v>
      </c>
      <c r="R92" s="108" t="e">
        <f t="shared" ca="1" si="63"/>
        <v>#N/A</v>
      </c>
      <c r="S92" s="99">
        <f t="shared" ca="1" si="18"/>
        <v>137.2390416308516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1.1008638832909514</v>
      </c>
      <c r="BF92" s="30">
        <f t="shared" ca="1" si="38"/>
        <v>5.2273253051245554</v>
      </c>
      <c r="BG92" s="30">
        <f t="shared" ca="1" si="54"/>
        <v>4.4979310765025238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44.760958369148398</v>
      </c>
      <c r="Q93" t="e">
        <f t="shared" ca="1" si="62"/>
        <v>#N/A</v>
      </c>
      <c r="R93" s="108" t="e">
        <f t="shared" ca="1" si="63"/>
        <v>#N/A</v>
      </c>
      <c r="S93" s="99">
        <f t="shared" ca="1" si="18"/>
        <v>137.2390416308516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1.1235930491485095</v>
      </c>
      <c r="BF93" s="30">
        <f t="shared" ca="1" si="38"/>
        <v>5.1941900022877796</v>
      </c>
      <c r="BG93" s="30">
        <f t="shared" ca="1" si="54"/>
        <v>4.4694193042941359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44.760958369148398</v>
      </c>
      <c r="Q94" t="e">
        <f t="shared" ca="1" si="62"/>
        <v>#N/A</v>
      </c>
      <c r="R94" s="108" t="e">
        <f t="shared" ca="1" si="63"/>
        <v>#N/A</v>
      </c>
      <c r="S94" s="99">
        <f t="shared" ca="1" si="18"/>
        <v>137.2390416308516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1.1476375159523242</v>
      </c>
      <c r="BF94" s="30">
        <f t="shared" ca="1" si="38"/>
        <v>5.1605658391387204</v>
      </c>
      <c r="BG94" s="30">
        <f t="shared" ca="1" si="54"/>
        <v>4.4404868848402943</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44.760958369148398</v>
      </c>
      <c r="Q95" t="e">
        <f t="shared" ca="1" si="62"/>
        <v>#N/A</v>
      </c>
      <c r="R95" s="108" t="e">
        <f t="shared" ca="1" si="63"/>
        <v>#N/A</v>
      </c>
      <c r="S95" s="99">
        <f t="shared" ca="1" si="18"/>
        <v>137.2390416308516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1.1730987227039851</v>
      </c>
      <c r="BF95" s="30">
        <f t="shared" ca="1" si="38"/>
        <v>5.126463057923198</v>
      </c>
      <c r="BG95" s="30">
        <f t="shared" ca="1" si="54"/>
        <v>4.4111426312362401</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44.760958369148398</v>
      </c>
      <c r="Q96" t="e">
        <f t="shared" ca="1" si="62"/>
        <v>#N/A</v>
      </c>
      <c r="R96" s="108" t="e">
        <f t="shared" ca="1" si="63"/>
        <v>#N/A</v>
      </c>
      <c r="S96" s="99">
        <f t="shared" ca="1" si="18"/>
        <v>137.2390416308516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1.2000891678307426</v>
      </c>
      <c r="BF96" s="30">
        <f t="shared" ca="1" si="38"/>
        <v>5.0918920466787343</v>
      </c>
      <c r="BG96" s="30">
        <f t="shared" ca="1" si="54"/>
        <v>4.3813954820258871</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44.760958369148398</v>
      </c>
      <c r="Q97" t="e">
        <f t="shared" ca="1" si="62"/>
        <v>#N/A</v>
      </c>
      <c r="R97" s="108" t="e">
        <f t="shared" ca="1" si="63"/>
        <v>#N/A</v>
      </c>
      <c r="S97" s="99">
        <f t="shared" ca="1" si="18"/>
        <v>137.2390416308516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1.2287339423807271</v>
      </c>
      <c r="BF97" s="30">
        <f t="shared" ca="1" si="38"/>
        <v>5.0568633360702453</v>
      </c>
      <c r="BG97" s="30">
        <f t="shared" ca="1" si="54"/>
        <v>4.3512544984790482</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44.760958369148398</v>
      </c>
      <c r="Q98" t="e">
        <f t="shared" ca="1" si="62"/>
        <v>#N/A</v>
      </c>
      <c r="R98" s="108" t="e">
        <f t="shared" ca="1" si="63"/>
        <v>#N/A</v>
      </c>
      <c r="S98" s="99">
        <f t="shared" ca="1" si="18"/>
        <v>137.2390416308516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1.2591725261889124</v>
      </c>
      <c r="BF98" s="30">
        <f t="shared" ca="1" si="38"/>
        <v>5.0213875961823176</v>
      </c>
      <c r="BG98" s="30">
        <f t="shared" ca="1" si="54"/>
        <v>4.320728861831296</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44.760958369148398</v>
      </c>
      <c r="Q99" t="e">
        <f t="shared" ca="1" si="62"/>
        <v>#N/A</v>
      </c>
      <c r="R99" s="108" t="e">
        <f t="shared" ca="1" si="63"/>
        <v>#N/A</v>
      </c>
      <c r="S99" s="99">
        <f t="shared" ca="1" si="18"/>
        <v>137.2390416308516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1.2915609011486018</v>
      </c>
      <c r="BF99" s="30">
        <f t="shared" ca="1" si="38"/>
        <v>4.9854756332689805</v>
      </c>
      <c r="BG99" s="30">
        <f t="shared" ca="1" si="54"/>
        <v>4.2898278704872626</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44.760958369148398</v>
      </c>
      <c r="Q100" t="e">
        <f t="shared" ca="1" si="62"/>
        <v>#N/A</v>
      </c>
      <c r="R100" s="108" t="e">
        <f t="shared" ca="1" si="63"/>
        <v>#N/A</v>
      </c>
      <c r="S100" s="99">
        <f t="shared" ca="1" si="18"/>
        <v>137.2390416308516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1.3260740488471485</v>
      </c>
      <c r="BF100" s="30">
        <f t="shared" ca="1" si="38"/>
        <v>4.9491383864620255</v>
      </c>
      <c r="BG100" s="30">
        <f t="shared" ca="1" si="54"/>
        <v>4.2585609371882551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44.760958369148398</v>
      </c>
      <c r="Q101" t="e">
        <f t="shared" ca="1" si="62"/>
        <v>#N/A</v>
      </c>
      <c r="R101" s="108" t="e">
        <f t="shared" ca="1" si="63"/>
        <v>#N/A</v>
      </c>
      <c r="S101" s="99">
        <f t="shared" ca="1" si="18"/>
        <v>137.2390416308516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1.3629089166396935</v>
      </c>
      <c r="BF101" s="30">
        <f t="shared" ca="1" si="38"/>
        <v>4.9123869244388363</v>
      </c>
      <c r="BG101" s="30">
        <f t="shared" ca="1" si="54"/>
        <v>4.2269375861450449</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174.44041525700416</v>
      </c>
      <c r="I102" s="99">
        <f t="shared" si="10"/>
        <v>9.21875</v>
      </c>
      <c r="J102" s="22">
        <f t="shared" ca="1" si="11"/>
        <v>174.44041525700416</v>
      </c>
      <c r="K102" s="21">
        <f t="shared" ca="1" si="12"/>
        <v>181</v>
      </c>
      <c r="L102" s="4">
        <f t="shared" ca="1" si="60"/>
        <v>181</v>
      </c>
      <c r="M102" s="21">
        <f t="shared" ca="1" si="14"/>
        <v>181</v>
      </c>
      <c r="N102" s="22" t="e">
        <f t="shared" ca="1" si="15"/>
        <v>#N/A</v>
      </c>
      <c r="O102" s="21" t="e">
        <f t="shared" ca="1" si="16"/>
        <v>#N/A</v>
      </c>
      <c r="P102" s="99">
        <f t="shared" ca="1" si="17"/>
        <v>44.760958369148398</v>
      </c>
      <c r="Q102" t="e">
        <f t="shared" ca="1" si="62"/>
        <v>#N/A</v>
      </c>
      <c r="R102" s="108" t="e">
        <f t="shared" ca="1" si="63"/>
        <v>#N/A</v>
      </c>
      <c r="S102" s="99">
        <f t="shared" ca="1" si="18"/>
        <v>137.2390416308516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0.89312045330329726</v>
      </c>
      <c r="AU102" s="91">
        <f t="shared" ca="1" si="32"/>
        <v>-9.1753848648648688</v>
      </c>
      <c r="AV102" s="99" t="e">
        <f t="shared" ca="1" si="33"/>
        <v>#N/A</v>
      </c>
      <c r="AW102" s="91" t="e">
        <f t="shared" ca="1" si="34"/>
        <v>#N/A</v>
      </c>
      <c r="AX102" s="99" t="e">
        <f t="shared" ca="1" si="35"/>
        <v>#N/A</v>
      </c>
      <c r="AY102" s="91" t="e">
        <f t="shared" ca="1" si="36"/>
        <v>#N/A</v>
      </c>
      <c r="BD102" s="174">
        <v>59</v>
      </c>
      <c r="BE102" s="30">
        <f t="shared" ca="1" si="37"/>
        <v>1.4022879579314806</v>
      </c>
      <c r="BF102" s="30">
        <f t="shared" ca="1" si="38"/>
        <v>4.8752324420507644</v>
      </c>
      <c r="BG102" s="30">
        <f t="shared" ca="1" si="54"/>
        <v>4.1949674501367049</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168.15534692907008</v>
      </c>
      <c r="I103" s="99">
        <f t="shared" si="10"/>
        <v>9.375</v>
      </c>
      <c r="J103" s="22">
        <f t="shared" ca="1" si="11"/>
        <v>168.15534692907008</v>
      </c>
      <c r="K103" s="21">
        <f t="shared" ca="1" si="12"/>
        <v>181</v>
      </c>
      <c r="L103" s="4">
        <f t="shared" ca="1" si="60"/>
        <v>181</v>
      </c>
      <c r="M103" s="21">
        <f t="shared" ca="1" si="14"/>
        <v>181</v>
      </c>
      <c r="N103" s="22" t="e">
        <f t="shared" ca="1" si="15"/>
        <v>#N/A</v>
      </c>
      <c r="O103" s="21" t="e">
        <f t="shared" ca="1" si="16"/>
        <v>#N/A</v>
      </c>
      <c r="P103" s="99">
        <f t="shared" ca="1" si="17"/>
        <v>44.760958369148398</v>
      </c>
      <c r="Q103" t="e">
        <f t="shared" ca="1" si="62"/>
        <v>#N/A</v>
      </c>
      <c r="R103" s="108" t="e">
        <f t="shared" ca="1" si="63"/>
        <v>#N/A</v>
      </c>
      <c r="S103" s="99">
        <f t="shared" ca="1" si="18"/>
        <v>137.2390416308516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1.9243018426454706</v>
      </c>
      <c r="AU103" s="91">
        <f t="shared" ca="1" si="32"/>
        <v>-9.1753848648648653</v>
      </c>
      <c r="AV103" s="99" t="e">
        <f t="shared" ca="1" si="33"/>
        <v>#N/A</v>
      </c>
      <c r="AW103" s="91" t="e">
        <f t="shared" ca="1" si="34"/>
        <v>#N/A</v>
      </c>
      <c r="AX103" s="99" t="e">
        <f t="shared" ca="1" si="35"/>
        <v>#N/A</v>
      </c>
      <c r="AY103" s="91" t="e">
        <f t="shared" ca="1" si="36"/>
        <v>#N/A</v>
      </c>
      <c r="BD103" s="174">
        <v>60</v>
      </c>
      <c r="BE103" s="30">
        <f t="shared" ca="1" si="37"/>
        <v>1.4444633806451612</v>
      </c>
      <c r="BF103" s="30">
        <f t="shared" ca="1" si="38"/>
        <v>4.8376862569130692</v>
      </c>
      <c r="BG103" s="30">
        <f t="shared" ca="1" si="54"/>
        <v>4.1626602675763618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164.29398436885987</v>
      </c>
      <c r="I104" s="99">
        <f t="shared" si="10"/>
        <v>9.53125</v>
      </c>
      <c r="J104" s="22">
        <f t="shared" ca="1" si="11"/>
        <v>164.29398436885987</v>
      </c>
      <c r="K104" s="21">
        <f t="shared" ca="1" si="12"/>
        <v>181</v>
      </c>
      <c r="L104" s="4">
        <f t="shared" ca="1" si="60"/>
        <v>181</v>
      </c>
      <c r="M104" s="21">
        <f t="shared" ca="1" si="14"/>
        <v>181</v>
      </c>
      <c r="N104" s="22" t="e">
        <f t="shared" ca="1" si="15"/>
        <v>#N/A</v>
      </c>
      <c r="O104" s="21" t="e">
        <f t="shared" ca="1" si="16"/>
        <v>#N/A</v>
      </c>
      <c r="P104" s="99">
        <f t="shared" ca="1" si="17"/>
        <v>44.760958369148398</v>
      </c>
      <c r="Q104" t="e">
        <f t="shared" ca="1" si="62"/>
        <v>#N/A</v>
      </c>
      <c r="R104" s="108" t="e">
        <f t="shared" ca="1" si="63"/>
        <v>#N/A</v>
      </c>
      <c r="S104" s="99">
        <f t="shared" ca="1" si="18"/>
        <v>137.2390416308516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2.5801238621641245</v>
      </c>
      <c r="AU104" s="91">
        <f t="shared" ca="1" si="32"/>
        <v>-9.175384864864867</v>
      </c>
      <c r="AV104" s="99" t="e">
        <f t="shared" ca="1" si="33"/>
        <v>#N/A</v>
      </c>
      <c r="AW104" s="91" t="e">
        <f t="shared" ca="1" si="34"/>
        <v>#N/A</v>
      </c>
      <c r="AX104" s="99" t="e">
        <f t="shared" ca="1" si="35"/>
        <v>#N/A</v>
      </c>
      <c r="AY104" s="91" t="e">
        <f t="shared" ca="1" si="36"/>
        <v>#N/A</v>
      </c>
      <c r="BD104" s="174">
        <v>61</v>
      </c>
      <c r="BE104" s="30">
        <f t="shared" ca="1" si="37"/>
        <v>1.489722274808835</v>
      </c>
      <c r="BF104" s="30">
        <f t="shared" ca="1" si="38"/>
        <v>4.7997598059574615</v>
      </c>
      <c r="BG104" s="30">
        <f t="shared" ca="1" si="54"/>
        <v>4.1300258795447924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161.28682026958865</v>
      </c>
      <c r="I105" s="99">
        <f t="shared" si="10"/>
        <v>9.6875</v>
      </c>
      <c r="J105" s="22">
        <f t="shared" ca="1" si="11"/>
        <v>161.28682026958865</v>
      </c>
      <c r="K105" s="21">
        <f t="shared" ca="1" si="12"/>
        <v>181</v>
      </c>
      <c r="L105" s="4">
        <f t="shared" ca="1" si="60"/>
        <v>181</v>
      </c>
      <c r="M105" s="21">
        <f t="shared" ca="1" si="14"/>
        <v>181</v>
      </c>
      <c r="N105" s="22" t="e">
        <f t="shared" ca="1" si="15"/>
        <v>#N/A</v>
      </c>
      <c r="O105" s="21" t="e">
        <f t="shared" ca="1" si="16"/>
        <v>#N/A</v>
      </c>
      <c r="P105" s="99">
        <f t="shared" ca="1" si="17"/>
        <v>44.760958369148398</v>
      </c>
      <c r="Q105" t="e">
        <f t="shared" ca="1" si="62"/>
        <v>#N/A</v>
      </c>
      <c r="R105" s="108" t="e">
        <f t="shared" ca="1" si="63"/>
        <v>#N/A</v>
      </c>
      <c r="S105" s="99">
        <f t="shared" ca="1" si="18"/>
        <v>137.2390416308516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3.1080490394472111</v>
      </c>
      <c r="AU105" s="91">
        <f t="shared" ca="1" si="32"/>
        <v>-9.175384864864867</v>
      </c>
      <c r="AV105" s="99" t="e">
        <f t="shared" ca="1" si="33"/>
        <v>#N/A</v>
      </c>
      <c r="AW105" s="91" t="e">
        <f t="shared" ca="1" si="34"/>
        <v>#N/A</v>
      </c>
      <c r="AX105" s="99" t="e">
        <f t="shared" ca="1" si="35"/>
        <v>#N/A</v>
      </c>
      <c r="AY105" s="91" t="e">
        <f t="shared" ca="1" si="36"/>
        <v>#N/A</v>
      </c>
      <c r="BD105" s="174">
        <v>62</v>
      </c>
      <c r="BE105" s="30">
        <f t="shared" ca="1" si="37"/>
        <v>1.5383928390396775</v>
      </c>
      <c r="BF105" s="30">
        <f t="shared" ca="1" si="38"/>
        <v>4.7614646419483044</v>
      </c>
      <c r="BG105" s="30">
        <f t="shared" ca="1" si="54"/>
        <v>4.0970742267927269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158.76497880998929</v>
      </c>
      <c r="I106" s="99">
        <f t="shared" si="10"/>
        <v>9.84375</v>
      </c>
      <c r="J106" s="22">
        <f t="shared" ca="1" si="11"/>
        <v>158.76497880998929</v>
      </c>
      <c r="K106" s="21">
        <f t="shared" ca="1" si="12"/>
        <v>181</v>
      </c>
      <c r="L106" s="4">
        <f t="shared" ref="L106:L137" ca="1" si="72">IF(G106&gt;$F$37,#N/A,G106)</f>
        <v>181</v>
      </c>
      <c r="M106" s="21">
        <f t="shared" ca="1" si="14"/>
        <v>181</v>
      </c>
      <c r="N106" s="22" t="e">
        <f t="shared" ca="1" si="15"/>
        <v>#N/A</v>
      </c>
      <c r="O106" s="21" t="e">
        <f t="shared" ca="1" si="16"/>
        <v>#N/A</v>
      </c>
      <c r="P106" s="99">
        <f t="shared" ca="1" si="17"/>
        <v>44.760958369148398</v>
      </c>
      <c r="Q106" t="e">
        <f t="shared" ca="1" si="62"/>
        <v>#N/A</v>
      </c>
      <c r="R106" s="108" t="e">
        <f t="shared" ca="1" si="63"/>
        <v>#N/A</v>
      </c>
      <c r="S106" s="99">
        <f t="shared" ca="1" si="18"/>
        <v>137.2390416308516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3.5653508444623911</v>
      </c>
      <c r="AU106" s="91">
        <f t="shared" ca="1" si="32"/>
        <v>-9.1753848648648688</v>
      </c>
      <c r="AV106" s="99" t="e">
        <f t="shared" ca="1" si="33"/>
        <v>#N/A</v>
      </c>
      <c r="AW106" s="91" t="e">
        <f t="shared" ca="1" si="34"/>
        <v>#N/A</v>
      </c>
      <c r="AX106" s="99" t="e">
        <f t="shared" ca="1" si="35"/>
        <v>#N/A</v>
      </c>
      <c r="AY106" s="91" t="e">
        <f t="shared" ca="1" si="36"/>
        <v>#N/A</v>
      </c>
      <c r="BD106" s="174">
        <v>63</v>
      </c>
      <c r="BE106" s="30">
        <f t="shared" ca="1" si="37"/>
        <v>1.5908519908168195</v>
      </c>
      <c r="BF106" s="30">
        <f t="shared" ca="1" si="38"/>
        <v>4.7228124299635272</v>
      </c>
      <c r="BG106" s="30">
        <f t="shared" ca="1" si="54"/>
        <v>4.0638153467128024</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156.56883758600898</v>
      </c>
      <c r="I107" s="99">
        <f t="shared" ref="I107:I170" si="74">A107</f>
        <v>10</v>
      </c>
      <c r="J107" s="22">
        <f t="shared" ref="J107:J170" ca="1" si="75">IF(H107&lt;$I$37,IF(F107&lt;$I$37,#N/A,$I$37),IF(H107&gt;$G$37,#N/A,H107))</f>
        <v>156.56883758600898</v>
      </c>
      <c r="K107" s="21">
        <f t="shared" ca="1" si="12"/>
        <v>181</v>
      </c>
      <c r="L107" s="4">
        <f t="shared" ca="1" si="72"/>
        <v>181</v>
      </c>
      <c r="M107" s="21">
        <f t="shared" ca="1" si="14"/>
        <v>181</v>
      </c>
      <c r="N107" s="22" t="e">
        <f t="shared" ca="1" si="15"/>
        <v>#N/A</v>
      </c>
      <c r="O107" s="21" t="e">
        <f t="shared" ca="1" si="16"/>
        <v>#N/A</v>
      </c>
      <c r="P107" s="99">
        <f t="shared" ref="P107:P170" ca="1" si="76">ABS(D107-$H$37)</f>
        <v>44.760958369148398</v>
      </c>
      <c r="Q107" t="e">
        <f t="shared" ref="Q107:Q138" ca="1" si="77">IF(AND(P107=MIN($P$43:$P$202),D107&gt;$I$37,D107&lt;$G$37),A107,#N/A)</f>
        <v>#N/A</v>
      </c>
      <c r="R107" s="108" t="e">
        <f t="shared" ref="R107:R138" ca="1" si="78">IF(AND(P107=MIN($P$43:$P$202),D107&gt;$I$37,D107&lt;$G$37),D107,#N/A)</f>
        <v>#N/A</v>
      </c>
      <c r="S107" s="99">
        <f t="shared" ref="S107:S170" ca="1" si="79">ABS(D107-$D$37)</f>
        <v>137.2390416308516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3.9764698642902752</v>
      </c>
      <c r="AU107" s="91">
        <f t="shared" ca="1" si="32"/>
        <v>-9.175384864864867</v>
      </c>
      <c r="AV107" s="99" t="e">
        <f t="shared" ca="1" si="33"/>
        <v>#N/A</v>
      </c>
      <c r="AW107" s="91" t="e">
        <f t="shared" ca="1" si="34"/>
        <v>#N/A</v>
      </c>
      <c r="AX107" s="99" t="e">
        <f t="shared" ca="1" si="35"/>
        <v>#N/A</v>
      </c>
      <c r="AY107" s="91" t="e">
        <f t="shared" ca="1" si="36"/>
        <v>#N/A</v>
      </c>
      <c r="BD107" s="174">
        <v>64</v>
      </c>
      <c r="BE107" s="30">
        <f t="shared" ca="1" si="37"/>
        <v>1.647534733097028</v>
      </c>
      <c r="BF107" s="30">
        <f t="shared" ca="1" si="38"/>
        <v>4.6838149438413348</v>
      </c>
      <c r="BG107" s="30">
        <f t="shared" ca="1" si="54"/>
        <v>4.0302593702820788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154.61165265042555</v>
      </c>
      <c r="I108" s="99">
        <f t="shared" si="74"/>
        <v>10.15625</v>
      </c>
      <c r="J108" s="22">
        <f t="shared" ca="1" si="75"/>
        <v>154.61165265042555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44.760958369148398</v>
      </c>
      <c r="Q108" t="e">
        <f t="shared" ca="1" si="77"/>
        <v>#N/A</v>
      </c>
      <c r="R108" s="108" t="e">
        <f t="shared" ca="1" si="78"/>
        <v>#N/A</v>
      </c>
      <c r="S108" s="99">
        <f t="shared" ca="1" si="79"/>
        <v>137.2390416308516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4.354506475377975</v>
      </c>
      <c r="AU108" s="91">
        <f t="shared" ref="AU108:AU171" ca="1" si="95">IF(OR(J108=181,J108=-1),#N/A,I108*COS(RADIANS(J108)))</f>
        <v>-9.175384864864867</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1.7089457690441956</v>
      </c>
      <c r="BF108" s="30">
        <f t="shared" ref="BF108:BF171" ca="1" si="101">$D$17/(3*$C$9^2/(3*$C$9+$C$14*COS(RADIANS(BD108))))</f>
        <v>4.6444840625937767</v>
      </c>
      <c r="BG108" s="30">
        <f t="shared" ca="1" si="54"/>
        <v>3.9964165189760399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152.83987684926836</v>
      </c>
      <c r="I109" s="99">
        <f t="shared" si="74"/>
        <v>10.3125</v>
      </c>
      <c r="J109" s="22">
        <f t="shared" ca="1" si="75"/>
        <v>152.83987684926836</v>
      </c>
      <c r="K109" s="21">
        <f t="shared" ca="1" si="82"/>
        <v>181</v>
      </c>
      <c r="L109" s="4">
        <f t="shared" ca="1" si="72"/>
        <v>181</v>
      </c>
      <c r="M109" s="21">
        <f t="shared" ca="1" si="83"/>
        <v>181</v>
      </c>
      <c r="N109" s="22" t="e">
        <f t="shared" ca="1" si="84"/>
        <v>#N/A</v>
      </c>
      <c r="O109" s="21" t="e">
        <f t="shared" ca="1" si="85"/>
        <v>#N/A</v>
      </c>
      <c r="P109" s="99">
        <f t="shared" ca="1" si="76"/>
        <v>44.760958369148398</v>
      </c>
      <c r="Q109" t="e">
        <f t="shared" ca="1" si="77"/>
        <v>#N/A</v>
      </c>
      <c r="R109" s="108" t="e">
        <f t="shared" ca="1" si="78"/>
        <v>#N/A</v>
      </c>
      <c r="S109" s="99">
        <f t="shared" ca="1" si="79"/>
        <v>137.2390416308516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4.7074376078296281</v>
      </c>
      <c r="AU109" s="91">
        <f t="shared" ca="1" si="95"/>
        <v>-9.175384864864867</v>
      </c>
      <c r="AV109" s="99" t="e">
        <f t="shared" ca="1" si="96"/>
        <v>#N/A</v>
      </c>
      <c r="AW109" s="91" t="e">
        <f t="shared" ca="1" si="97"/>
        <v>#N/A</v>
      </c>
      <c r="AX109" s="99" t="e">
        <f t="shared" ca="1" si="98"/>
        <v>#N/A</v>
      </c>
      <c r="AY109" s="91" t="e">
        <f t="shared" ca="1" si="99"/>
        <v>#N/A</v>
      </c>
      <c r="BD109" s="174">
        <v>66</v>
      </c>
      <c r="BE109" s="30">
        <f t="shared" ca="1" si="100"/>
        <v>1.7756740205676143</v>
      </c>
      <c r="BF109" s="30">
        <f t="shared" ca="1" si="101"/>
        <v>4.6048317667882861</v>
      </c>
      <c r="BG109" s="30">
        <f t="shared" ca="1" si="54"/>
        <v>3.9622971016550372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151.21760605169828</v>
      </c>
      <c r="I110" s="99">
        <f t="shared" si="74"/>
        <v>10.46875</v>
      </c>
      <c r="J110" s="22">
        <f t="shared" ca="1" si="75"/>
        <v>151.21760605169828</v>
      </c>
      <c r="K110" s="21">
        <f t="shared" ca="1" si="82"/>
        <v>181</v>
      </c>
      <c r="L110" s="4">
        <f t="shared" ca="1" si="72"/>
        <v>181</v>
      </c>
      <c r="M110" s="21">
        <f t="shared" ca="1" si="83"/>
        <v>181</v>
      </c>
      <c r="N110" s="22" t="e">
        <f t="shared" ca="1" si="84"/>
        <v>#N/A</v>
      </c>
      <c r="O110" s="21" t="e">
        <f t="shared" ca="1" si="85"/>
        <v>#N/A</v>
      </c>
      <c r="P110" s="99">
        <f t="shared" ca="1" si="76"/>
        <v>44.760958369148398</v>
      </c>
      <c r="Q110" t="e">
        <f t="shared" ca="1" si="77"/>
        <v>#N/A</v>
      </c>
      <c r="R110" s="108" t="e">
        <f t="shared" ca="1" si="78"/>
        <v>#N/A</v>
      </c>
      <c r="S110" s="99">
        <f t="shared" ca="1" si="79"/>
        <v>137.2390416308516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5.0405395687474446</v>
      </c>
      <c r="AU110" s="91">
        <f t="shared" ca="1" si="95"/>
        <v>-9.1753848648648706</v>
      </c>
      <c r="AV110" s="99" t="e">
        <f t="shared" ca="1" si="96"/>
        <v>#N/A</v>
      </c>
      <c r="AW110" s="91" t="e">
        <f t="shared" ca="1" si="97"/>
        <v>#N/A</v>
      </c>
      <c r="AX110" s="99" t="e">
        <f t="shared" ca="1" si="98"/>
        <v>#N/A</v>
      </c>
      <c r="AY110" s="91" t="e">
        <f t="shared" ca="1" si="99"/>
        <v>#N/A</v>
      </c>
      <c r="BD110" s="174">
        <v>67</v>
      </c>
      <c r="BE110" s="30">
        <f t="shared" ca="1" si="100"/>
        <v>1.8484109344321342</v>
      </c>
      <c r="BF110" s="30">
        <f t="shared" ca="1" si="101"/>
        <v>4.5648701348982881</v>
      </c>
      <c r="BG110" s="30">
        <f t="shared" ca="1" si="54"/>
        <v>3.9279115114241083</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149.71932083085321</v>
      </c>
      <c r="I111" s="99">
        <f t="shared" si="74"/>
        <v>10.625</v>
      </c>
      <c r="J111" s="22">
        <f t="shared" ca="1" si="75"/>
        <v>149.71932083085321</v>
      </c>
      <c r="K111" s="21">
        <f t="shared" ca="1" si="82"/>
        <v>181</v>
      </c>
      <c r="L111" s="4">
        <f t="shared" ca="1" si="72"/>
        <v>181</v>
      </c>
      <c r="M111" s="21">
        <f t="shared" ca="1" si="83"/>
        <v>181</v>
      </c>
      <c r="N111" s="22" t="e">
        <f t="shared" ca="1" si="84"/>
        <v>#N/A</v>
      </c>
      <c r="O111" s="21" t="e">
        <f t="shared" ca="1" si="85"/>
        <v>#N/A</v>
      </c>
      <c r="P111" s="99">
        <f t="shared" ca="1" si="76"/>
        <v>44.760958369148398</v>
      </c>
      <c r="Q111" t="e">
        <f t="shared" ca="1" si="77"/>
        <v>#N/A</v>
      </c>
      <c r="R111" s="108" t="e">
        <f t="shared" ca="1" si="78"/>
        <v>#N/A</v>
      </c>
      <c r="S111" s="99">
        <f t="shared" ca="1" si="79"/>
        <v>137.2390416308516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5.3575122567856717</v>
      </c>
      <c r="AU111" s="91">
        <f t="shared" ca="1" si="95"/>
        <v>-9.1753848648648688</v>
      </c>
      <c r="AV111" s="99" t="e">
        <f t="shared" ca="1" si="96"/>
        <v>#N/A</v>
      </c>
      <c r="AW111" s="91" t="e">
        <f t="shared" ca="1" si="97"/>
        <v>#N/A</v>
      </c>
      <c r="AX111" s="99" t="e">
        <f t="shared" ca="1" si="98"/>
        <v>#N/A</v>
      </c>
      <c r="AY111" s="91" t="e">
        <f t="shared" ca="1" si="99"/>
        <v>#N/A</v>
      </c>
      <c r="BD111" s="174">
        <v>68</v>
      </c>
      <c r="BE111" s="30">
        <f t="shared" ca="1" si="100"/>
        <v>1.9279737810720095</v>
      </c>
      <c r="BF111" s="30">
        <f t="shared" ca="1" si="101"/>
        <v>4.5246113396239718</v>
      </c>
      <c r="BG111" s="30">
        <f t="shared" ca="1" si="54"/>
        <v>3.8932702224671387</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148.32607824542549</v>
      </c>
      <c r="I112" s="99">
        <f t="shared" si="74"/>
        <v>10.78125</v>
      </c>
      <c r="J112" s="22">
        <f t="shared" ca="1" si="75"/>
        <v>148.32607824542549</v>
      </c>
      <c r="K112" s="21">
        <f t="shared" ca="1" si="82"/>
        <v>181</v>
      </c>
      <c r="L112" s="4">
        <f t="shared" ca="1" si="72"/>
        <v>181</v>
      </c>
      <c r="M112" s="21">
        <f t="shared" ca="1" si="83"/>
        <v>181</v>
      </c>
      <c r="N112" s="22" t="e">
        <f t="shared" ca="1" si="84"/>
        <v>#N/A</v>
      </c>
      <c r="O112" s="21" t="e">
        <f t="shared" ca="1" si="85"/>
        <v>#N/A</v>
      </c>
      <c r="P112" s="99">
        <f t="shared" ca="1" si="76"/>
        <v>44.760958369148398</v>
      </c>
      <c r="Q112" t="e">
        <f t="shared" ca="1" si="77"/>
        <v>#N/A</v>
      </c>
      <c r="R112" s="108" t="e">
        <f t="shared" ca="1" si="78"/>
        <v>#N/A</v>
      </c>
      <c r="S112" s="99">
        <f t="shared" ca="1" si="79"/>
        <v>137.2390416308516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5.6610656367956649</v>
      </c>
      <c r="AU112" s="91">
        <f t="shared" ca="1" si="95"/>
        <v>-9.1753848648648688</v>
      </c>
      <c r="AV112" s="99" t="e">
        <f t="shared" ca="1" si="96"/>
        <v>#N/A</v>
      </c>
      <c r="AW112" s="91" t="e">
        <f t="shared" ca="1" si="97"/>
        <v>#N/A</v>
      </c>
      <c r="AX112" s="99" t="e">
        <f t="shared" ca="1" si="98"/>
        <v>#N/A</v>
      </c>
      <c r="AY112" s="91" t="e">
        <f t="shared" ca="1" si="99"/>
        <v>#N/A</v>
      </c>
      <c r="BD112" s="174">
        <v>69</v>
      </c>
      <c r="BE112" s="30">
        <f t="shared" ca="1" si="100"/>
        <v>2.0153356103383495</v>
      </c>
      <c r="BF112" s="30">
        <f t="shared" ca="1" si="101"/>
        <v>4.4840676441843748</v>
      </c>
      <c r="BG112" s="30">
        <f t="shared" ca="1" si="54"/>
        <v>3.8583837868563227</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147.02333663926962</v>
      </c>
      <c r="I113" s="99">
        <f t="shared" si="74"/>
        <v>10.9375</v>
      </c>
      <c r="J113" s="22">
        <f t="shared" ca="1" si="75"/>
        <v>147.02333663926962</v>
      </c>
      <c r="K113" s="21">
        <f t="shared" ca="1" si="82"/>
        <v>181</v>
      </c>
      <c r="L113" s="4">
        <f t="shared" ca="1" si="72"/>
        <v>181</v>
      </c>
      <c r="M113" s="21">
        <f t="shared" ca="1" si="83"/>
        <v>181</v>
      </c>
      <c r="N113" s="22" t="e">
        <f t="shared" ca="1" si="84"/>
        <v>#N/A</v>
      </c>
      <c r="O113" s="21" t="e">
        <f t="shared" ca="1" si="85"/>
        <v>#N/A</v>
      </c>
      <c r="P113" s="99">
        <f t="shared" ca="1" si="76"/>
        <v>44.760958369148398</v>
      </c>
      <c r="Q113" t="e">
        <f t="shared" ca="1" si="77"/>
        <v>#N/A</v>
      </c>
      <c r="R113" s="108" t="e">
        <f t="shared" ca="1" si="78"/>
        <v>#N/A</v>
      </c>
      <c r="S113" s="99">
        <f t="shared" ca="1" si="79"/>
        <v>137.2390416308516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5.9532527941965236</v>
      </c>
      <c r="AU113" s="91">
        <f t="shared" ca="1" si="95"/>
        <v>-9.175384864864867</v>
      </c>
      <c r="AV113" s="99" t="e">
        <f t="shared" ca="1" si="96"/>
        <v>#N/A</v>
      </c>
      <c r="AW113" s="91" t="e">
        <f t="shared" ca="1" si="97"/>
        <v>#N/A</v>
      </c>
      <c r="AX113" s="99" t="e">
        <f t="shared" ca="1" si="98"/>
        <v>#N/A</v>
      </c>
      <c r="AY113" s="91" t="e">
        <f t="shared" ca="1" si="99"/>
        <v>#N/A</v>
      </c>
      <c r="BD113" s="174">
        <v>70</v>
      </c>
      <c r="BE113" s="30">
        <f t="shared" ca="1" si="100"/>
        <v>2.1116641941023855</v>
      </c>
      <c r="BF113" s="30">
        <f t="shared" ca="1" si="101"/>
        <v>4.4432513985818822</v>
      </c>
      <c r="BG113" s="30">
        <f t="shared" ca="1" si="54"/>
        <v>3.8232628313378982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145.79963011050069</v>
      </c>
      <c r="I114" s="99">
        <f t="shared" si="74"/>
        <v>11.09375</v>
      </c>
      <c r="J114" s="22">
        <f t="shared" ca="1" si="75"/>
        <v>145.79963011050069</v>
      </c>
      <c r="K114" s="21">
        <f t="shared" ca="1" si="82"/>
        <v>181</v>
      </c>
      <c r="L114" s="4">
        <f t="shared" ca="1" si="72"/>
        <v>181</v>
      </c>
      <c r="M114" s="21">
        <f t="shared" ca="1" si="83"/>
        <v>181</v>
      </c>
      <c r="N114" s="22" t="e">
        <f t="shared" ca="1" si="84"/>
        <v>#N/A</v>
      </c>
      <c r="O114" s="21" t="e">
        <f t="shared" ca="1" si="85"/>
        <v>#N/A</v>
      </c>
      <c r="P114" s="99">
        <f t="shared" ca="1" si="76"/>
        <v>44.760958369148398</v>
      </c>
      <c r="Q114" t="e">
        <f t="shared" ca="1" si="77"/>
        <v>#N/A</v>
      </c>
      <c r="R114" s="108" t="e">
        <f t="shared" ca="1" si="78"/>
        <v>#N/A</v>
      </c>
      <c r="S114" s="99">
        <f t="shared" ca="1" si="79"/>
        <v>137.2390416308516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6.2356717075314929</v>
      </c>
      <c r="AU114" s="91">
        <f t="shared" ca="1" si="95"/>
        <v>-9.175384864864867</v>
      </c>
      <c r="AV114" s="99" t="e">
        <f t="shared" ca="1" si="96"/>
        <v>#N/A</v>
      </c>
      <c r="AW114" s="91" t="e">
        <f t="shared" ca="1" si="97"/>
        <v>#N/A</v>
      </c>
      <c r="AX114" s="99" t="e">
        <f t="shared" ca="1" si="98"/>
        <v>#N/A</v>
      </c>
      <c r="AY114" s="91" t="e">
        <f t="shared" ca="1" si="99"/>
        <v>#N/A</v>
      </c>
      <c r="BD114" s="174">
        <v>71</v>
      </c>
      <c r="BE114" s="30">
        <f t="shared" ca="1" si="100"/>
        <v>2.2183732666568994</v>
      </c>
      <c r="BF114" s="30">
        <f t="shared" ca="1" si="101"/>
        <v>4.4021750358403011</v>
      </c>
      <c r="BG114" s="30">
        <f t="shared" ca="1" si="54"/>
        <v>3.7879180540951425</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144.64571839298625</v>
      </c>
      <c r="I115" s="99">
        <f t="shared" si="74"/>
        <v>11.25</v>
      </c>
      <c r="J115" s="22">
        <f t="shared" ca="1" si="75"/>
        <v>144.64571839298625</v>
      </c>
      <c r="K115" s="21">
        <f t="shared" ca="1" si="82"/>
        <v>181</v>
      </c>
      <c r="L115" s="4">
        <f t="shared" ca="1" si="72"/>
        <v>181</v>
      </c>
      <c r="M115" s="21">
        <f t="shared" ca="1" si="83"/>
        <v>181</v>
      </c>
      <c r="N115" s="22" t="e">
        <f t="shared" ca="1" si="84"/>
        <v>#N/A</v>
      </c>
      <c r="O115" s="21" t="e">
        <f t="shared" ca="1" si="85"/>
        <v>#N/A</v>
      </c>
      <c r="P115" s="99">
        <f t="shared" ca="1" si="76"/>
        <v>44.760958369148398</v>
      </c>
      <c r="Q115" t="e">
        <f t="shared" ca="1" si="77"/>
        <v>#N/A</v>
      </c>
      <c r="R115" s="108" t="e">
        <f t="shared" ca="1" si="78"/>
        <v>#N/A</v>
      </c>
      <c r="S115" s="99">
        <f t="shared" ca="1" si="79"/>
        <v>137.2390416308516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6.5095938876099417</v>
      </c>
      <c r="AU115" s="91">
        <f t="shared" ca="1" si="95"/>
        <v>-9.175384864864867</v>
      </c>
      <c r="AV115" s="99" t="e">
        <f t="shared" ca="1" si="96"/>
        <v>#N/A</v>
      </c>
      <c r="AW115" s="91" t="e">
        <f t="shared" ca="1" si="97"/>
        <v>#N/A</v>
      </c>
      <c r="AX115" s="99" t="e">
        <f t="shared" ca="1" si="98"/>
        <v>#N/A</v>
      </c>
      <c r="AY115" s="91" t="e">
        <f t="shared" ca="1" si="99"/>
        <v>#N/A</v>
      </c>
      <c r="BD115" s="174">
        <v>72</v>
      </c>
      <c r="BE115" s="30">
        <f t="shared" ca="1" si="100"/>
        <v>2.3371908453884482</v>
      </c>
      <c r="BF115" s="30">
        <f t="shared" ca="1" si="101"/>
        <v>4.360851068217638</v>
      </c>
      <c r="BG115" s="30">
        <f t="shared" ref="BG115:BG178" ca="1" si="111">$E$17/(3*$C$9^2/(3*$C$9+$C$14*COS(RADIANS(BD115))))</f>
        <v>3.7523602214895959</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143.55401855991624</v>
      </c>
      <c r="I116" s="99">
        <f t="shared" si="74"/>
        <v>11.40625</v>
      </c>
      <c r="J116" s="22">
        <f t="shared" ca="1" si="75"/>
        <v>143.55401855991624</v>
      </c>
      <c r="K116" s="21">
        <f t="shared" ca="1" si="82"/>
        <v>181</v>
      </c>
      <c r="L116" s="4">
        <f t="shared" ca="1" si="72"/>
        <v>181</v>
      </c>
      <c r="M116" s="21">
        <f t="shared" ca="1" si="83"/>
        <v>181</v>
      </c>
      <c r="N116" s="22" t="e">
        <f t="shared" ca="1" si="84"/>
        <v>#N/A</v>
      </c>
      <c r="O116" s="21" t="e">
        <f t="shared" ca="1" si="85"/>
        <v>#N/A</v>
      </c>
      <c r="P116" s="99">
        <f t="shared" ca="1" si="76"/>
        <v>44.760958369148398</v>
      </c>
      <c r="Q116" t="e">
        <f t="shared" ca="1" si="77"/>
        <v>#N/A</v>
      </c>
      <c r="R116" s="108" t="e">
        <f t="shared" ca="1" si="78"/>
        <v>#N/A</v>
      </c>
      <c r="S116" s="99">
        <f t="shared" ca="1" si="79"/>
        <v>137.2390416308516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6.7760498554916673</v>
      </c>
      <c r="AU116" s="91">
        <f t="shared" ca="1" si="95"/>
        <v>-9.1753848648648724</v>
      </c>
      <c r="AV116" s="99" t="e">
        <f t="shared" ca="1" si="96"/>
        <v>#N/A</v>
      </c>
      <c r="AW116" s="91" t="e">
        <f t="shared" ca="1" si="97"/>
        <v>#N/A</v>
      </c>
      <c r="AX116" s="99" t="e">
        <f t="shared" ca="1" si="98"/>
        <v>#N/A</v>
      </c>
      <c r="AY116" s="91" t="e">
        <f t="shared" ca="1" si="99"/>
        <v>#N/A</v>
      </c>
      <c r="BD116" s="174">
        <v>73</v>
      </c>
      <c r="BE116" s="30">
        <f t="shared" ca="1" si="100"/>
        <v>2.470251664768623</v>
      </c>
      <c r="BF116" s="30">
        <f t="shared" ca="1" si="101"/>
        <v>4.3192920833947444</v>
      </c>
      <c r="BG116" s="30">
        <f t="shared" ca="1" si="111"/>
        <v>3.7166001647815246</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142.51821184871307</v>
      </c>
      <c r="I117" s="99">
        <f t="shared" si="74"/>
        <v>11.5625</v>
      </c>
      <c r="J117" s="22">
        <f t="shared" ca="1" si="75"/>
        <v>142.51821184871307</v>
      </c>
      <c r="K117" s="21">
        <f t="shared" ca="1" si="82"/>
        <v>181</v>
      </c>
      <c r="L117" s="4">
        <f t="shared" ca="1" si="72"/>
        <v>181</v>
      </c>
      <c r="M117" s="21">
        <f t="shared" ca="1" si="83"/>
        <v>181</v>
      </c>
      <c r="N117" s="22" t="e">
        <f t="shared" ca="1" si="84"/>
        <v>#N/A</v>
      </c>
      <c r="O117" s="21" t="e">
        <f t="shared" ca="1" si="85"/>
        <v>#N/A</v>
      </c>
      <c r="P117" s="99">
        <f t="shared" ca="1" si="76"/>
        <v>44.760958369148398</v>
      </c>
      <c r="Q117" t="e">
        <f t="shared" ca="1" si="77"/>
        <v>#N/A</v>
      </c>
      <c r="R117" s="108" t="e">
        <f t="shared" ca="1" si="78"/>
        <v>#N/A</v>
      </c>
      <c r="S117" s="99">
        <f t="shared" ca="1" si="79"/>
        <v>137.2390416308516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7.0358879206258491</v>
      </c>
      <c r="AU117" s="91">
        <f t="shared" ca="1" si="95"/>
        <v>-9.175384864864867</v>
      </c>
      <c r="AV117" s="99" t="e">
        <f t="shared" ca="1" si="96"/>
        <v>#N/A</v>
      </c>
      <c r="AW117" s="91" t="e">
        <f t="shared" ca="1" si="97"/>
        <v>#N/A</v>
      </c>
      <c r="AX117" s="99" t="e">
        <f t="shared" ca="1" si="98"/>
        <v>#N/A</v>
      </c>
      <c r="AY117" s="91" t="e">
        <f t="shared" ca="1" si="99"/>
        <v>#N/A</v>
      </c>
      <c r="BD117" s="174">
        <v>74</v>
      </c>
      <c r="BE117" s="30">
        <f t="shared" ca="1" si="100"/>
        <v>2.6202242732370573</v>
      </c>
      <c r="BF117" s="30">
        <f t="shared" ca="1" si="101"/>
        <v>4.2775107406409907</v>
      </c>
      <c r="BG117" s="30">
        <f t="shared" ca="1" si="111"/>
        <v>3.6806487768306195</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141.5329636566176</v>
      </c>
      <c r="I118" s="99">
        <f t="shared" si="74"/>
        <v>11.71875</v>
      </c>
      <c r="J118" s="22">
        <f t="shared" ca="1" si="75"/>
        <v>141.5329636566176</v>
      </c>
      <c r="K118" s="21">
        <f t="shared" ca="1" si="82"/>
        <v>181</v>
      </c>
      <c r="L118" s="4">
        <f t="shared" ca="1" si="72"/>
        <v>181</v>
      </c>
      <c r="M118" s="21">
        <f t="shared" ca="1" si="83"/>
        <v>181</v>
      </c>
      <c r="N118" s="22" t="e">
        <f t="shared" ca="1" si="84"/>
        <v>#N/A</v>
      </c>
      <c r="O118" s="21" t="e">
        <f t="shared" ca="1" si="85"/>
        <v>#N/A</v>
      </c>
      <c r="P118" s="99">
        <f t="shared" ca="1" si="76"/>
        <v>44.760958369148398</v>
      </c>
      <c r="Q118" t="e">
        <f t="shared" ca="1" si="77"/>
        <v>#N/A</v>
      </c>
      <c r="R118" s="108" t="e">
        <f t="shared" ca="1" si="78"/>
        <v>#N/A</v>
      </c>
      <c r="S118" s="99">
        <f t="shared" ca="1" si="79"/>
        <v>137.2390416308516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7.2898157825907184</v>
      </c>
      <c r="AU118" s="91">
        <f t="shared" ca="1" si="95"/>
        <v>-9.175384864864867</v>
      </c>
      <c r="AV118" s="99" t="e">
        <f t="shared" ca="1" si="96"/>
        <v>#N/A</v>
      </c>
      <c r="AW118" s="91" t="e">
        <f t="shared" ca="1" si="97"/>
        <v>#N/A</v>
      </c>
      <c r="AX118" s="99" t="e">
        <f t="shared" ca="1" si="98"/>
        <v>#N/A</v>
      </c>
      <c r="AY118" s="91" t="e">
        <f t="shared" ca="1" si="99"/>
        <v>#N/A</v>
      </c>
      <c r="BD118" s="174">
        <v>75</v>
      </c>
      <c r="BE118" s="30">
        <f t="shared" ca="1" si="100"/>
        <v>2.7904889689879577</v>
      </c>
      <c r="BF118" s="30">
        <f t="shared" ca="1" si="101"/>
        <v>4.2355197669581219</v>
      </c>
      <c r="BG118" s="30">
        <f t="shared" ca="1" si="111"/>
        <v>3.6445170087779188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140.59371913956699</v>
      </c>
      <c r="I119" s="99">
        <f t="shared" si="74"/>
        <v>11.875</v>
      </c>
      <c r="J119" s="22">
        <f t="shared" ca="1" si="75"/>
        <v>140.59371913956699</v>
      </c>
      <c r="K119" s="21">
        <f t="shared" ca="1" si="82"/>
        <v>181</v>
      </c>
      <c r="L119" s="4">
        <f t="shared" ca="1" si="72"/>
        <v>181</v>
      </c>
      <c r="M119" s="21">
        <f t="shared" ca="1" si="83"/>
        <v>181</v>
      </c>
      <c r="N119" s="22" t="e">
        <f t="shared" ca="1" si="84"/>
        <v>#N/A</v>
      </c>
      <c r="O119" s="21" t="e">
        <f t="shared" ca="1" si="85"/>
        <v>#N/A</v>
      </c>
      <c r="P119" s="99">
        <f t="shared" ca="1" si="76"/>
        <v>44.760958369148398</v>
      </c>
      <c r="Q119" t="e">
        <f t="shared" ca="1" si="77"/>
        <v>#N/A</v>
      </c>
      <c r="R119" s="108" t="e">
        <f t="shared" ca="1" si="78"/>
        <v>#N/A</v>
      </c>
      <c r="S119" s="99">
        <f t="shared" ca="1" si="79"/>
        <v>137.2390416308516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7.5384307108050459</v>
      </c>
      <c r="AU119" s="91">
        <f t="shared" ca="1" si="95"/>
        <v>-9.1753848648648706</v>
      </c>
      <c r="AV119" s="99" t="e">
        <f t="shared" ca="1" si="96"/>
        <v>#N/A</v>
      </c>
      <c r="AW119" s="91" t="e">
        <f t="shared" ca="1" si="97"/>
        <v>#N/A</v>
      </c>
      <c r="AX119" s="99" t="e">
        <f t="shared" ca="1" si="98"/>
        <v>#N/A</v>
      </c>
      <c r="AY119" s="91" t="e">
        <f t="shared" ca="1" si="99"/>
        <v>#N/A</v>
      </c>
      <c r="BD119" s="174">
        <v>76</v>
      </c>
      <c r="BE119" s="30">
        <f t="shared" ca="1" si="100"/>
        <v>2.985391994107593</v>
      </c>
      <c r="BF119" s="30">
        <f t="shared" ca="1" si="101"/>
        <v>4.1933319532034989</v>
      </c>
      <c r="BG119" s="30">
        <f t="shared" ca="1" si="111"/>
        <v>3.6082158667099873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139.69655077603664</v>
      </c>
      <c r="I120" s="99">
        <f t="shared" si="74"/>
        <v>12.03125</v>
      </c>
      <c r="J120" s="22">
        <f t="shared" ca="1" si="75"/>
        <v>139.69655077603664</v>
      </c>
      <c r="K120" s="21">
        <f t="shared" ca="1" si="82"/>
        <v>181</v>
      </c>
      <c r="L120" s="4">
        <f t="shared" ca="1" si="72"/>
        <v>181</v>
      </c>
      <c r="M120" s="21">
        <f t="shared" ca="1" si="83"/>
        <v>181</v>
      </c>
      <c r="N120" s="22" t="e">
        <f t="shared" ca="1" si="84"/>
        <v>#N/A</v>
      </c>
      <c r="O120" s="21" t="e">
        <f t="shared" ca="1" si="85"/>
        <v>#N/A</v>
      </c>
      <c r="P120" s="99">
        <f t="shared" ca="1" si="76"/>
        <v>44.760958369148398</v>
      </c>
      <c r="Q120" t="e">
        <f t="shared" ca="1" si="77"/>
        <v>#N/A</v>
      </c>
      <c r="R120" s="108" t="e">
        <f t="shared" ca="1" si="78"/>
        <v>#N/A</v>
      </c>
      <c r="S120" s="99">
        <f t="shared" ca="1" si="79"/>
        <v>137.2390416308516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7.7822419098938767</v>
      </c>
      <c r="AU120" s="91">
        <f t="shared" ca="1" si="95"/>
        <v>-9.1753848648648688</v>
      </c>
      <c r="AV120" s="99" t="e">
        <f t="shared" ca="1" si="96"/>
        <v>#N/A</v>
      </c>
      <c r="AW120" s="91" t="e">
        <f t="shared" ca="1" si="97"/>
        <v>#N/A</v>
      </c>
      <c r="AX120" s="99" t="e">
        <f t="shared" ca="1" si="98"/>
        <v>#N/A</v>
      </c>
      <c r="AY120" s="91" t="e">
        <f t="shared" ca="1" si="99"/>
        <v>#N/A</v>
      </c>
      <c r="BD120" s="174">
        <v>77</v>
      </c>
      <c r="BE120" s="30">
        <f t="shared" ca="1" si="100"/>
        <v>3.2106170492473542</v>
      </c>
      <c r="BF120" s="30">
        <f t="shared" ca="1" si="101"/>
        <v>4.1509601501938729</v>
      </c>
      <c r="BG120" s="30">
        <f t="shared" ca="1" si="111"/>
        <v>3.571756408306356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138.83804254162172</v>
      </c>
      <c r="I121" s="99">
        <f t="shared" si="74"/>
        <v>12.1875</v>
      </c>
      <c r="J121" s="22">
        <f t="shared" ca="1" si="75"/>
        <v>138.83804254162172</v>
      </c>
      <c r="K121" s="21">
        <f t="shared" ca="1" si="82"/>
        <v>181</v>
      </c>
      <c r="L121" s="4">
        <f t="shared" ca="1" si="72"/>
        <v>181</v>
      </c>
      <c r="M121" s="21">
        <f t="shared" ca="1" si="83"/>
        <v>181</v>
      </c>
      <c r="N121" s="22" t="e">
        <f t="shared" ca="1" si="84"/>
        <v>#N/A</v>
      </c>
      <c r="O121" s="21" t="e">
        <f t="shared" ca="1" si="85"/>
        <v>#N/A</v>
      </c>
      <c r="P121" s="99">
        <f t="shared" ca="1" si="76"/>
        <v>44.760958369148398</v>
      </c>
      <c r="Q121" t="e">
        <f t="shared" ca="1" si="77"/>
        <v>#N/A</v>
      </c>
      <c r="R121" s="108" t="e">
        <f t="shared" ca="1" si="78"/>
        <v>#N/A</v>
      </c>
      <c r="S121" s="99">
        <f t="shared" ca="1" si="79"/>
        <v>137.2390416308516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8.0216874055032044</v>
      </c>
      <c r="AU121" s="91">
        <f t="shared" ca="1" si="95"/>
        <v>-9.1753848648648653</v>
      </c>
      <c r="AV121" s="99" t="e">
        <f t="shared" ca="1" si="96"/>
        <v>#N/A</v>
      </c>
      <c r="AW121" s="91" t="e">
        <f t="shared" ca="1" si="97"/>
        <v>#N/A</v>
      </c>
      <c r="AX121" s="99" t="e">
        <f t="shared" ca="1" si="98"/>
        <v>#N/A</v>
      </c>
      <c r="AY121" s="91" t="e">
        <f t="shared" ca="1" si="99"/>
        <v>#N/A</v>
      </c>
      <c r="BD121" s="174">
        <v>78</v>
      </c>
      <c r="BE121" s="30">
        <f t="shared" ca="1" si="100"/>
        <v>3.4737425658071222</v>
      </c>
      <c r="BF121" s="30">
        <f t="shared" ca="1" si="101"/>
        <v>4.1084172647909067</v>
      </c>
      <c r="BG121" s="30">
        <f t="shared" ca="1" si="111"/>
        <v>3.5351497394712457</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138.01520044130154</v>
      </c>
      <c r="I122" s="99">
        <f t="shared" si="74"/>
        <v>12.34375</v>
      </c>
      <c r="J122" s="22">
        <f t="shared" ca="1" si="75"/>
        <v>138.01520044130154</v>
      </c>
      <c r="K122" s="21">
        <f t="shared" ca="1" si="82"/>
        <v>181</v>
      </c>
      <c r="L122" s="4">
        <f t="shared" ca="1" si="72"/>
        <v>181</v>
      </c>
      <c r="M122" s="21">
        <f t="shared" ca="1" si="83"/>
        <v>181</v>
      </c>
      <c r="N122" s="22" t="e">
        <f t="shared" ca="1" si="84"/>
        <v>#N/A</v>
      </c>
      <c r="O122" s="21" t="e">
        <f t="shared" ca="1" si="85"/>
        <v>#N/A</v>
      </c>
      <c r="P122" s="99">
        <f t="shared" ca="1" si="76"/>
        <v>44.760958369148398</v>
      </c>
      <c r="Q122" t="e">
        <f t="shared" ca="1" si="77"/>
        <v>#N/A</v>
      </c>
      <c r="R122" s="108" t="e">
        <f t="shared" ca="1" si="78"/>
        <v>#N/A</v>
      </c>
      <c r="S122" s="99">
        <f t="shared" ca="1" si="79"/>
        <v>137.2390416308516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8.2571470039056898</v>
      </c>
      <c r="AU122" s="91">
        <f t="shared" ca="1" si="95"/>
        <v>-9.1753848648648688</v>
      </c>
      <c r="AV122" s="99" t="e">
        <f t="shared" ca="1" si="96"/>
        <v>#N/A</v>
      </c>
      <c r="AW122" s="91" t="e">
        <f t="shared" ca="1" si="97"/>
        <v>#N/A</v>
      </c>
      <c r="AX122" s="99" t="e">
        <f t="shared" ca="1" si="98"/>
        <v>#N/A</v>
      </c>
      <c r="AY122" s="91" t="e">
        <f t="shared" ca="1" si="99"/>
        <v>#N/A</v>
      </c>
      <c r="BD122" s="174">
        <v>79</v>
      </c>
      <c r="BE122" s="30">
        <f t="shared" ca="1" si="100"/>
        <v>3.7851029449493172</v>
      </c>
      <c r="BF122" s="30">
        <f t="shared" ca="1" si="101"/>
        <v>4.0657162559696172</v>
      </c>
      <c r="BG122" s="30">
        <f t="shared" ca="1" si="111"/>
        <v>3.4984070109506007</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137.22538238426938</v>
      </c>
      <c r="I123" s="99">
        <f t="shared" si="74"/>
        <v>12.5</v>
      </c>
      <c r="J123" s="22">
        <f t="shared" ca="1" si="75"/>
        <v>137.22538238426938</v>
      </c>
      <c r="K123" s="21">
        <f t="shared" ca="1" si="82"/>
        <v>181</v>
      </c>
      <c r="L123" s="4">
        <f t="shared" ca="1" si="72"/>
        <v>181</v>
      </c>
      <c r="M123" s="21">
        <f t="shared" ca="1" si="83"/>
        <v>181</v>
      </c>
      <c r="N123" s="22" t="e">
        <f t="shared" ca="1" si="84"/>
        <v>#N/A</v>
      </c>
      <c r="O123" s="21" t="e">
        <f t="shared" ca="1" si="85"/>
        <v>#N/A</v>
      </c>
      <c r="P123" s="99">
        <f t="shared" ca="1" si="76"/>
        <v>44.760958369148398</v>
      </c>
      <c r="Q123" t="e">
        <f t="shared" ca="1" si="77"/>
        <v>#N/A</v>
      </c>
      <c r="R123" s="108" t="e">
        <f t="shared" ca="1" si="78"/>
        <v>#N/A</v>
      </c>
      <c r="S123" s="99">
        <f t="shared" ca="1" si="79"/>
        <v>137.2390416308516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8.4889523842231984</v>
      </c>
      <c r="AU123" s="91">
        <f t="shared" ca="1" si="95"/>
        <v>-9.175384864864867</v>
      </c>
      <c r="AV123" s="99" t="e">
        <f t="shared" ca="1" si="96"/>
        <v>#N/A</v>
      </c>
      <c r="AW123" s="91" t="e">
        <f t="shared" ca="1" si="97"/>
        <v>#N/A</v>
      </c>
      <c r="AX123" s="99" t="e">
        <f t="shared" ca="1" si="98"/>
        <v>#N/A</v>
      </c>
      <c r="AY123" s="91" t="e">
        <f t="shared" ca="1" si="99"/>
        <v>#N/A</v>
      </c>
      <c r="BD123" s="174">
        <v>80</v>
      </c>
      <c r="BE123" s="30">
        <f t="shared" ca="1" si="100"/>
        <v>4.1591665402206104</v>
      </c>
      <c r="BF123" s="30">
        <f t="shared" ca="1" si="101"/>
        <v>4.0228701308709418</v>
      </c>
      <c r="BG123" s="30">
        <f t="shared" ca="1" si="111"/>
        <v>3.4615394149354617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136.46624249712838</v>
      </c>
      <c r="I124" s="99">
        <f t="shared" si="74"/>
        <v>12.65625</v>
      </c>
      <c r="J124" s="22">
        <f t="shared" ca="1" si="75"/>
        <v>136.46624249712838</v>
      </c>
      <c r="K124" s="21">
        <f t="shared" ca="1" si="82"/>
        <v>181</v>
      </c>
      <c r="L124" s="4">
        <f t="shared" ca="1" si="72"/>
        <v>181</v>
      </c>
      <c r="M124" s="21">
        <f t="shared" ca="1" si="83"/>
        <v>181</v>
      </c>
      <c r="N124" s="22" t="e">
        <f t="shared" ca="1" si="84"/>
        <v>#N/A</v>
      </c>
      <c r="O124" s="21" t="e">
        <f t="shared" ca="1" si="85"/>
        <v>#N/A</v>
      </c>
      <c r="P124" s="99">
        <f t="shared" ca="1" si="76"/>
        <v>44.760958369148398</v>
      </c>
      <c r="Q124" t="e">
        <f t="shared" ca="1" si="77"/>
        <v>#N/A</v>
      </c>
      <c r="R124" s="108" t="e">
        <f t="shared" ca="1" si="78"/>
        <v>#N/A</v>
      </c>
      <c r="S124" s="99">
        <f t="shared" ca="1" si="79"/>
        <v>137.2390416308516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8.7173950606880641</v>
      </c>
      <c r="AU124" s="91">
        <f t="shared" ca="1" si="95"/>
        <v>-9.1753848648648706</v>
      </c>
      <c r="AV124" s="99" t="e">
        <f t="shared" ca="1" si="96"/>
        <v>#N/A</v>
      </c>
      <c r="AW124" s="91" t="e">
        <f t="shared" ca="1" si="97"/>
        <v>#N/A</v>
      </c>
      <c r="AX124" s="99" t="e">
        <f t="shared" ca="1" si="98"/>
        <v>#N/A</v>
      </c>
      <c r="AY124" s="91" t="e">
        <f t="shared" ca="1" si="99"/>
        <v>#N/A</v>
      </c>
      <c r="BD124" s="174">
        <v>81</v>
      </c>
      <c r="BE124" s="30">
        <f t="shared" ca="1" si="100"/>
        <v>4.6168322954717258</v>
      </c>
      <c r="BF124" s="30">
        <f t="shared" ca="1" si="101"/>
        <v>3.9798919408396478</v>
      </c>
      <c r="BG124" s="30">
        <f t="shared" ca="1" si="111"/>
        <v>3.4245581816527202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135.73568638046109</v>
      </c>
      <c r="I125" s="99">
        <f t="shared" si="74"/>
        <v>12.8125</v>
      </c>
      <c r="J125" s="22">
        <f t="shared" ca="1" si="75"/>
        <v>135.73568638046109</v>
      </c>
      <c r="K125" s="21">
        <f t="shared" ca="1" si="82"/>
        <v>181</v>
      </c>
      <c r="L125" s="4">
        <f t="shared" ca="1" si="72"/>
        <v>181</v>
      </c>
      <c r="M125" s="21">
        <f t="shared" ca="1" si="83"/>
        <v>181</v>
      </c>
      <c r="N125" s="22" t="e">
        <f t="shared" ca="1" si="84"/>
        <v>#N/A</v>
      </c>
      <c r="O125" s="21" t="e">
        <f t="shared" ca="1" si="85"/>
        <v>#N/A</v>
      </c>
      <c r="P125" s="99">
        <f t="shared" ca="1" si="76"/>
        <v>44.760958369148398</v>
      </c>
      <c r="Q125" t="e">
        <f t="shared" ca="1" si="77"/>
        <v>#N/A</v>
      </c>
      <c r="R125" s="108" t="e">
        <f t="shared" ca="1" si="78"/>
        <v>#N/A</v>
      </c>
      <c r="S125" s="99">
        <f t="shared" ca="1" si="79"/>
        <v>137.2390416308516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8.9427327384647199</v>
      </c>
      <c r="AU125" s="91">
        <f t="shared" ca="1" si="95"/>
        <v>-9.175384864864867</v>
      </c>
      <c r="AV125" s="99" t="e">
        <f t="shared" ca="1" si="96"/>
        <v>#N/A</v>
      </c>
      <c r="AW125" s="91" t="e">
        <f t="shared" ca="1" si="97"/>
        <v>#N/A</v>
      </c>
      <c r="AX125" s="99" t="e">
        <f t="shared" ca="1" si="98"/>
        <v>#N/A</v>
      </c>
      <c r="AY125" s="91" t="e">
        <f t="shared" ca="1" si="99"/>
        <v>#N/A</v>
      </c>
      <c r="BD125" s="174">
        <v>82</v>
      </c>
      <c r="BE125" s="30">
        <f t="shared" ca="1" si="100"/>
        <v>5.1894488614564898</v>
      </c>
      <c r="BF125" s="30">
        <f t="shared" ca="1" si="101"/>
        <v>3.9367947774487577</v>
      </c>
      <c r="BG125" s="30">
        <f t="shared" ca="1" si="111"/>
        <v>3.3874745759442799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135.03183477470469</v>
      </c>
      <c r="I126" s="99">
        <f t="shared" si="74"/>
        <v>12.96875</v>
      </c>
      <c r="J126" s="22">
        <f t="shared" ca="1" si="75"/>
        <v>135.03183477470469</v>
      </c>
      <c r="K126" s="21">
        <f t="shared" ca="1" si="82"/>
        <v>181</v>
      </c>
      <c r="L126" s="4">
        <f t="shared" ca="1" si="72"/>
        <v>181</v>
      </c>
      <c r="M126" s="21">
        <f t="shared" ca="1" si="83"/>
        <v>181</v>
      </c>
      <c r="N126" s="22" t="e">
        <f t="shared" ca="1" si="84"/>
        <v>#N/A</v>
      </c>
      <c r="O126" s="21" t="e">
        <f t="shared" ca="1" si="85"/>
        <v>#N/A</v>
      </c>
      <c r="P126" s="99">
        <f t="shared" ca="1" si="76"/>
        <v>44.760958369148398</v>
      </c>
      <c r="Q126" t="e">
        <f t="shared" ca="1" si="77"/>
        <v>#N/A</v>
      </c>
      <c r="R126" s="108" t="e">
        <f t="shared" ca="1" si="78"/>
        <v>#N/A</v>
      </c>
      <c r="S126" s="99">
        <f t="shared" ca="1" si="79"/>
        <v>137.2390416308516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9.1651944411511916</v>
      </c>
      <c r="AU126" s="91">
        <f t="shared" ca="1" si="95"/>
        <v>-9.175384864864867</v>
      </c>
      <c r="AV126" s="99" t="e">
        <f t="shared" ca="1" si="96"/>
        <v>#N/A</v>
      </c>
      <c r="AW126" s="91" t="e">
        <f t="shared" ca="1" si="97"/>
        <v>#N/A</v>
      </c>
      <c r="AX126" s="99" t="e">
        <f t="shared" ca="1" si="98"/>
        <v>#N/A</v>
      </c>
      <c r="AY126" s="91" t="e">
        <f t="shared" ca="1" si="99"/>
        <v>#N/A</v>
      </c>
      <c r="BD126" s="174">
        <v>83</v>
      </c>
      <c r="BE126" s="30">
        <f t="shared" ca="1" si="100"/>
        <v>5.9262786697846055</v>
      </c>
      <c r="BF126" s="30">
        <f t="shared" ca="1" si="101"/>
        <v>3.8935917685117305</v>
      </c>
      <c r="BG126" s="30">
        <f t="shared" ca="1" si="111"/>
        <v>3.3502998938356749</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134.35299376912823</v>
      </c>
      <c r="I127" s="99">
        <f t="shared" si="74"/>
        <v>13.125</v>
      </c>
      <c r="J127" s="22">
        <f t="shared" ca="1" si="75"/>
        <v>134.35299376912823</v>
      </c>
      <c r="K127" s="21">
        <f t="shared" ca="1" si="82"/>
        <v>181</v>
      </c>
      <c r="L127" s="4">
        <f t="shared" ca="1" si="72"/>
        <v>181</v>
      </c>
      <c r="M127" s="21">
        <f t="shared" ca="1" si="83"/>
        <v>181</v>
      </c>
      <c r="N127" s="22" t="e">
        <f t="shared" ca="1" si="84"/>
        <v>#N/A</v>
      </c>
      <c r="O127" s="21" t="e">
        <f t="shared" ca="1" si="85"/>
        <v>#N/A</v>
      </c>
      <c r="P127" s="99">
        <f t="shared" ca="1" si="76"/>
        <v>44.760958369148398</v>
      </c>
      <c r="Q127" t="e">
        <f t="shared" ca="1" si="77"/>
        <v>#N/A</v>
      </c>
      <c r="R127" s="108" t="e">
        <f t="shared" ca="1" si="78"/>
        <v>#N/A</v>
      </c>
      <c r="S127" s="99">
        <f t="shared" ca="1" si="79"/>
        <v>137.2390416308516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9.3849846873401308</v>
      </c>
      <c r="AU127" s="91">
        <f t="shared" ca="1" si="95"/>
        <v>-9.175384864864867</v>
      </c>
      <c r="AV127" s="99" t="e">
        <f t="shared" ca="1" si="96"/>
        <v>#N/A</v>
      </c>
      <c r="AW127" s="91" t="e">
        <f t="shared" ca="1" si="97"/>
        <v>#N/A</v>
      </c>
      <c r="AX127" s="99" t="e">
        <f t="shared" ca="1" si="98"/>
        <v>#N/A</v>
      </c>
      <c r="AY127" s="91" t="e">
        <f t="shared" ca="1" si="99"/>
        <v>#N/A</v>
      </c>
      <c r="BD127" s="174">
        <v>84</v>
      </c>
      <c r="BE127" s="30">
        <f t="shared" ca="1" si="100"/>
        <v>6.9094260811359005</v>
      </c>
      <c r="BF127" s="30">
        <f t="shared" ca="1" si="101"/>
        <v>3.8502960740836079</v>
      </c>
      <c r="BG127" s="30">
        <f t="shared" ca="1" si="111"/>
        <v>3.3130454590951977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133.69763015997287</v>
      </c>
      <c r="I128" s="99">
        <f t="shared" si="74"/>
        <v>13.28125</v>
      </c>
      <c r="J128" s="22">
        <f t="shared" ca="1" si="75"/>
        <v>133.69763015997287</v>
      </c>
      <c r="K128" s="21">
        <f t="shared" ca="1" si="82"/>
        <v>181</v>
      </c>
      <c r="L128" s="4">
        <f t="shared" ca="1" si="72"/>
        <v>181</v>
      </c>
      <c r="M128" s="21">
        <f t="shared" ca="1" si="83"/>
        <v>181</v>
      </c>
      <c r="N128" s="22" t="e">
        <f t="shared" ca="1" si="84"/>
        <v>#N/A</v>
      </c>
      <c r="O128" s="21" t="e">
        <f t="shared" ca="1" si="85"/>
        <v>#N/A</v>
      </c>
      <c r="P128" s="99">
        <f t="shared" ca="1" si="76"/>
        <v>44.760958369148398</v>
      </c>
      <c r="Q128" t="e">
        <f t="shared" ca="1" si="77"/>
        <v>#N/A</v>
      </c>
      <c r="R128" s="108" t="e">
        <f t="shared" ca="1" si="78"/>
        <v>#N/A</v>
      </c>
      <c r="S128" s="99">
        <f t="shared" ca="1" si="79"/>
        <v>137.2390416308516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9.6022869226090481</v>
      </c>
      <c r="AU128" s="91">
        <f t="shared" ca="1" si="95"/>
        <v>-9.175384864864867</v>
      </c>
      <c r="AV128" s="99" t="e">
        <f t="shared" ca="1" si="96"/>
        <v>#N/A</v>
      </c>
      <c r="AW128" s="91" t="e">
        <f t="shared" ca="1" si="97"/>
        <v>#N/A</v>
      </c>
      <c r="AX128" s="99" t="e">
        <f t="shared" ca="1" si="98"/>
        <v>#N/A</v>
      </c>
      <c r="AY128" s="91" t="e">
        <f t="shared" ca="1" si="99"/>
        <v>#N/A</v>
      </c>
      <c r="BD128" s="174">
        <v>85</v>
      </c>
      <c r="BE128" s="30">
        <f t="shared" ca="1" si="100"/>
        <v>8.2866793116967283</v>
      </c>
      <c r="BF128" s="30">
        <f t="shared" ca="1" si="101"/>
        <v>3.8069208824523244</v>
      </c>
      <c r="BG128" s="30">
        <f t="shared" ca="1" si="111"/>
        <v>3.2757226197845584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133.0643509030464</v>
      </c>
      <c r="I129" s="99">
        <f t="shared" si="74"/>
        <v>13.4375</v>
      </c>
      <c r="J129" s="22">
        <f t="shared" ca="1" si="75"/>
        <v>133.0643509030464</v>
      </c>
      <c r="K129" s="21">
        <f t="shared" ca="1" si="82"/>
        <v>181</v>
      </c>
      <c r="L129" s="4">
        <f t="shared" ca="1" si="72"/>
        <v>181</v>
      </c>
      <c r="M129" s="21">
        <f t="shared" ca="1" si="83"/>
        <v>181</v>
      </c>
      <c r="N129" s="22" t="e">
        <f t="shared" ca="1" si="84"/>
        <v>#N/A</v>
      </c>
      <c r="O129" s="21" t="e">
        <f t="shared" ca="1" si="85"/>
        <v>#N/A</v>
      </c>
      <c r="P129" s="99">
        <f t="shared" ca="1" si="76"/>
        <v>44.760958369148398</v>
      </c>
      <c r="Q129" t="e">
        <f t="shared" ca="1" si="77"/>
        <v>#N/A</v>
      </c>
      <c r="R129" s="108" t="e">
        <f t="shared" ca="1" si="78"/>
        <v>#N/A</v>
      </c>
      <c r="S129" s="99">
        <f t="shared" ca="1" si="79"/>
        <v>137.2390416308516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9.8172663624661194</v>
      </c>
      <c r="AU129" s="91">
        <f t="shared" ca="1" si="95"/>
        <v>-9.175384864864867</v>
      </c>
      <c r="AV129" s="99" t="e">
        <f t="shared" ca="1" si="96"/>
        <v>#N/A</v>
      </c>
      <c r="AW129" s="91" t="e">
        <f t="shared" ca="1" si="97"/>
        <v>#N/A</v>
      </c>
      <c r="AX129" s="99" t="e">
        <f t="shared" ca="1" si="98"/>
        <v>#N/A</v>
      </c>
      <c r="AY129" s="91" t="e">
        <f t="shared" ca="1" si="99"/>
        <v>#N/A</v>
      </c>
      <c r="BD129" s="174">
        <v>86</v>
      </c>
      <c r="BE129" s="30">
        <f t="shared" ca="1" si="100"/>
        <v>10.35361524970155</v>
      </c>
      <c r="BF129" s="30">
        <f t="shared" ca="1" si="101"/>
        <v>3.7634794061214385</v>
      </c>
      <c r="BG129" s="30">
        <f t="shared" ca="1" si="111"/>
        <v>3.2383427448021682</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132.45188585325488</v>
      </c>
      <c r="I130" s="99">
        <f t="shared" si="74"/>
        <v>13.59375</v>
      </c>
      <c r="J130" s="22">
        <f t="shared" ca="1" si="75"/>
        <v>132.45188585325488</v>
      </c>
      <c r="K130" s="21">
        <f t="shared" ca="1" si="82"/>
        <v>181</v>
      </c>
      <c r="L130" s="4">
        <f t="shared" ca="1" si="72"/>
        <v>181</v>
      </c>
      <c r="M130" s="21">
        <f t="shared" ca="1" si="83"/>
        <v>181</v>
      </c>
      <c r="N130" s="22" t="e">
        <f t="shared" ca="1" si="84"/>
        <v>#N/A</v>
      </c>
      <c r="O130" s="21" t="e">
        <f t="shared" ca="1" si="85"/>
        <v>#N/A</v>
      </c>
      <c r="P130" s="99">
        <f t="shared" ca="1" si="76"/>
        <v>44.760958369148398</v>
      </c>
      <c r="Q130" t="e">
        <f t="shared" ca="1" si="77"/>
        <v>#N/A</v>
      </c>
      <c r="R130" s="108" t="e">
        <f t="shared" ca="1" si="78"/>
        <v>#N/A</v>
      </c>
      <c r="S130" s="99">
        <f t="shared" ca="1" si="79"/>
        <v>137.2390416308516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10.030072364849056</v>
      </c>
      <c r="AU130" s="91">
        <f t="shared" ca="1" si="95"/>
        <v>-9.1753848648648653</v>
      </c>
      <c r="AV130" s="99" t="e">
        <f t="shared" ca="1" si="96"/>
        <v>#N/A</v>
      </c>
      <c r="AW130" s="91" t="e">
        <f t="shared" ca="1" si="97"/>
        <v>#N/A</v>
      </c>
      <c r="AX130" s="99" t="e">
        <f t="shared" ca="1" si="98"/>
        <v>#N/A</v>
      </c>
      <c r="AY130" s="91" t="e">
        <f t="shared" ca="1" si="99"/>
        <v>#N/A</v>
      </c>
      <c r="BD130" s="174">
        <v>87</v>
      </c>
      <c r="BE130" s="30">
        <f t="shared" ca="1" si="100"/>
        <v>13.799913905651689</v>
      </c>
      <c r="BF130" s="30">
        <f t="shared" ca="1" si="101"/>
        <v>3.7199848777854676</v>
      </c>
      <c r="BG130" s="30">
        <f t="shared" ca="1" si="111"/>
        <v>3.2009172204200538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131.85907316605795</v>
      </c>
      <c r="I131" s="99">
        <f t="shared" si="74"/>
        <v>13.75</v>
      </c>
      <c r="J131" s="22">
        <f t="shared" ca="1" si="75"/>
        <v>131.85907316605795</v>
      </c>
      <c r="K131" s="21">
        <f t="shared" ca="1" si="82"/>
        <v>181</v>
      </c>
      <c r="L131" s="4">
        <f t="shared" ca="1" si="72"/>
        <v>181</v>
      </c>
      <c r="M131" s="21">
        <f t="shared" ca="1" si="83"/>
        <v>181</v>
      </c>
      <c r="N131" s="22" t="e">
        <f t="shared" ca="1" si="84"/>
        <v>#N/A</v>
      </c>
      <c r="O131" s="21" t="e">
        <f t="shared" ca="1" si="85"/>
        <v>#N/A</v>
      </c>
      <c r="P131" s="99">
        <f t="shared" ca="1" si="76"/>
        <v>44.760958369148398</v>
      </c>
      <c r="Q131" t="e">
        <f t="shared" ca="1" si="77"/>
        <v>#N/A</v>
      </c>
      <c r="R131" s="108" t="e">
        <f t="shared" ca="1" si="78"/>
        <v>#N/A</v>
      </c>
      <c r="S131" s="99">
        <f t="shared" ca="1" si="79"/>
        <v>137.2390416308516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10.240840423598481</v>
      </c>
      <c r="AU131" s="91">
        <f t="shared" ca="1" si="95"/>
        <v>-9.1753848648648653</v>
      </c>
      <c r="AV131" s="99" t="e">
        <f t="shared" ca="1" si="96"/>
        <v>#N/A</v>
      </c>
      <c r="AW131" s="91" t="e">
        <f t="shared" ca="1" si="97"/>
        <v>#N/A</v>
      </c>
      <c r="AX131" s="99" t="e">
        <f t="shared" ca="1" si="98"/>
        <v>#N/A</v>
      </c>
      <c r="AY131" s="91" t="e">
        <f t="shared" ca="1" si="99"/>
        <v>#N/A</v>
      </c>
      <c r="BD131" s="174">
        <v>88</v>
      </c>
      <c r="BE131" s="30">
        <f t="shared" ca="1" si="100"/>
        <v>20.694616214073424</v>
      </c>
      <c r="BF131" s="30">
        <f t="shared" ca="1" si="101"/>
        <v>3.6764505462990815</v>
      </c>
      <c r="BG131" s="30">
        <f t="shared" ca="1" si="111"/>
        <v>3.1634574468154888</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131.28484687222229</v>
      </c>
      <c r="I132" s="99">
        <f t="shared" si="74"/>
        <v>13.90625</v>
      </c>
      <c r="J132" s="22">
        <f t="shared" ca="1" si="75"/>
        <v>131.28484687222229</v>
      </c>
      <c r="K132" s="21">
        <f t="shared" ca="1" si="82"/>
        <v>181</v>
      </c>
      <c r="L132" s="4">
        <f t="shared" ca="1" si="72"/>
        <v>181</v>
      </c>
      <c r="M132" s="21">
        <f t="shared" ca="1" si="83"/>
        <v>181</v>
      </c>
      <c r="N132" s="22" t="e">
        <f t="shared" ca="1" si="84"/>
        <v>#N/A</v>
      </c>
      <c r="O132" s="21" t="e">
        <f t="shared" ca="1" si="85"/>
        <v>#N/A</v>
      </c>
      <c r="P132" s="99">
        <f t="shared" ca="1" si="76"/>
        <v>44.760958369148398</v>
      </c>
      <c r="Q132" t="e">
        <f t="shared" ca="1" si="77"/>
        <v>#N/A</v>
      </c>
      <c r="R132" s="108" t="e">
        <f t="shared" ca="1" si="78"/>
        <v>#N/A</v>
      </c>
      <c r="S132" s="99">
        <f t="shared" ca="1" si="79"/>
        <v>137.2390416308516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10.449693854085329</v>
      </c>
      <c r="AU132" s="91">
        <f t="shared" ca="1" si="95"/>
        <v>-9.1753848648648688</v>
      </c>
      <c r="AV132" s="99" t="e">
        <f t="shared" ca="1" si="96"/>
        <v>#N/A</v>
      </c>
      <c r="AW132" s="91" t="e">
        <f t="shared" ca="1" si="97"/>
        <v>#N/A</v>
      </c>
      <c r="AX132" s="99" t="e">
        <f t="shared" ca="1" si="98"/>
        <v>#N/A</v>
      </c>
      <c r="AY132" s="91" t="e">
        <f t="shared" ca="1" si="99"/>
        <v>#N/A</v>
      </c>
      <c r="BD132" s="174">
        <v>89</v>
      </c>
      <c r="BE132" s="30">
        <f t="shared" ca="1" si="100"/>
        <v>41.382928647574715</v>
      </c>
      <c r="BF132" s="30">
        <f t="shared" ca="1" si="101"/>
        <v>3.6328896726413791</v>
      </c>
      <c r="BG132" s="30">
        <f t="shared" ca="1" si="111"/>
        <v>3.125974834598396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130.72822624031414</v>
      </c>
      <c r="I133" s="99">
        <f t="shared" si="74"/>
        <v>14.0625</v>
      </c>
      <c r="J133" s="22">
        <f t="shared" ca="1" si="75"/>
        <v>130.72822624031414</v>
      </c>
      <c r="K133" s="21">
        <f t="shared" ca="1" si="82"/>
        <v>181</v>
      </c>
      <c r="L133" s="4">
        <f t="shared" ca="1" si="72"/>
        <v>181</v>
      </c>
      <c r="M133" s="21">
        <f t="shared" ca="1" si="83"/>
        <v>181</v>
      </c>
      <c r="N133" s="22" t="e">
        <f t="shared" ca="1" si="84"/>
        <v>#N/A</v>
      </c>
      <c r="O133" s="21" t="e">
        <f t="shared" ca="1" si="85"/>
        <v>#N/A</v>
      </c>
      <c r="P133" s="99">
        <f t="shared" ca="1" si="76"/>
        <v>44.760958369148398</v>
      </c>
      <c r="Q133" t="e">
        <f t="shared" ca="1" si="77"/>
        <v>#N/A</v>
      </c>
      <c r="R133" s="108" t="e">
        <f t="shared" ca="1" si="78"/>
        <v>#N/A</v>
      </c>
      <c r="S133" s="99">
        <f t="shared" ca="1" si="79"/>
        <v>137.2390416308516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10.656745226925933</v>
      </c>
      <c r="AU133" s="91">
        <f t="shared" ca="1" si="95"/>
        <v>-9.1753848648648706</v>
      </c>
      <c r="AV133" s="99" t="e">
        <f t="shared" ca="1" si="96"/>
        <v>#N/A</v>
      </c>
      <c r="AW133" s="91" t="e">
        <f t="shared" ca="1" si="97"/>
        <v>#N/A</v>
      </c>
      <c r="AX133" s="99" t="e">
        <f t="shared" ca="1" si="98"/>
        <v>#N/A</v>
      </c>
      <c r="AY133" s="91" t="e">
        <f t="shared" ca="1" si="99"/>
        <v>#N/A</v>
      </c>
      <c r="BD133" s="174">
        <v>90</v>
      </c>
      <c r="BE133" s="30">
        <f t="shared" ca="1" si="100"/>
        <v>1.1790108985224158E+16</v>
      </c>
      <c r="BF133" s="30">
        <f t="shared" ca="1" si="101"/>
        <v>3.5893155258764597</v>
      </c>
      <c r="BG133" s="30">
        <f t="shared" ca="1" si="111"/>
        <v>3.088480801335558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130.18830662007016</v>
      </c>
      <c r="I134" s="99">
        <f t="shared" si="74"/>
        <v>14.21875</v>
      </c>
      <c r="J134" s="22">
        <f t="shared" ca="1" si="75"/>
        <v>130.18830662007016</v>
      </c>
      <c r="K134" s="21">
        <f t="shared" ca="1" si="82"/>
        <v>181</v>
      </c>
      <c r="L134" s="4">
        <f t="shared" ca="1" si="72"/>
        <v>181</v>
      </c>
      <c r="M134" s="21">
        <f t="shared" ca="1" si="83"/>
        <v>181</v>
      </c>
      <c r="N134" s="22" t="e">
        <f t="shared" ca="1" si="84"/>
        <v>#N/A</v>
      </c>
      <c r="O134" s="21" t="e">
        <f t="shared" ca="1" si="85"/>
        <v>#N/A</v>
      </c>
      <c r="P134" s="99">
        <f t="shared" ca="1" si="76"/>
        <v>44.760958369148398</v>
      </c>
      <c r="Q134" t="e">
        <f t="shared" ca="1" si="77"/>
        <v>#N/A</v>
      </c>
      <c r="R134" s="108" t="e">
        <f t="shared" ca="1" si="78"/>
        <v>#N/A</v>
      </c>
      <c r="S134" s="99">
        <f t="shared" ca="1" si="79"/>
        <v>137.2390416308516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10.862097594116374</v>
      </c>
      <c r="AU134" s="91">
        <f t="shared" ca="1" si="95"/>
        <v>-9.1753848648648653</v>
      </c>
      <c r="AV134" s="99" t="e">
        <f t="shared" ca="1" si="96"/>
        <v>#N/A</v>
      </c>
      <c r="AW134" s="91" t="e">
        <f t="shared" ca="1" si="97"/>
        <v>#N/A</v>
      </c>
      <c r="AX134" s="99" t="e">
        <f t="shared" ca="1" si="98"/>
        <v>#N/A</v>
      </c>
      <c r="AY134" s="91" t="e">
        <f t="shared" ca="1" si="99"/>
        <v>#N/A</v>
      </c>
      <c r="BD134" s="174">
        <v>91</v>
      </c>
      <c r="BE134" s="30">
        <f t="shared" ca="1" si="100"/>
        <v>41.382928647575</v>
      </c>
      <c r="BF134" s="30">
        <f t="shared" ca="1" si="101"/>
        <v>3.5457413791115404</v>
      </c>
      <c r="BG134" s="30">
        <f t="shared" ca="1" si="111"/>
        <v>3.050986768072721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129.66425152045741</v>
      </c>
      <c r="I135" s="99">
        <f t="shared" si="74"/>
        <v>14.375</v>
      </c>
      <c r="J135" s="22">
        <f t="shared" ca="1" si="75"/>
        <v>129.66425152045741</v>
      </c>
      <c r="K135" s="21">
        <f t="shared" ca="1" si="82"/>
        <v>181</v>
      </c>
      <c r="L135" s="4">
        <f t="shared" ca="1" si="72"/>
        <v>181</v>
      </c>
      <c r="M135" s="21">
        <f t="shared" ca="1" si="83"/>
        <v>181</v>
      </c>
      <c r="N135" s="22" t="e">
        <f t="shared" ca="1" si="84"/>
        <v>#N/A</v>
      </c>
      <c r="O135" s="21" t="e">
        <f t="shared" ca="1" si="85"/>
        <v>#N/A</v>
      </c>
      <c r="P135" s="99">
        <f t="shared" ca="1" si="76"/>
        <v>44.760958369148398</v>
      </c>
      <c r="Q135" t="e">
        <f t="shared" ca="1" si="77"/>
        <v>#N/A</v>
      </c>
      <c r="R135" s="108" t="e">
        <f t="shared" ca="1" si="78"/>
        <v>#N/A</v>
      </c>
      <c r="S135" s="99">
        <f t="shared" ca="1" si="79"/>
        <v>137.2390416308516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11.065845543003425</v>
      </c>
      <c r="AU135" s="91">
        <f t="shared" ca="1" si="95"/>
        <v>-9.1753848648648653</v>
      </c>
      <c r="AV135" s="99" t="e">
        <f t="shared" ca="1" si="96"/>
        <v>#N/A</v>
      </c>
      <c r="AW135" s="91" t="e">
        <f t="shared" ca="1" si="97"/>
        <v>#N/A</v>
      </c>
      <c r="AX135" s="99" t="e">
        <f t="shared" ca="1" si="98"/>
        <v>#N/A</v>
      </c>
      <c r="AY135" s="91" t="e">
        <f t="shared" ca="1" si="99"/>
        <v>#N/A</v>
      </c>
      <c r="BD135" s="174">
        <v>92</v>
      </c>
      <c r="BE135" s="30">
        <f t="shared" ca="1" si="100"/>
        <v>20.694616214073495</v>
      </c>
      <c r="BF135" s="30">
        <f t="shared" ca="1" si="101"/>
        <v>3.502180505453838</v>
      </c>
      <c r="BG135" s="30">
        <f t="shared" ca="1" si="111"/>
        <v>3.0135041558556277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172.65279487578175</v>
      </c>
      <c r="E136" s="4">
        <f t="shared" ca="1" si="115"/>
        <v>181</v>
      </c>
      <c r="F136" s="4">
        <f t="shared" ca="1" si="115"/>
        <v>181</v>
      </c>
      <c r="G136" s="22">
        <f t="shared" ca="1" si="116"/>
        <v>181</v>
      </c>
      <c r="H136" s="4">
        <f t="shared" ca="1" si="116"/>
        <v>129.15528572342816</v>
      </c>
      <c r="I136" s="99">
        <f t="shared" si="74"/>
        <v>14.53125</v>
      </c>
      <c r="J136" s="22">
        <f t="shared" ca="1" si="75"/>
        <v>129.15528572342816</v>
      </c>
      <c r="K136" s="21">
        <f t="shared" ca="1" si="82"/>
        <v>181</v>
      </c>
      <c r="L136" s="4">
        <f t="shared" ca="1" si="72"/>
        <v>181</v>
      </c>
      <c r="M136" s="21">
        <f t="shared" ca="1" si="83"/>
        <v>181</v>
      </c>
      <c r="N136" s="22" t="e">
        <f t="shared" ca="1" si="84"/>
        <v>#N/A</v>
      </c>
      <c r="O136" s="21" t="e">
        <f t="shared" ca="1" si="85"/>
        <v>#N/A</v>
      </c>
      <c r="P136" s="99">
        <f t="shared" ca="1" si="76"/>
        <v>36.413753244930149</v>
      </c>
      <c r="Q136" t="e">
        <f t="shared" ca="1" si="77"/>
        <v>#N/A</v>
      </c>
      <c r="R136" s="108" t="e">
        <f t="shared" ca="1" si="78"/>
        <v>#N/A</v>
      </c>
      <c r="S136" s="99">
        <f t="shared" ca="1" si="79"/>
        <v>128.89183650663335</v>
      </c>
      <c r="T136" s="34" t="e">
        <f t="shared" ca="1" si="80"/>
        <v>#N/A</v>
      </c>
      <c r="U136" s="59" t="e">
        <f t="shared" ca="1" si="81"/>
        <v>#N/A</v>
      </c>
      <c r="AB136" s="4"/>
      <c r="AC136" s="4"/>
      <c r="AD136" s="4"/>
      <c r="AE136" s="4"/>
      <c r="AL136" s="99">
        <f t="shared" ca="1" si="86"/>
        <v>1.8582820019846367</v>
      </c>
      <c r="AM136" s="91">
        <f t="shared" ca="1" si="87"/>
        <v>-14.41194</v>
      </c>
      <c r="AN136" s="99">
        <f t="shared" ca="1" si="88"/>
        <v>-1.8582820019846367</v>
      </c>
      <c r="AO136" s="91">
        <f t="shared" ca="1" si="89"/>
        <v>-14.41194</v>
      </c>
      <c r="AP136" s="99" t="e">
        <f t="shared" ca="1" si="90"/>
        <v>#N/A</v>
      </c>
      <c r="AQ136" s="91" t="e">
        <f t="shared" ca="1" si="91"/>
        <v>#N/A</v>
      </c>
      <c r="AR136" s="30" t="e">
        <f t="shared" ca="1" si="92"/>
        <v>#N/A</v>
      </c>
      <c r="AS136" s="91" t="e">
        <f t="shared" ca="1" si="93"/>
        <v>#N/A</v>
      </c>
      <c r="AT136" s="99">
        <f t="shared" ca="1" si="94"/>
        <v>11.268076106599063</v>
      </c>
      <c r="AU136" s="91">
        <f t="shared" ca="1" si="95"/>
        <v>-9.175384864864867</v>
      </c>
      <c r="AV136" s="99" t="e">
        <f t="shared" ca="1" si="96"/>
        <v>#N/A</v>
      </c>
      <c r="AW136" s="91" t="e">
        <f t="shared" ca="1" si="97"/>
        <v>#N/A</v>
      </c>
      <c r="AX136" s="99" t="e">
        <f t="shared" ca="1" si="98"/>
        <v>#N/A</v>
      </c>
      <c r="AY136" s="91" t="e">
        <f t="shared" ca="1" si="99"/>
        <v>#N/A</v>
      </c>
      <c r="BD136" s="174">
        <v>93</v>
      </c>
      <c r="BE136" s="30">
        <f t="shared" ca="1" si="100"/>
        <v>13.799913905651723</v>
      </c>
      <c r="BF136" s="30">
        <f t="shared" ca="1" si="101"/>
        <v>3.4586461739674514</v>
      </c>
      <c r="BG136" s="30">
        <f t="shared" ca="1" si="111"/>
        <v>2.9760443822510632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168.88388250287369</v>
      </c>
      <c r="E137" s="4">
        <f t="shared" ca="1" si="115"/>
        <v>181</v>
      </c>
      <c r="F137" s="4">
        <f t="shared" ca="1" si="115"/>
        <v>181</v>
      </c>
      <c r="G137" s="22">
        <f t="shared" ca="1" si="116"/>
        <v>181</v>
      </c>
      <c r="H137" s="4">
        <f t="shared" ca="1" si="116"/>
        <v>128.66068927139565</v>
      </c>
      <c r="I137" s="99">
        <f t="shared" si="74"/>
        <v>14.6875</v>
      </c>
      <c r="J137" s="22">
        <f t="shared" ca="1" si="75"/>
        <v>128.66068927139565</v>
      </c>
      <c r="K137" s="21">
        <f t="shared" ca="1" si="82"/>
        <v>181</v>
      </c>
      <c r="L137" s="4">
        <f t="shared" ca="1" si="72"/>
        <v>181</v>
      </c>
      <c r="M137" s="21">
        <f t="shared" ca="1" si="83"/>
        <v>181</v>
      </c>
      <c r="N137" s="22" t="e">
        <f t="shared" ca="1" si="84"/>
        <v>#N/A</v>
      </c>
      <c r="O137" s="21" t="e">
        <f t="shared" ca="1" si="85"/>
        <v>#N/A</v>
      </c>
      <c r="P137" s="99">
        <f t="shared" ca="1" si="76"/>
        <v>32.644840872022087</v>
      </c>
      <c r="Q137" t="e">
        <f t="shared" ca="1" si="77"/>
        <v>#N/A</v>
      </c>
      <c r="R137" s="108" t="e">
        <f t="shared" ca="1" si="78"/>
        <v>#N/A</v>
      </c>
      <c r="S137" s="99">
        <f t="shared" ca="1" si="79"/>
        <v>125.12292413372529</v>
      </c>
      <c r="T137" s="34" t="e">
        <f t="shared" ca="1" si="80"/>
        <v>#N/A</v>
      </c>
      <c r="U137" s="59" t="e">
        <f t="shared" ca="1" si="81"/>
        <v>#N/A</v>
      </c>
      <c r="AB137" s="4"/>
      <c r="AC137" s="4"/>
      <c r="AD137" s="4"/>
      <c r="AE137" s="4"/>
      <c r="AL137" s="99">
        <f t="shared" ca="1" si="86"/>
        <v>2.8317206229428886</v>
      </c>
      <c r="AM137" s="91">
        <f t="shared" ca="1" si="87"/>
        <v>-14.411939999999998</v>
      </c>
      <c r="AN137" s="99">
        <f t="shared" ca="1" si="88"/>
        <v>-2.8317206229428886</v>
      </c>
      <c r="AO137" s="91">
        <f t="shared" ca="1" si="89"/>
        <v>-14.411939999999998</v>
      </c>
      <c r="AP137" s="99" t="e">
        <f t="shared" ca="1" si="90"/>
        <v>#N/A</v>
      </c>
      <c r="AQ137" s="91" t="e">
        <f t="shared" ca="1" si="91"/>
        <v>#N/A</v>
      </c>
      <c r="AR137" s="30" t="e">
        <f t="shared" ca="1" si="92"/>
        <v>#N/A</v>
      </c>
      <c r="AS137" s="91" t="e">
        <f t="shared" ca="1" si="93"/>
        <v>#N/A</v>
      </c>
      <c r="AT137" s="99">
        <f t="shared" ca="1" si="94"/>
        <v>11.468869553343465</v>
      </c>
      <c r="AU137" s="91">
        <f t="shared" ca="1" si="95"/>
        <v>-9.1753848648648653</v>
      </c>
      <c r="AV137" s="99" t="e">
        <f t="shared" ca="1" si="96"/>
        <v>#N/A</v>
      </c>
      <c r="AW137" s="91" t="e">
        <f t="shared" ca="1" si="97"/>
        <v>#N/A</v>
      </c>
      <c r="AX137" s="99" t="e">
        <f t="shared" ca="1" si="98"/>
        <v>#N/A</v>
      </c>
      <c r="AY137" s="91" t="e">
        <f t="shared" ca="1" si="99"/>
        <v>#N/A</v>
      </c>
      <c r="BD137" s="174">
        <v>94</v>
      </c>
      <c r="BE137" s="30">
        <f t="shared" ca="1" si="100"/>
        <v>10.353615249701535</v>
      </c>
      <c r="BF137" s="30">
        <f t="shared" ca="1" si="101"/>
        <v>3.4151516456314797</v>
      </c>
      <c r="BG137" s="30">
        <f t="shared" ca="1" si="111"/>
        <v>2.9386188578689474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166.14614499655821</v>
      </c>
      <c r="E138" s="4">
        <f t="shared" ca="1" si="115"/>
        <v>181</v>
      </c>
      <c r="F138" s="4">
        <f t="shared" ca="1" si="115"/>
        <v>181</v>
      </c>
      <c r="G138" s="22">
        <f t="shared" ca="1" si="116"/>
        <v>181</v>
      </c>
      <c r="H138" s="4">
        <f t="shared" ca="1" si="116"/>
        <v>128.17979219572419</v>
      </c>
      <c r="I138" s="99">
        <f t="shared" si="74"/>
        <v>14.84375</v>
      </c>
      <c r="J138" s="22">
        <f t="shared" ca="1" si="75"/>
        <v>128.17979219572419</v>
      </c>
      <c r="K138" s="21">
        <f t="shared" ca="1" si="82"/>
        <v>181</v>
      </c>
      <c r="L138" s="4">
        <f t="shared" ref="L138:L169" ca="1" si="117">IF(G138&gt;$F$37,#N/A,G138)</f>
        <v>181</v>
      </c>
      <c r="M138" s="21">
        <f t="shared" ca="1" si="83"/>
        <v>181</v>
      </c>
      <c r="N138" s="22" t="e">
        <f t="shared" ca="1" si="84"/>
        <v>#N/A</v>
      </c>
      <c r="O138" s="21" t="e">
        <f t="shared" ca="1" si="85"/>
        <v>#N/A</v>
      </c>
      <c r="P138" s="99">
        <f t="shared" ca="1" si="76"/>
        <v>29.907103365706604</v>
      </c>
      <c r="Q138" t="e">
        <f t="shared" ca="1" si="77"/>
        <v>#N/A</v>
      </c>
      <c r="R138" s="108" t="e">
        <f t="shared" ca="1" si="78"/>
        <v>#N/A</v>
      </c>
      <c r="S138" s="99">
        <f t="shared" ca="1" si="79"/>
        <v>122.38518662740981</v>
      </c>
      <c r="T138" s="34" t="e">
        <f t="shared" ca="1" si="80"/>
        <v>#N/A</v>
      </c>
      <c r="U138" s="59" t="e">
        <f t="shared" ca="1" si="81"/>
        <v>#N/A</v>
      </c>
      <c r="AB138" s="4"/>
      <c r="AC138" s="4"/>
      <c r="AD138" s="4"/>
      <c r="AE138" s="4"/>
      <c r="AL138" s="99">
        <f t="shared" ca="1" si="86"/>
        <v>3.554279040663531</v>
      </c>
      <c r="AM138" s="91">
        <f t="shared" ca="1" si="87"/>
        <v>-14.411939999999998</v>
      </c>
      <c r="AN138" s="99">
        <f t="shared" ca="1" si="88"/>
        <v>-3.554279040663531</v>
      </c>
      <c r="AO138" s="91">
        <f t="shared" ca="1" si="89"/>
        <v>-14.411939999999998</v>
      </c>
      <c r="AP138" s="99" t="e">
        <f t="shared" ca="1" si="90"/>
        <v>#N/A</v>
      </c>
      <c r="AQ138" s="91" t="e">
        <f t="shared" ca="1" si="91"/>
        <v>#N/A</v>
      </c>
      <c r="AR138" s="30" t="e">
        <f t="shared" ca="1" si="92"/>
        <v>#N/A</v>
      </c>
      <c r="AS138" s="91" t="e">
        <f t="shared" ca="1" si="93"/>
        <v>#N/A</v>
      </c>
      <c r="AT138" s="99">
        <f t="shared" ca="1" si="94"/>
        <v>11.668300075165565</v>
      </c>
      <c r="AU138" s="91">
        <f t="shared" ca="1" si="95"/>
        <v>-9.175384864864867</v>
      </c>
      <c r="AV138" s="99" t="e">
        <f t="shared" ca="1" si="96"/>
        <v>#N/A</v>
      </c>
      <c r="AW138" s="91" t="e">
        <f t="shared" ca="1" si="97"/>
        <v>#N/A</v>
      </c>
      <c r="AX138" s="99" t="e">
        <f t="shared" ca="1" si="98"/>
        <v>#N/A</v>
      </c>
      <c r="AY138" s="91" t="e">
        <f t="shared" ca="1" si="99"/>
        <v>#N/A</v>
      </c>
      <c r="BD138" s="174">
        <v>95</v>
      </c>
      <c r="BE138" s="30">
        <f t="shared" ca="1" si="100"/>
        <v>8.2866793116967177</v>
      </c>
      <c r="BF138" s="30">
        <f t="shared" ca="1" si="101"/>
        <v>3.3717101693005938</v>
      </c>
      <c r="BG138" s="30">
        <f t="shared" ca="1" si="111"/>
        <v>2.9012389828865577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163.90348087362304</v>
      </c>
      <c r="E139" s="4">
        <f t="shared" ca="1" si="115"/>
        <v>181</v>
      </c>
      <c r="F139" s="4">
        <f t="shared" ca="1" si="115"/>
        <v>181</v>
      </c>
      <c r="G139" s="22">
        <f t="shared" ca="1" si="116"/>
        <v>181</v>
      </c>
      <c r="H139" s="4">
        <f t="shared" ca="1" si="116"/>
        <v>127.71196987683589</v>
      </c>
      <c r="I139" s="99">
        <f t="shared" si="74"/>
        <v>15</v>
      </c>
      <c r="J139" s="22">
        <f t="shared" ca="1" si="75"/>
        <v>127.71196987683589</v>
      </c>
      <c r="K139" s="21">
        <f t="shared" ca="1" si="82"/>
        <v>181</v>
      </c>
      <c r="L139" s="4">
        <f t="shared" ca="1" si="117"/>
        <v>181</v>
      </c>
      <c r="M139" s="21">
        <f t="shared" ca="1" si="83"/>
        <v>181</v>
      </c>
      <c r="N139" s="22" t="e">
        <f t="shared" ca="1" si="84"/>
        <v>#N/A</v>
      </c>
      <c r="O139" s="21" t="e">
        <f t="shared" ca="1" si="85"/>
        <v>#N/A</v>
      </c>
      <c r="P139" s="99">
        <f t="shared" ca="1" si="76"/>
        <v>27.664439242771437</v>
      </c>
      <c r="Q139" t="e">
        <f t="shared" ref="Q139:Q170" ca="1" si="119">IF(AND(P139=MIN($P$43:$P$202),D139&gt;$I$37,D139&lt;$G$37),A139,#N/A)</f>
        <v>#N/A</v>
      </c>
      <c r="R139" s="108" t="e">
        <f t="shared" ref="R139:R170" ca="1" si="120">IF(AND(P139=MIN($P$43:$P$202),D139&gt;$I$37,D139&lt;$G$37),D139,#N/A)</f>
        <v>#N/A</v>
      </c>
      <c r="S139" s="99">
        <f t="shared" ca="1" si="79"/>
        <v>120.14252250447464</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4.1588442428636476</v>
      </c>
      <c r="AM139" s="91">
        <f t="shared" ca="1" si="87"/>
        <v>-14.411939999999996</v>
      </c>
      <c r="AN139" s="99">
        <f t="shared" ca="1" si="88"/>
        <v>-4.1588442428636476</v>
      </c>
      <c r="AO139" s="91">
        <f t="shared" ca="1" si="89"/>
        <v>-14.411939999999996</v>
      </c>
      <c r="AP139" s="99" t="e">
        <f t="shared" ca="1" si="90"/>
        <v>#N/A</v>
      </c>
      <c r="AQ139" s="91" t="e">
        <f t="shared" ca="1" si="91"/>
        <v>#N/A</v>
      </c>
      <c r="AR139" s="30" t="e">
        <f t="shared" ca="1" si="92"/>
        <v>#N/A</v>
      </c>
      <c r="AS139" s="91" t="e">
        <f t="shared" ca="1" si="93"/>
        <v>#N/A</v>
      </c>
      <c r="AT139" s="99">
        <f t="shared" ca="1" si="94"/>
        <v>11.866436389312874</v>
      </c>
      <c r="AU139" s="91">
        <f t="shared" ca="1" si="95"/>
        <v>-9.175384864864867</v>
      </c>
      <c r="AV139" s="99" t="e">
        <f t="shared" ca="1" si="96"/>
        <v>#N/A</v>
      </c>
      <c r="AW139" s="91" t="e">
        <f t="shared" ca="1" si="97"/>
        <v>#N/A</v>
      </c>
      <c r="AX139" s="99" t="e">
        <f t="shared" ca="1" si="98"/>
        <v>#N/A</v>
      </c>
      <c r="AY139" s="91" t="e">
        <f t="shared" ca="1" si="99"/>
        <v>#N/A</v>
      </c>
      <c r="BD139" s="174">
        <v>96</v>
      </c>
      <c r="BE139" s="30">
        <f t="shared" ca="1" si="100"/>
        <v>6.9094260811358943</v>
      </c>
      <c r="BF139" s="30">
        <f t="shared" ca="1" si="101"/>
        <v>3.3283349776693116</v>
      </c>
      <c r="BG139" s="30">
        <f t="shared" ca="1" si="111"/>
        <v>2.8639161435759193</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161.96931538120202</v>
      </c>
      <c r="E140" s="4">
        <f t="shared" ca="1" si="115"/>
        <v>181</v>
      </c>
      <c r="F140" s="4">
        <f t="shared" ca="1" si="115"/>
        <v>181</v>
      </c>
      <c r="G140" s="22">
        <f t="shared" ca="1" si="116"/>
        <v>181</v>
      </c>
      <c r="H140" s="4">
        <f t="shared" ca="1" si="116"/>
        <v>127.25663894522842</v>
      </c>
      <c r="I140" s="99">
        <f t="shared" si="74"/>
        <v>15.15625</v>
      </c>
      <c r="J140" s="22">
        <f t="shared" ca="1" si="75"/>
        <v>127.25663894522842</v>
      </c>
      <c r="K140" s="21">
        <f t="shared" ca="1" si="82"/>
        <v>181</v>
      </c>
      <c r="L140" s="4">
        <f t="shared" ca="1" si="117"/>
        <v>181</v>
      </c>
      <c r="M140" s="21">
        <f t="shared" ca="1" si="83"/>
        <v>181</v>
      </c>
      <c r="N140" s="22" t="e">
        <f t="shared" ca="1" si="84"/>
        <v>#N/A</v>
      </c>
      <c r="O140" s="21" t="e">
        <f t="shared" ca="1" si="85"/>
        <v>#N/A</v>
      </c>
      <c r="P140" s="99">
        <f t="shared" ca="1" si="76"/>
        <v>25.73027375035042</v>
      </c>
      <c r="Q140" t="e">
        <f t="shared" ca="1" si="119"/>
        <v>#N/A</v>
      </c>
      <c r="R140" s="108" t="e">
        <f t="shared" ca="1" si="120"/>
        <v>#N/A</v>
      </c>
      <c r="S140" s="99">
        <f t="shared" ca="1" si="79"/>
        <v>118.20835701205363</v>
      </c>
      <c r="T140" s="34" t="e">
        <f t="shared" ca="1" si="121"/>
        <v>#N/A</v>
      </c>
      <c r="U140" s="59" t="e">
        <f t="shared" ca="1" si="122"/>
        <v>#N/A</v>
      </c>
      <c r="AB140" s="4"/>
      <c r="AC140" s="4"/>
      <c r="AD140" s="4"/>
      <c r="AE140" s="4"/>
      <c r="AL140" s="99">
        <f t="shared" ca="1" si="86"/>
        <v>4.6912577736572993</v>
      </c>
      <c r="AM140" s="91">
        <f t="shared" ca="1" si="87"/>
        <v>-14.41194</v>
      </c>
      <c r="AN140" s="99">
        <f t="shared" ca="1" si="88"/>
        <v>-4.6912577736572993</v>
      </c>
      <c r="AO140" s="91">
        <f t="shared" ca="1" si="89"/>
        <v>-14.41194</v>
      </c>
      <c r="AP140" s="99" t="e">
        <f t="shared" ca="1" si="90"/>
        <v>#N/A</v>
      </c>
      <c r="AQ140" s="91" t="e">
        <f t="shared" ca="1" si="91"/>
        <v>#N/A</v>
      </c>
      <c r="AR140" s="30" t="e">
        <f t="shared" ca="1" si="92"/>
        <v>#N/A</v>
      </c>
      <c r="AS140" s="91" t="e">
        <f t="shared" ca="1" si="93"/>
        <v>#N/A</v>
      </c>
      <c r="AT140" s="99">
        <f t="shared" ca="1" si="94"/>
        <v>12.063342266723128</v>
      </c>
      <c r="AU140" s="91">
        <f t="shared" ca="1" si="95"/>
        <v>-9.1753848648648706</v>
      </c>
      <c r="AV140" s="99" t="e">
        <f t="shared" ca="1" si="96"/>
        <v>#N/A</v>
      </c>
      <c r="AW140" s="91" t="e">
        <f t="shared" ca="1" si="97"/>
        <v>#N/A</v>
      </c>
      <c r="AX140" s="99" t="e">
        <f t="shared" ca="1" si="98"/>
        <v>#N/A</v>
      </c>
      <c r="AY140" s="91" t="e">
        <f t="shared" ca="1" si="99"/>
        <v>#N/A</v>
      </c>
      <c r="BD140" s="174">
        <v>97</v>
      </c>
      <c r="BE140" s="30">
        <f t="shared" ca="1" si="100"/>
        <v>5.9262786697846117</v>
      </c>
      <c r="BF140" s="30">
        <f t="shared" ca="1" si="101"/>
        <v>3.285039283241189</v>
      </c>
      <c r="BG140" s="30">
        <f t="shared" ca="1" si="111"/>
        <v>2.8266617088354415</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160.25201834192987</v>
      </c>
      <c r="E141" s="4">
        <f t="shared" ca="1" si="115"/>
        <v>181</v>
      </c>
      <c r="F141" s="4">
        <f t="shared" ca="1" si="115"/>
        <v>181</v>
      </c>
      <c r="G141" s="22">
        <f t="shared" ca="1" si="116"/>
        <v>181</v>
      </c>
      <c r="H141" s="4">
        <f t="shared" ca="1" si="116"/>
        <v>126.81325364778513</v>
      </c>
      <c r="I141" s="99">
        <f t="shared" si="74"/>
        <v>15.3125</v>
      </c>
      <c r="J141" s="22">
        <f t="shared" ca="1" si="75"/>
        <v>126.81325364778513</v>
      </c>
      <c r="K141" s="21">
        <f t="shared" ca="1" si="82"/>
        <v>181</v>
      </c>
      <c r="L141" s="4">
        <f t="shared" ca="1" si="117"/>
        <v>181</v>
      </c>
      <c r="M141" s="21">
        <f t="shared" ca="1" si="83"/>
        <v>181</v>
      </c>
      <c r="N141" s="22" t="e">
        <f t="shared" ca="1" si="84"/>
        <v>#N/A</v>
      </c>
      <c r="O141" s="21" t="e">
        <f t="shared" ca="1" si="85"/>
        <v>#N/A</v>
      </c>
      <c r="P141" s="99">
        <f t="shared" ca="1" si="76"/>
        <v>24.012976711078267</v>
      </c>
      <c r="Q141" t="e">
        <f t="shared" ca="1" si="119"/>
        <v>#N/A</v>
      </c>
      <c r="R141" s="108" t="e">
        <f t="shared" ca="1" si="120"/>
        <v>#N/A</v>
      </c>
      <c r="S141" s="99">
        <f t="shared" ca="1" si="79"/>
        <v>116.49105997278147</v>
      </c>
      <c r="T141" s="34" t="e">
        <f t="shared" ca="1" si="121"/>
        <v>#N/A</v>
      </c>
      <c r="U141" s="59" t="e">
        <f t="shared" ca="1" si="122"/>
        <v>#N/A</v>
      </c>
      <c r="AB141" s="4"/>
      <c r="AC141" s="4"/>
      <c r="AD141" s="4"/>
      <c r="AE141" s="4"/>
      <c r="AL141" s="99">
        <f t="shared" ca="1" si="86"/>
        <v>5.1738420623749271</v>
      </c>
      <c r="AM141" s="91">
        <f t="shared" ca="1" si="87"/>
        <v>-14.411939999999998</v>
      </c>
      <c r="AN141" s="99">
        <f t="shared" ca="1" si="88"/>
        <v>-5.1738420623749271</v>
      </c>
      <c r="AO141" s="91">
        <f t="shared" ca="1" si="89"/>
        <v>-14.411939999999998</v>
      </c>
      <c r="AP141" s="99" t="e">
        <f t="shared" ca="1" si="90"/>
        <v>#N/A</v>
      </c>
      <c r="AQ141" s="91" t="e">
        <f t="shared" ca="1" si="91"/>
        <v>#N/A</v>
      </c>
      <c r="AR141" s="30" t="e">
        <f t="shared" ca="1" si="92"/>
        <v>#N/A</v>
      </c>
      <c r="AS141" s="91" t="e">
        <f t="shared" ca="1" si="93"/>
        <v>#N/A</v>
      </c>
      <c r="AT141" s="99">
        <f t="shared" ca="1" si="94"/>
        <v>12.259076997539772</v>
      </c>
      <c r="AU141" s="91">
        <f t="shared" ca="1" si="95"/>
        <v>-9.175384864864867</v>
      </c>
      <c r="AV141" s="99" t="e">
        <f t="shared" ca="1" si="96"/>
        <v>#N/A</v>
      </c>
      <c r="AW141" s="91" t="e">
        <f t="shared" ca="1" si="97"/>
        <v>#N/A</v>
      </c>
      <c r="AX141" s="99" t="e">
        <f t="shared" ca="1" si="98"/>
        <v>#N/A</v>
      </c>
      <c r="AY141" s="91" t="e">
        <f t="shared" ca="1" si="99"/>
        <v>#N/A</v>
      </c>
      <c r="BD141" s="174">
        <v>98</v>
      </c>
      <c r="BE141" s="30">
        <f t="shared" ca="1" si="100"/>
        <v>5.1894488614564942</v>
      </c>
      <c r="BF141" s="30">
        <f t="shared" ca="1" si="101"/>
        <v>3.2418362743041622</v>
      </c>
      <c r="BG141" s="30">
        <f t="shared" ca="1" si="111"/>
        <v>2.7894870267268375</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158.69838207722373</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126.38130261601246</v>
      </c>
      <c r="I142" s="99">
        <f t="shared" si="74"/>
        <v>15.46875</v>
      </c>
      <c r="J142" s="22">
        <f t="shared" ca="1" si="75"/>
        <v>126.38130261601246</v>
      </c>
      <c r="K142" s="21">
        <f t="shared" ca="1" si="82"/>
        <v>181</v>
      </c>
      <c r="L142" s="4">
        <f t="shared" ca="1" si="117"/>
        <v>181</v>
      </c>
      <c r="M142" s="21">
        <f t="shared" ca="1" si="83"/>
        <v>181</v>
      </c>
      <c r="N142" s="22" t="e">
        <f t="shared" ca="1" si="84"/>
        <v>#N/A</v>
      </c>
      <c r="O142" s="21" t="e">
        <f t="shared" ca="1" si="85"/>
        <v>#N/A</v>
      </c>
      <c r="P142" s="99">
        <f t="shared" ca="1" si="76"/>
        <v>22.459340446372124</v>
      </c>
      <c r="Q142" t="e">
        <f t="shared" ca="1" si="119"/>
        <v>#N/A</v>
      </c>
      <c r="R142" s="108" t="e">
        <f t="shared" ca="1" si="120"/>
        <v>#N/A</v>
      </c>
      <c r="S142" s="99">
        <f t="shared" ca="1" si="79"/>
        <v>114.93742370807533</v>
      </c>
      <c r="T142" s="34" t="e">
        <f t="shared" ca="1" si="121"/>
        <v>#N/A</v>
      </c>
      <c r="U142" s="59" t="e">
        <f t="shared" ca="1" si="122"/>
        <v>#N/A</v>
      </c>
      <c r="AB142" s="4"/>
      <c r="AC142" s="4"/>
      <c r="AD142" s="4"/>
      <c r="AE142" s="4"/>
      <c r="AL142" s="99">
        <f t="shared" ca="1" si="86"/>
        <v>5.6194494391265852</v>
      </c>
      <c r="AM142" s="91">
        <f t="shared" ca="1" si="87"/>
        <v>-14.411939999999996</v>
      </c>
      <c r="AN142" s="99">
        <f t="shared" ca="1" si="88"/>
        <v>-5.6194494391265852</v>
      </c>
      <c r="AO142" s="91">
        <f t="shared" ca="1" si="89"/>
        <v>-14.411939999999996</v>
      </c>
      <c r="AP142" s="99" t="e">
        <f t="shared" ca="1" si="90"/>
        <v>#N/A</v>
      </c>
      <c r="AQ142" s="91" t="e">
        <f t="shared" ca="1" si="91"/>
        <v>#N/A</v>
      </c>
      <c r="AR142" s="30" t="e">
        <f t="shared" ca="1" si="92"/>
        <v>#N/A</v>
      </c>
      <c r="AS142" s="91" t="e">
        <f t="shared" ca="1" si="93"/>
        <v>#N/A</v>
      </c>
      <c r="AT142" s="99">
        <f t="shared" ca="1" si="94"/>
        <v>12.453695802616537</v>
      </c>
      <c r="AU142" s="91">
        <f t="shared" ca="1" si="95"/>
        <v>-9.1753848648648635</v>
      </c>
      <c r="AV142" s="99" t="e">
        <f t="shared" ca="1" si="96"/>
        <v>#N/A</v>
      </c>
      <c r="AW142" s="91" t="e">
        <f t="shared" ca="1" si="97"/>
        <v>#N/A</v>
      </c>
      <c r="AX142" s="99" t="e">
        <f t="shared" ca="1" si="98"/>
        <v>#N/A</v>
      </c>
      <c r="AY142" s="91" t="e">
        <f t="shared" ca="1" si="99"/>
        <v>#N/A</v>
      </c>
      <c r="BD142" s="174">
        <v>99</v>
      </c>
      <c r="BE142" s="30">
        <f t="shared" ca="1" si="100"/>
        <v>4.6168322954717294</v>
      </c>
      <c r="BF142" s="30">
        <f t="shared" ca="1" si="101"/>
        <v>3.1987391109132721</v>
      </c>
      <c r="BG142" s="30">
        <f t="shared" ca="1" si="111"/>
        <v>2.7524034210183967</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157.27419044998305</v>
      </c>
      <c r="E143" s="4">
        <f t="shared" ca="1" si="124"/>
        <v>181</v>
      </c>
      <c r="F143" s="4">
        <f t="shared" ca="1" si="124"/>
        <v>181</v>
      </c>
      <c r="G143" s="22">
        <f t="shared" ca="1" si="125"/>
        <v>181</v>
      </c>
      <c r="H143" s="4">
        <f t="shared" ca="1" si="125"/>
        <v>125.96030598284672</v>
      </c>
      <c r="I143" s="99">
        <f t="shared" si="74"/>
        <v>15.625</v>
      </c>
      <c r="J143" s="22">
        <f t="shared" ca="1" si="75"/>
        <v>125.96030598284672</v>
      </c>
      <c r="K143" s="21">
        <f t="shared" ca="1" si="82"/>
        <v>181</v>
      </c>
      <c r="L143" s="4">
        <f t="shared" ca="1" si="117"/>
        <v>181</v>
      </c>
      <c r="M143" s="21">
        <f t="shared" ca="1" si="83"/>
        <v>181</v>
      </c>
      <c r="N143" s="22" t="e">
        <f t="shared" ca="1" si="84"/>
        <v>#N/A</v>
      </c>
      <c r="O143" s="21" t="e">
        <f t="shared" ca="1" si="85"/>
        <v>#N/A</v>
      </c>
      <c r="P143" s="99">
        <f t="shared" ca="1" si="76"/>
        <v>21.03514881913145</v>
      </c>
      <c r="Q143" t="e">
        <f t="shared" ca="1" si="119"/>
        <v>#N/A</v>
      </c>
      <c r="R143" s="108" t="e">
        <f t="shared" ca="1" si="120"/>
        <v>#N/A</v>
      </c>
      <c r="S143" s="99">
        <f t="shared" ca="1" si="79"/>
        <v>113.51323208083465</v>
      </c>
      <c r="T143" s="34" t="e">
        <f t="shared" ca="1" si="121"/>
        <v>#N/A</v>
      </c>
      <c r="U143" s="59" t="e">
        <f t="shared" ca="1" si="122"/>
        <v>#N/A</v>
      </c>
      <c r="AB143" s="4"/>
      <c r="AC143" s="4"/>
      <c r="AD143" s="4"/>
      <c r="AE143" s="4"/>
      <c r="AL143" s="99">
        <f t="shared" ca="1" si="86"/>
        <v>6.0362745494551531</v>
      </c>
      <c r="AM143" s="91">
        <f t="shared" ca="1" si="87"/>
        <v>-14.41194</v>
      </c>
      <c r="AN143" s="99">
        <f t="shared" ca="1" si="88"/>
        <v>-6.0362745494551531</v>
      </c>
      <c r="AO143" s="91">
        <f t="shared" ca="1" si="89"/>
        <v>-14.41194</v>
      </c>
      <c r="AP143" s="99" t="e">
        <f t="shared" ca="1" si="90"/>
        <v>#N/A</v>
      </c>
      <c r="AQ143" s="91" t="e">
        <f t="shared" ca="1" si="91"/>
        <v>#N/A</v>
      </c>
      <c r="AR143" s="30" t="e">
        <f t="shared" ca="1" si="92"/>
        <v>#N/A</v>
      </c>
      <c r="AS143" s="91" t="e">
        <f t="shared" ca="1" si="93"/>
        <v>#N/A</v>
      </c>
      <c r="AT143" s="99">
        <f t="shared" ca="1" si="94"/>
        <v>12.64725019842688</v>
      </c>
      <c r="AU143" s="91">
        <f t="shared" ca="1" si="95"/>
        <v>-9.1753848648648653</v>
      </c>
      <c r="AV143" s="99" t="e">
        <f t="shared" ca="1" si="96"/>
        <v>#N/A</v>
      </c>
      <c r="AW143" s="91" t="e">
        <f t="shared" ca="1" si="97"/>
        <v>#N/A</v>
      </c>
      <c r="AX143" s="99" t="e">
        <f t="shared" ca="1" si="98"/>
        <v>#N/A</v>
      </c>
      <c r="AY143" s="91" t="e">
        <f t="shared" ca="1" si="99"/>
        <v>#N/A</v>
      </c>
      <c r="BD143" s="174">
        <v>100</v>
      </c>
      <c r="BE143" s="30">
        <f t="shared" ca="1" si="100"/>
        <v>4.1591665402206131</v>
      </c>
      <c r="BF143" s="30">
        <f t="shared" ca="1" si="101"/>
        <v>3.1557609208819781</v>
      </c>
      <c r="BG143" s="30">
        <f t="shared" ca="1" si="111"/>
        <v>2.7154221877356557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155.95586002366508</v>
      </c>
      <c r="E144" s="4">
        <f t="shared" ca="1" si="124"/>
        <v>181</v>
      </c>
      <c r="F144" s="4">
        <f t="shared" ca="1" si="124"/>
        <v>181</v>
      </c>
      <c r="G144" s="22">
        <f t="shared" ca="1" si="125"/>
        <v>181</v>
      </c>
      <c r="H144" s="4">
        <f t="shared" ca="1" si="125"/>
        <v>125.54981280289438</v>
      </c>
      <c r="I144" s="99">
        <f t="shared" si="74"/>
        <v>15.78125</v>
      </c>
      <c r="J144" s="22">
        <f t="shared" ca="1" si="75"/>
        <v>125.54981280289438</v>
      </c>
      <c r="K144" s="21">
        <f t="shared" ca="1" si="82"/>
        <v>181</v>
      </c>
      <c r="L144" s="4">
        <f t="shared" ca="1" si="117"/>
        <v>181</v>
      </c>
      <c r="M144" s="21">
        <f t="shared" ca="1" si="83"/>
        <v>181</v>
      </c>
      <c r="N144" s="22" t="e">
        <f t="shared" ca="1" si="84"/>
        <v>#N/A</v>
      </c>
      <c r="O144" s="21" t="e">
        <f t="shared" ca="1" si="85"/>
        <v>#N/A</v>
      </c>
      <c r="P144" s="99">
        <f t="shared" ca="1" si="76"/>
        <v>19.716818392813479</v>
      </c>
      <c r="Q144" t="e">
        <f t="shared" ca="1" si="119"/>
        <v>#N/A</v>
      </c>
      <c r="R144" s="108" t="e">
        <f t="shared" ca="1" si="120"/>
        <v>#N/A</v>
      </c>
      <c r="S144" s="99">
        <f t="shared" ca="1" si="79"/>
        <v>112.19490165451668</v>
      </c>
      <c r="T144" s="34" t="e">
        <f t="shared" ca="1" si="121"/>
        <v>#N/A</v>
      </c>
      <c r="U144" s="59" t="e">
        <f t="shared" ca="1" si="122"/>
        <v>#N/A</v>
      </c>
      <c r="AB144" s="4"/>
      <c r="AC144" s="4"/>
      <c r="AD144" s="4"/>
      <c r="AE144" s="4"/>
      <c r="AL144" s="99">
        <f t="shared" ca="1" si="86"/>
        <v>6.4299173399741321</v>
      </c>
      <c r="AM144" s="91">
        <f t="shared" ca="1" si="87"/>
        <v>-14.41194</v>
      </c>
      <c r="AN144" s="99">
        <f t="shared" ca="1" si="88"/>
        <v>-6.4299173399741321</v>
      </c>
      <c r="AO144" s="91">
        <f t="shared" ca="1" si="89"/>
        <v>-14.41194</v>
      </c>
      <c r="AP144" s="99" t="e">
        <f t="shared" ca="1" si="90"/>
        <v>#N/A</v>
      </c>
      <c r="AQ144" s="91" t="e">
        <f t="shared" ca="1" si="91"/>
        <v>#N/A</v>
      </c>
      <c r="AR144" s="30" t="e">
        <f t="shared" ca="1" si="92"/>
        <v>#N/A</v>
      </c>
      <c r="AS144" s="91" t="e">
        <f t="shared" ca="1" si="93"/>
        <v>#N/A</v>
      </c>
      <c r="AT144" s="99">
        <f t="shared" ca="1" si="94"/>
        <v>12.839788321623869</v>
      </c>
      <c r="AU144" s="91">
        <f t="shared" ca="1" si="95"/>
        <v>-9.1753848648648688</v>
      </c>
      <c r="AV144" s="99" t="e">
        <f t="shared" ca="1" si="96"/>
        <v>#N/A</v>
      </c>
      <c r="AW144" s="91" t="e">
        <f t="shared" ca="1" si="97"/>
        <v>#N/A</v>
      </c>
      <c r="AX144" s="99" t="e">
        <f t="shared" ca="1" si="98"/>
        <v>#N/A</v>
      </c>
      <c r="AY144" s="91" t="e">
        <f t="shared" ca="1" si="99"/>
        <v>#N/A</v>
      </c>
      <c r="BD144" s="174">
        <v>101</v>
      </c>
      <c r="BE144" s="30">
        <f t="shared" ca="1" si="100"/>
        <v>3.785102944949319</v>
      </c>
      <c r="BF144" s="30">
        <f t="shared" ca="1" si="101"/>
        <v>3.1129147957833028</v>
      </c>
      <c r="BG144" s="30">
        <f t="shared" ca="1" si="111"/>
        <v>2.6785545917205162</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154.72629561696004</v>
      </c>
      <c r="E145" s="4">
        <f t="shared" ca="1" si="124"/>
        <v>181</v>
      </c>
      <c r="F145" s="4">
        <f t="shared" ca="1" si="124"/>
        <v>181</v>
      </c>
      <c r="G145" s="22">
        <f t="shared" ca="1" si="125"/>
        <v>181</v>
      </c>
      <c r="H145" s="4">
        <f t="shared" ca="1" si="125"/>
        <v>125.1493987377555</v>
      </c>
      <c r="I145" s="99">
        <f t="shared" si="74"/>
        <v>15.9375</v>
      </c>
      <c r="J145" s="22">
        <f t="shared" ca="1" si="75"/>
        <v>125.1493987377555</v>
      </c>
      <c r="K145" s="21">
        <f t="shared" ca="1" si="82"/>
        <v>181</v>
      </c>
      <c r="L145" s="4">
        <f t="shared" ca="1" si="117"/>
        <v>181</v>
      </c>
      <c r="M145" s="21">
        <f t="shared" ca="1" si="83"/>
        <v>181</v>
      </c>
      <c r="N145" s="22" t="e">
        <f t="shared" ca="1" si="84"/>
        <v>#N/A</v>
      </c>
      <c r="O145" s="21" t="e">
        <f t="shared" ca="1" si="85"/>
        <v>#N/A</v>
      </c>
      <c r="P145" s="99">
        <f t="shared" ca="1" si="76"/>
        <v>18.487253986108442</v>
      </c>
      <c r="Q145" t="e">
        <f t="shared" ca="1" si="119"/>
        <v>#N/A</v>
      </c>
      <c r="R145" s="108" t="e">
        <f t="shared" ca="1" si="120"/>
        <v>#N/A</v>
      </c>
      <c r="S145" s="99">
        <f t="shared" ca="1" si="79"/>
        <v>110.96533724781165</v>
      </c>
      <c r="T145" s="34" t="e">
        <f t="shared" ca="1" si="121"/>
        <v>#N/A</v>
      </c>
      <c r="U145" s="59" t="e">
        <f t="shared" ca="1" si="122"/>
        <v>#N/A</v>
      </c>
      <c r="AB145" s="4"/>
      <c r="AC145" s="4"/>
      <c r="AD145" s="4"/>
      <c r="AE145" s="4"/>
      <c r="AL145" s="99">
        <f t="shared" ca="1" si="86"/>
        <v>6.8044023754037433</v>
      </c>
      <c r="AM145" s="91">
        <f t="shared" ca="1" si="87"/>
        <v>-14.411939999999996</v>
      </c>
      <c r="AN145" s="99">
        <f t="shared" ca="1" si="88"/>
        <v>-6.8044023754037433</v>
      </c>
      <c r="AO145" s="91">
        <f t="shared" ca="1" si="89"/>
        <v>-14.411939999999996</v>
      </c>
      <c r="AP145" s="99" t="e">
        <f t="shared" ca="1" si="90"/>
        <v>#N/A</v>
      </c>
      <c r="AQ145" s="91" t="e">
        <f t="shared" ca="1" si="91"/>
        <v>#N/A</v>
      </c>
      <c r="AR145" s="30" t="e">
        <f t="shared" ca="1" si="92"/>
        <v>#N/A</v>
      </c>
      <c r="AS145" s="91" t="e">
        <f t="shared" ca="1" si="93"/>
        <v>#N/A</v>
      </c>
      <c r="AT145" s="99">
        <f t="shared" ca="1" si="94"/>
        <v>13.031355218533824</v>
      </c>
      <c r="AU145" s="91">
        <f t="shared" ca="1" si="95"/>
        <v>-9.175384864864867</v>
      </c>
      <c r="AV145" s="99" t="e">
        <f t="shared" ca="1" si="96"/>
        <v>#N/A</v>
      </c>
      <c r="AW145" s="91" t="e">
        <f t="shared" ca="1" si="97"/>
        <v>#N/A</v>
      </c>
      <c r="AX145" s="99" t="e">
        <f t="shared" ca="1" si="98"/>
        <v>#N/A</v>
      </c>
      <c r="AY145" s="91" t="e">
        <f t="shared" ca="1" si="99"/>
        <v>#N/A</v>
      </c>
      <c r="BD145" s="174">
        <v>102</v>
      </c>
      <c r="BE145" s="30">
        <f t="shared" ca="1" si="100"/>
        <v>3.4737425658071235</v>
      </c>
      <c r="BF145" s="30">
        <f t="shared" ca="1" si="101"/>
        <v>3.0702137869620123</v>
      </c>
      <c r="BG145" s="30">
        <f t="shared" ca="1" si="111"/>
        <v>2.6418118631998708</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153.57262061990522</v>
      </c>
      <c r="E146" s="4">
        <f t="shared" ca="1" si="124"/>
        <v>181</v>
      </c>
      <c r="F146" s="4">
        <f t="shared" ca="1" si="124"/>
        <v>181</v>
      </c>
      <c r="G146" s="22">
        <f t="shared" ca="1" si="125"/>
        <v>181</v>
      </c>
      <c r="H146" s="4">
        <f t="shared" ca="1" si="125"/>
        <v>124.75866397371186</v>
      </c>
      <c r="I146" s="99">
        <f t="shared" si="74"/>
        <v>16.09375</v>
      </c>
      <c r="J146" s="22">
        <f t="shared" ca="1" si="75"/>
        <v>124.75866397371186</v>
      </c>
      <c r="K146" s="21">
        <f t="shared" ca="1" si="82"/>
        <v>181</v>
      </c>
      <c r="L146" s="4">
        <f t="shared" ca="1" si="117"/>
        <v>181</v>
      </c>
      <c r="M146" s="21">
        <f t="shared" ca="1" si="83"/>
        <v>181</v>
      </c>
      <c r="N146" s="22" t="e">
        <f t="shared" ca="1" si="84"/>
        <v>#N/A</v>
      </c>
      <c r="O146" s="21" t="e">
        <f t="shared" ca="1" si="85"/>
        <v>#N/A</v>
      </c>
      <c r="P146" s="99">
        <f t="shared" ca="1" si="76"/>
        <v>17.33357898905362</v>
      </c>
      <c r="Q146" t="e">
        <f t="shared" ca="1" si="119"/>
        <v>#N/A</v>
      </c>
      <c r="R146" s="108" t="e">
        <f t="shared" ca="1" si="120"/>
        <v>#N/A</v>
      </c>
      <c r="S146" s="99">
        <f t="shared" ca="1" si="79"/>
        <v>109.81166225075683</v>
      </c>
      <c r="T146" s="34" t="e">
        <f t="shared" ca="1" si="121"/>
        <v>#N/A</v>
      </c>
      <c r="U146" s="59" t="e">
        <f t="shared" ca="1" si="122"/>
        <v>#N/A</v>
      </c>
      <c r="AB146" s="4"/>
      <c r="AC146" s="4"/>
      <c r="AD146" s="4"/>
      <c r="AE146" s="4"/>
      <c r="AL146" s="99">
        <f t="shared" ca="1" si="86"/>
        <v>7.162735126953951</v>
      </c>
      <c r="AM146" s="91">
        <f t="shared" ca="1" si="87"/>
        <v>-14.41194</v>
      </c>
      <c r="AN146" s="99">
        <f t="shared" ca="1" si="88"/>
        <v>-7.162735126953951</v>
      </c>
      <c r="AO146" s="91">
        <f t="shared" ca="1" si="89"/>
        <v>-14.41194</v>
      </c>
      <c r="AP146" s="99" t="e">
        <f t="shared" ca="1" si="90"/>
        <v>#N/A</v>
      </c>
      <c r="AQ146" s="91" t="e">
        <f t="shared" ca="1" si="91"/>
        <v>#N/A</v>
      </c>
      <c r="AR146" s="30" t="e">
        <f t="shared" ca="1" si="92"/>
        <v>#N/A</v>
      </c>
      <c r="AS146" s="91" t="e">
        <f t="shared" ca="1" si="93"/>
        <v>#N/A</v>
      </c>
      <c r="AT146" s="99">
        <f t="shared" ca="1" si="94"/>
        <v>13.22199310407129</v>
      </c>
      <c r="AU146" s="91">
        <f t="shared" ca="1" si="95"/>
        <v>-9.175384864864867</v>
      </c>
      <c r="AV146" s="99" t="e">
        <f t="shared" ca="1" si="96"/>
        <v>#N/A</v>
      </c>
      <c r="AW146" s="91" t="e">
        <f t="shared" ca="1" si="97"/>
        <v>#N/A</v>
      </c>
      <c r="AX146" s="99" t="e">
        <f t="shared" ca="1" si="98"/>
        <v>#N/A</v>
      </c>
      <c r="AY146" s="91" t="e">
        <f t="shared" ca="1" si="99"/>
        <v>#N/A</v>
      </c>
      <c r="BD146" s="174">
        <v>103</v>
      </c>
      <c r="BE146" s="30">
        <f t="shared" ca="1" si="100"/>
        <v>3.2106170492473525</v>
      </c>
      <c r="BF146" s="30">
        <f t="shared" ca="1" si="101"/>
        <v>3.0276709015590457</v>
      </c>
      <c r="BG146" s="30">
        <f t="shared" ca="1" si="111"/>
        <v>2.6052051943647605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152.48483853703542</v>
      </c>
      <c r="E147" s="4">
        <f t="shared" ca="1" si="124"/>
        <v>181</v>
      </c>
      <c r="F147" s="4">
        <f t="shared" ca="1" si="124"/>
        <v>181</v>
      </c>
      <c r="G147" s="22">
        <f t="shared" ca="1" si="125"/>
        <v>181</v>
      </c>
      <c r="H147" s="4">
        <f t="shared" ca="1" si="125"/>
        <v>124.37723134375483</v>
      </c>
      <c r="I147" s="99">
        <f t="shared" si="74"/>
        <v>16.25</v>
      </c>
      <c r="J147" s="22">
        <f t="shared" ca="1" si="75"/>
        <v>124.37723134375483</v>
      </c>
      <c r="K147" s="21">
        <f t="shared" ca="1" si="82"/>
        <v>181</v>
      </c>
      <c r="L147" s="4">
        <f t="shared" ca="1" si="117"/>
        <v>181</v>
      </c>
      <c r="M147" s="21">
        <f t="shared" ca="1" si="83"/>
        <v>181</v>
      </c>
      <c r="N147" s="22" t="e">
        <f t="shared" ca="1" si="84"/>
        <v>#N/A</v>
      </c>
      <c r="O147" s="21" t="e">
        <f t="shared" ca="1" si="85"/>
        <v>#N/A</v>
      </c>
      <c r="P147" s="99">
        <f t="shared" ca="1" si="76"/>
        <v>16.245796906183813</v>
      </c>
      <c r="Q147" t="e">
        <f t="shared" ca="1" si="119"/>
        <v>#N/A</v>
      </c>
      <c r="R147" s="108" t="e">
        <f t="shared" ca="1" si="120"/>
        <v>#N/A</v>
      </c>
      <c r="S147" s="99">
        <f t="shared" ca="1" si="79"/>
        <v>108.72388016788702</v>
      </c>
      <c r="T147" s="34" t="e">
        <f t="shared" ca="1" si="121"/>
        <v>#N/A</v>
      </c>
      <c r="U147" s="59" t="e">
        <f t="shared" ca="1" si="122"/>
        <v>#N/A</v>
      </c>
      <c r="AB147" s="4"/>
      <c r="AC147" s="4"/>
      <c r="AD147" s="4"/>
      <c r="AE147" s="4"/>
      <c r="AL147" s="99">
        <f t="shared" ca="1" si="86"/>
        <v>7.507228878647572</v>
      </c>
      <c r="AM147" s="91">
        <f t="shared" ca="1" si="87"/>
        <v>-14.411939999999998</v>
      </c>
      <c r="AN147" s="99">
        <f t="shared" ca="1" si="88"/>
        <v>-7.507228878647572</v>
      </c>
      <c r="AO147" s="91">
        <f t="shared" ca="1" si="89"/>
        <v>-14.411939999999998</v>
      </c>
      <c r="AP147" s="99" t="e">
        <f t="shared" ca="1" si="90"/>
        <v>#N/A</v>
      </c>
      <c r="AQ147" s="91" t="e">
        <f t="shared" ca="1" si="91"/>
        <v>#N/A</v>
      </c>
      <c r="AR147" s="30" t="e">
        <f t="shared" ca="1" si="92"/>
        <v>#N/A</v>
      </c>
      <c r="AS147" s="91" t="e">
        <f t="shared" ca="1" si="93"/>
        <v>#N/A</v>
      </c>
      <c r="AT147" s="99">
        <f t="shared" ca="1" si="94"/>
        <v>13.411741593902288</v>
      </c>
      <c r="AU147" s="91">
        <f t="shared" ca="1" si="95"/>
        <v>-9.1753848648648688</v>
      </c>
      <c r="AV147" s="99" t="e">
        <f t="shared" ca="1" si="96"/>
        <v>#N/A</v>
      </c>
      <c r="AW147" s="91" t="e">
        <f t="shared" ca="1" si="97"/>
        <v>#N/A</v>
      </c>
      <c r="AX147" s="99" t="e">
        <f t="shared" ca="1" si="98"/>
        <v>#N/A</v>
      </c>
      <c r="AY147" s="91" t="e">
        <f t="shared" ca="1" si="99"/>
        <v>#N/A</v>
      </c>
      <c r="BD147" s="174">
        <v>104</v>
      </c>
      <c r="BE147" s="30">
        <f t="shared" ca="1" si="100"/>
        <v>2.9853919941075917</v>
      </c>
      <c r="BF147" s="30">
        <f t="shared" ca="1" si="101"/>
        <v>2.9852990985494205</v>
      </c>
      <c r="BG147" s="30">
        <f t="shared" ca="1" si="111"/>
        <v>2.5687457359611292</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151.45499701507219</v>
      </c>
      <c r="E148" s="4">
        <f t="shared" ca="1" si="124"/>
        <v>181</v>
      </c>
      <c r="F148" s="4">
        <f t="shared" ca="1" si="124"/>
        <v>181</v>
      </c>
      <c r="G148" s="22">
        <f t="shared" ca="1" si="125"/>
        <v>181</v>
      </c>
      <c r="H148" s="4">
        <f t="shared" ca="1" si="125"/>
        <v>124.00474462985861</v>
      </c>
      <c r="I148" s="99">
        <f t="shared" si="74"/>
        <v>16.40625</v>
      </c>
      <c r="J148" s="22">
        <f t="shared" ca="1" si="75"/>
        <v>124.00474462985861</v>
      </c>
      <c r="K148" s="21">
        <f t="shared" ca="1" si="82"/>
        <v>181</v>
      </c>
      <c r="L148" s="4">
        <f t="shared" ca="1" si="117"/>
        <v>181</v>
      </c>
      <c r="M148" s="21">
        <f t="shared" ca="1" si="83"/>
        <v>181</v>
      </c>
      <c r="N148" s="22" t="e">
        <f t="shared" ca="1" si="84"/>
        <v>#N/A</v>
      </c>
      <c r="O148" s="21" t="e">
        <f t="shared" ca="1" si="85"/>
        <v>#N/A</v>
      </c>
      <c r="P148" s="99">
        <f t="shared" ca="1" si="76"/>
        <v>15.215955384220592</v>
      </c>
      <c r="Q148" t="e">
        <f t="shared" ca="1" si="119"/>
        <v>#N/A</v>
      </c>
      <c r="R148" s="108" t="e">
        <f t="shared" ca="1" si="120"/>
        <v>#N/A</v>
      </c>
      <c r="S148" s="99">
        <f t="shared" ca="1" si="79"/>
        <v>107.6940386459238</v>
      </c>
      <c r="T148" s="34" t="e">
        <f t="shared" ca="1" si="121"/>
        <v>#N/A</v>
      </c>
      <c r="U148" s="59" t="e">
        <f t="shared" ca="1" si="122"/>
        <v>#N/A</v>
      </c>
      <c r="AB148" s="4"/>
      <c r="AC148" s="4"/>
      <c r="AD148" s="4"/>
      <c r="AE148" s="4"/>
      <c r="AL148" s="99">
        <f t="shared" ca="1" si="86"/>
        <v>7.83970818965222</v>
      </c>
      <c r="AM148" s="91">
        <f t="shared" ca="1" si="87"/>
        <v>-14.411939999999996</v>
      </c>
      <c r="AN148" s="99">
        <f t="shared" ca="1" si="88"/>
        <v>-7.83970818965222</v>
      </c>
      <c r="AO148" s="91">
        <f t="shared" ca="1" si="89"/>
        <v>-14.411939999999996</v>
      </c>
      <c r="AP148" s="99" t="e">
        <f t="shared" ca="1" si="90"/>
        <v>#N/A</v>
      </c>
      <c r="AQ148" s="91" t="e">
        <f t="shared" ca="1" si="91"/>
        <v>#N/A</v>
      </c>
      <c r="AR148" s="30" t="e">
        <f t="shared" ca="1" si="92"/>
        <v>#N/A</v>
      </c>
      <c r="AS148" s="91" t="e">
        <f t="shared" ca="1" si="93"/>
        <v>#N/A</v>
      </c>
      <c r="AT148" s="99">
        <f t="shared" ca="1" si="94"/>
        <v>13.600637913131454</v>
      </c>
      <c r="AU148" s="91">
        <f t="shared" ca="1" si="95"/>
        <v>-9.175384864864867</v>
      </c>
      <c r="AV148" s="99" t="e">
        <f t="shared" ca="1" si="96"/>
        <v>#N/A</v>
      </c>
      <c r="AW148" s="91" t="e">
        <f t="shared" ca="1" si="97"/>
        <v>#N/A</v>
      </c>
      <c r="AX148" s="99" t="e">
        <f t="shared" ca="1" si="98"/>
        <v>#N/A</v>
      </c>
      <c r="AY148" s="91" t="e">
        <f t="shared" ca="1" si="99"/>
        <v>#N/A</v>
      </c>
      <c r="BD148" s="174">
        <v>105</v>
      </c>
      <c r="BE148" s="30">
        <f t="shared" ca="1" si="100"/>
        <v>2.7904889689879564</v>
      </c>
      <c r="BF148" s="30">
        <f t="shared" ca="1" si="101"/>
        <v>2.9431112847947976</v>
      </c>
      <c r="BG148" s="30">
        <f t="shared" ca="1" si="111"/>
        <v>2.5324445938931976</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150.47664113849405</v>
      </c>
      <c r="E149" s="4">
        <f t="shared" ca="1" si="124"/>
        <v>181</v>
      </c>
      <c r="F149" s="4">
        <f t="shared" ca="1" si="124"/>
        <v>181</v>
      </c>
      <c r="G149" s="22">
        <f t="shared" ca="1" si="125"/>
        <v>181</v>
      </c>
      <c r="H149" s="4">
        <f t="shared" ca="1" si="125"/>
        <v>123.64086702470976</v>
      </c>
      <c r="I149" s="99">
        <f t="shared" si="74"/>
        <v>16.5625</v>
      </c>
      <c r="J149" s="22">
        <f t="shared" ca="1" si="75"/>
        <v>123.64086702470976</v>
      </c>
      <c r="K149" s="21">
        <f t="shared" ca="1" si="82"/>
        <v>181</v>
      </c>
      <c r="L149" s="4">
        <f t="shared" ca="1" si="117"/>
        <v>181</v>
      </c>
      <c r="M149" s="21">
        <f t="shared" ca="1" si="83"/>
        <v>181</v>
      </c>
      <c r="N149" s="22" t="e">
        <f t="shared" ca="1" si="84"/>
        <v>#N/A</v>
      </c>
      <c r="O149" s="21" t="e">
        <f t="shared" ca="1" si="85"/>
        <v>#N/A</v>
      </c>
      <c r="P149" s="99">
        <f t="shared" ca="1" si="76"/>
        <v>14.237599507642443</v>
      </c>
      <c r="Q149" t="e">
        <f t="shared" ca="1" si="119"/>
        <v>#N/A</v>
      </c>
      <c r="R149" s="108" t="e">
        <f t="shared" ca="1" si="120"/>
        <v>#N/A</v>
      </c>
      <c r="S149" s="99">
        <f t="shared" ca="1" si="79"/>
        <v>106.71568276934565</v>
      </c>
      <c r="T149" s="34" t="e">
        <f t="shared" ca="1" si="121"/>
        <v>#N/A</v>
      </c>
      <c r="U149" s="59" t="e">
        <f t="shared" ca="1" si="122"/>
        <v>#N/A</v>
      </c>
      <c r="AB149" s="4"/>
      <c r="AC149" s="4"/>
      <c r="AD149" s="4"/>
      <c r="AE149" s="4"/>
      <c r="AL149" s="99">
        <f t="shared" ca="1" si="86"/>
        <v>8.1616414823490047</v>
      </c>
      <c r="AM149" s="91">
        <f t="shared" ca="1" si="87"/>
        <v>-14.41194</v>
      </c>
      <c r="AN149" s="99">
        <f t="shared" ca="1" si="88"/>
        <v>-8.1616414823490047</v>
      </c>
      <c r="AO149" s="91">
        <f t="shared" ca="1" si="89"/>
        <v>-14.41194</v>
      </c>
      <c r="AP149" s="99" t="e">
        <f t="shared" ca="1" si="90"/>
        <v>#N/A</v>
      </c>
      <c r="AQ149" s="91" t="e">
        <f t="shared" ca="1" si="91"/>
        <v>#N/A</v>
      </c>
      <c r="AR149" s="30" t="e">
        <f t="shared" ca="1" si="92"/>
        <v>#N/A</v>
      </c>
      <c r="AS149" s="91" t="e">
        <f t="shared" ca="1" si="93"/>
        <v>#N/A</v>
      </c>
      <c r="AT149" s="99">
        <f t="shared" ca="1" si="94"/>
        <v>13.788717084326908</v>
      </c>
      <c r="AU149" s="91">
        <f t="shared" ca="1" si="95"/>
        <v>-9.1753848648648653</v>
      </c>
      <c r="AV149" s="99" t="e">
        <f t="shared" ca="1" si="96"/>
        <v>#N/A</v>
      </c>
      <c r="AW149" s="91" t="e">
        <f t="shared" ca="1" si="97"/>
        <v>#N/A</v>
      </c>
      <c r="AX149" s="99" t="e">
        <f t="shared" ca="1" si="98"/>
        <v>#N/A</v>
      </c>
      <c r="AY149" s="91" t="e">
        <f t="shared" ca="1" si="99"/>
        <v>#N/A</v>
      </c>
      <c r="BD149" s="174">
        <v>106</v>
      </c>
      <c r="BE149" s="30">
        <f t="shared" ca="1" si="100"/>
        <v>2.6202242732370582</v>
      </c>
      <c r="BF149" s="30">
        <f t="shared" ca="1" si="101"/>
        <v>2.9011203111119293</v>
      </c>
      <c r="BG149" s="30">
        <f t="shared" ca="1" si="111"/>
        <v>2.4963128258404974</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149.54444216070945</v>
      </c>
      <c r="E150" s="4">
        <f t="shared" ca="1" si="124"/>
        <v>181</v>
      </c>
      <c r="F150" s="4">
        <f t="shared" ca="1" si="124"/>
        <v>181</v>
      </c>
      <c r="G150" s="22">
        <f t="shared" ca="1" si="125"/>
        <v>181</v>
      </c>
      <c r="H150" s="4">
        <f t="shared" ca="1" si="125"/>
        <v>123.2852797348939</v>
      </c>
      <c r="I150" s="99">
        <f t="shared" si="74"/>
        <v>16.71875</v>
      </c>
      <c r="J150" s="22">
        <f t="shared" ca="1" si="75"/>
        <v>123.2852797348939</v>
      </c>
      <c r="K150" s="21">
        <f t="shared" ca="1" si="82"/>
        <v>181</v>
      </c>
      <c r="L150" s="4">
        <f t="shared" ca="1" si="117"/>
        <v>181</v>
      </c>
      <c r="M150" s="21">
        <f t="shared" ca="1" si="83"/>
        <v>181</v>
      </c>
      <c r="N150" s="22" t="e">
        <f t="shared" ca="1" si="84"/>
        <v>#N/A</v>
      </c>
      <c r="O150" s="21" t="e">
        <f t="shared" ca="1" si="85"/>
        <v>#N/A</v>
      </c>
      <c r="P150" s="99">
        <f t="shared" ca="1" si="76"/>
        <v>13.305400529857849</v>
      </c>
      <c r="Q150" t="e">
        <f t="shared" ca="1" si="119"/>
        <v>#N/A</v>
      </c>
      <c r="R150" s="108" t="e">
        <f t="shared" ca="1" si="120"/>
        <v>#N/A</v>
      </c>
      <c r="S150" s="99">
        <f t="shared" ca="1" si="79"/>
        <v>105.78348379156105</v>
      </c>
      <c r="T150" s="34" t="e">
        <f t="shared" ca="1" si="121"/>
        <v>#N/A</v>
      </c>
      <c r="U150" s="59" t="e">
        <f t="shared" ca="1" si="122"/>
        <v>#N/A</v>
      </c>
      <c r="AB150" s="4"/>
      <c r="AC150" s="4"/>
      <c r="AD150" s="4"/>
      <c r="AE150" s="4"/>
      <c r="AL150" s="99">
        <f t="shared" ca="1" si="86"/>
        <v>8.4742307614850851</v>
      </c>
      <c r="AM150" s="91">
        <f t="shared" ca="1" si="87"/>
        <v>-14.411939999999998</v>
      </c>
      <c r="AN150" s="99">
        <f t="shared" ca="1" si="88"/>
        <v>-8.4742307614850851</v>
      </c>
      <c r="AO150" s="91">
        <f t="shared" ca="1" si="89"/>
        <v>-14.411939999999998</v>
      </c>
      <c r="AP150" s="99" t="e">
        <f t="shared" ca="1" si="90"/>
        <v>#N/A</v>
      </c>
      <c r="AQ150" s="91" t="e">
        <f t="shared" ca="1" si="91"/>
        <v>#N/A</v>
      </c>
      <c r="AR150" s="30" t="e">
        <f t="shared" ca="1" si="92"/>
        <v>#N/A</v>
      </c>
      <c r="AS150" s="91" t="e">
        <f t="shared" ca="1" si="93"/>
        <v>#N/A</v>
      </c>
      <c r="AT150" s="99">
        <f t="shared" ca="1" si="94"/>
        <v>13.976012097308329</v>
      </c>
      <c r="AU150" s="91">
        <f t="shared" ca="1" si="95"/>
        <v>-9.1753848648648635</v>
      </c>
      <c r="AV150" s="99" t="e">
        <f t="shared" ca="1" si="96"/>
        <v>#N/A</v>
      </c>
      <c r="AW150" s="91" t="e">
        <f t="shared" ca="1" si="97"/>
        <v>#N/A</v>
      </c>
      <c r="AX150" s="99" t="e">
        <f t="shared" ca="1" si="98"/>
        <v>#N/A</v>
      </c>
      <c r="AY150" s="91" t="e">
        <f t="shared" ca="1" si="99"/>
        <v>#N/A</v>
      </c>
      <c r="BD150" s="174">
        <v>107</v>
      </c>
      <c r="BE150" s="30">
        <f t="shared" ca="1" si="100"/>
        <v>2.4702516647686239</v>
      </c>
      <c r="BF150" s="30">
        <f t="shared" ca="1" si="101"/>
        <v>2.8593389683581751</v>
      </c>
      <c r="BG150" s="30">
        <f t="shared" ca="1" si="111"/>
        <v>2.4603614378895924</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148.65393730418626</v>
      </c>
      <c r="E151" s="4">
        <f t="shared" ca="1" si="124"/>
        <v>181</v>
      </c>
      <c r="F151" s="4">
        <f t="shared" ca="1" si="124"/>
        <v>181</v>
      </c>
      <c r="G151" s="22">
        <f t="shared" ca="1" si="125"/>
        <v>181</v>
      </c>
      <c r="H151" s="4">
        <f t="shared" ca="1" si="125"/>
        <v>122.93768070990568</v>
      </c>
      <c r="I151" s="99">
        <f t="shared" si="74"/>
        <v>16.875</v>
      </c>
      <c r="J151" s="22">
        <f t="shared" ca="1" si="75"/>
        <v>122.93768070990568</v>
      </c>
      <c r="K151" s="21">
        <f t="shared" ca="1" si="82"/>
        <v>181</v>
      </c>
      <c r="L151" s="4">
        <f t="shared" ca="1" si="117"/>
        <v>181</v>
      </c>
      <c r="M151" s="21">
        <f t="shared" ca="1" si="83"/>
        <v>181</v>
      </c>
      <c r="N151" s="22" t="e">
        <f t="shared" ca="1" si="84"/>
        <v>#N/A</v>
      </c>
      <c r="O151" s="21" t="e">
        <f t="shared" ca="1" si="85"/>
        <v>#N/A</v>
      </c>
      <c r="P151" s="99">
        <f t="shared" ca="1" si="76"/>
        <v>12.414895673334655</v>
      </c>
      <c r="Q151" t="e">
        <f t="shared" ca="1" si="119"/>
        <v>#N/A</v>
      </c>
      <c r="R151" s="108" t="e">
        <f t="shared" ca="1" si="120"/>
        <v>#N/A</v>
      </c>
      <c r="S151" s="99">
        <f t="shared" ca="1" si="79"/>
        <v>104.89297893503786</v>
      </c>
      <c r="T151" s="34" t="e">
        <f t="shared" ca="1" si="121"/>
        <v>#N/A</v>
      </c>
      <c r="U151" s="59" t="e">
        <f t="shared" ca="1" si="122"/>
        <v>#N/A</v>
      </c>
      <c r="AB151" s="4"/>
      <c r="AC151" s="4"/>
      <c r="AD151" s="4"/>
      <c r="AE151" s="4"/>
      <c r="AL151" s="99">
        <f t="shared" ca="1" si="86"/>
        <v>8.7784742658619255</v>
      </c>
      <c r="AM151" s="91">
        <f t="shared" ca="1" si="87"/>
        <v>-14.411939999999998</v>
      </c>
      <c r="AN151" s="99">
        <f t="shared" ca="1" si="88"/>
        <v>-8.7784742658619255</v>
      </c>
      <c r="AO151" s="91">
        <f t="shared" ca="1" si="89"/>
        <v>-14.411939999999998</v>
      </c>
      <c r="AP151" s="99" t="e">
        <f t="shared" ca="1" si="90"/>
        <v>#N/A</v>
      </c>
      <c r="AQ151" s="91" t="e">
        <f t="shared" ca="1" si="91"/>
        <v>#N/A</v>
      </c>
      <c r="AR151" s="30" t="e">
        <f t="shared" ca="1" si="92"/>
        <v>#N/A</v>
      </c>
      <c r="AS151" s="91" t="e">
        <f t="shared" ca="1" si="93"/>
        <v>#N/A</v>
      </c>
      <c r="AT151" s="99">
        <f t="shared" ca="1" si="94"/>
        <v>14.162554062795619</v>
      </c>
      <c r="AU151" s="91">
        <f t="shared" ca="1" si="95"/>
        <v>-9.1753848648648688</v>
      </c>
      <c r="AV151" s="99" t="e">
        <f t="shared" ca="1" si="96"/>
        <v>#N/A</v>
      </c>
      <c r="AW151" s="91" t="e">
        <f t="shared" ca="1" si="97"/>
        <v>#N/A</v>
      </c>
      <c r="AX151" s="99" t="e">
        <f t="shared" ca="1" si="98"/>
        <v>#N/A</v>
      </c>
      <c r="AY151" s="91" t="e">
        <f t="shared" ca="1" si="99"/>
        <v>#N/A</v>
      </c>
      <c r="BD151" s="174">
        <v>108</v>
      </c>
      <c r="BE151" s="30">
        <f t="shared" ca="1" si="100"/>
        <v>2.3371908453884491</v>
      </c>
      <c r="BF151" s="30">
        <f t="shared" ca="1" si="101"/>
        <v>2.8177799835352819</v>
      </c>
      <c r="BG151" s="30">
        <f t="shared" ca="1" si="111"/>
        <v>2.4246013811815219</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147.80134246051168</v>
      </c>
      <c r="E152" s="4">
        <f t="shared" ca="1" si="124"/>
        <v>181</v>
      </c>
      <c r="F152" s="4">
        <f t="shared" ca="1" si="124"/>
        <v>181</v>
      </c>
      <c r="G152" s="22">
        <f t="shared" ca="1" si="125"/>
        <v>181</v>
      </c>
      <c r="H152" s="4">
        <f t="shared" ca="1" si="125"/>
        <v>122.59778348336057</v>
      </c>
      <c r="I152" s="99">
        <f t="shared" si="74"/>
        <v>17.03125</v>
      </c>
      <c r="J152" s="22">
        <f t="shared" ca="1" si="75"/>
        <v>122.59778348336057</v>
      </c>
      <c r="K152" s="21">
        <f t="shared" ca="1" si="82"/>
        <v>181</v>
      </c>
      <c r="L152" s="4">
        <f t="shared" ca="1" si="117"/>
        <v>181</v>
      </c>
      <c r="M152" s="21">
        <f t="shared" ca="1" si="83"/>
        <v>181</v>
      </c>
      <c r="N152" s="22" t="e">
        <f t="shared" ca="1" si="84"/>
        <v>#N/A</v>
      </c>
      <c r="O152" s="21" t="e">
        <f t="shared" ca="1" si="85"/>
        <v>#N/A</v>
      </c>
      <c r="P152" s="99">
        <f t="shared" ca="1" si="76"/>
        <v>11.562300829660074</v>
      </c>
      <c r="Q152" t="e">
        <f t="shared" ca="1" si="119"/>
        <v>#N/A</v>
      </c>
      <c r="R152" s="108" t="e">
        <f t="shared" ca="1" si="120"/>
        <v>#N/A</v>
      </c>
      <c r="S152" s="99">
        <f t="shared" ca="1" si="79"/>
        <v>104.04038409136328</v>
      </c>
      <c r="T152" s="34" t="e">
        <f t="shared" ca="1" si="121"/>
        <v>#N/A</v>
      </c>
      <c r="U152" s="59" t="e">
        <f t="shared" ca="1" si="122"/>
        <v>#N/A</v>
      </c>
      <c r="AB152" s="4"/>
      <c r="AC152" s="4"/>
      <c r="AD152" s="4"/>
      <c r="AE152" s="4"/>
      <c r="AL152" s="99">
        <f t="shared" ca="1" si="86"/>
        <v>9.075211402435766</v>
      </c>
      <c r="AM152" s="91">
        <f t="shared" ca="1" si="87"/>
        <v>-14.411939999999996</v>
      </c>
      <c r="AN152" s="99">
        <f t="shared" ca="1" si="88"/>
        <v>-9.075211402435766</v>
      </c>
      <c r="AO152" s="91">
        <f t="shared" ca="1" si="89"/>
        <v>-14.411939999999996</v>
      </c>
      <c r="AP152" s="99" t="e">
        <f t="shared" ca="1" si="90"/>
        <v>#N/A</v>
      </c>
      <c r="AQ152" s="91" t="e">
        <f t="shared" ca="1" si="91"/>
        <v>#N/A</v>
      </c>
      <c r="AR152" s="30" t="e">
        <f t="shared" ca="1" si="92"/>
        <v>#N/A</v>
      </c>
      <c r="AS152" s="91" t="e">
        <f t="shared" ca="1" si="93"/>
        <v>#N/A</v>
      </c>
      <c r="AT152" s="99">
        <f t="shared" ca="1" si="94"/>
        <v>14.348372351737627</v>
      </c>
      <c r="AU152" s="91">
        <f t="shared" ca="1" si="95"/>
        <v>-9.1753848648648635</v>
      </c>
      <c r="AV152" s="99" t="e">
        <f t="shared" ca="1" si="96"/>
        <v>#N/A</v>
      </c>
      <c r="AW152" s="91" t="e">
        <f t="shared" ca="1" si="97"/>
        <v>#N/A</v>
      </c>
      <c r="AX152" s="99" t="e">
        <f t="shared" ca="1" si="98"/>
        <v>#N/A</v>
      </c>
      <c r="AY152" s="91" t="e">
        <f t="shared" ca="1" si="99"/>
        <v>#N/A</v>
      </c>
      <c r="BD152" s="174">
        <v>109</v>
      </c>
      <c r="BE152" s="30">
        <f t="shared" ca="1" si="100"/>
        <v>2.2183732666569003</v>
      </c>
      <c r="BF152" s="30">
        <f t="shared" ca="1" si="101"/>
        <v>2.7764560159126184</v>
      </c>
      <c r="BG152" s="30">
        <f t="shared" ca="1" si="111"/>
        <v>2.389043548575974</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146.98341423091645</v>
      </c>
      <c r="E153" s="4">
        <f t="shared" ca="1" si="124"/>
        <v>181</v>
      </c>
      <c r="F153" s="4">
        <f t="shared" ca="1" si="124"/>
        <v>181</v>
      </c>
      <c r="G153" s="22">
        <f t="shared" ca="1" si="125"/>
        <v>181</v>
      </c>
      <c r="H153" s="4">
        <f t="shared" ca="1" si="125"/>
        <v>122.26531611450437</v>
      </c>
      <c r="I153" s="99">
        <f t="shared" si="74"/>
        <v>17.1875</v>
      </c>
      <c r="J153" s="22">
        <f t="shared" ca="1" si="75"/>
        <v>122.26531611450437</v>
      </c>
      <c r="K153" s="21">
        <f t="shared" ca="1" si="82"/>
        <v>181</v>
      </c>
      <c r="L153" s="4">
        <f t="shared" ca="1" si="117"/>
        <v>181</v>
      </c>
      <c r="M153" s="21">
        <f t="shared" ca="1" si="83"/>
        <v>181</v>
      </c>
      <c r="N153" s="22" t="e">
        <f t="shared" ca="1" si="84"/>
        <v>#N/A</v>
      </c>
      <c r="O153" s="21" t="e">
        <f t="shared" ca="1" si="85"/>
        <v>#N/A</v>
      </c>
      <c r="P153" s="99">
        <f t="shared" ca="1" si="76"/>
        <v>10.74437260006485</v>
      </c>
      <c r="Q153" t="e">
        <f t="shared" ca="1" si="119"/>
        <v>#N/A</v>
      </c>
      <c r="R153" s="108" t="e">
        <f t="shared" ca="1" si="120"/>
        <v>#N/A</v>
      </c>
      <c r="S153" s="99">
        <f t="shared" ca="1" si="79"/>
        <v>103.22245586176805</v>
      </c>
      <c r="T153" s="34" t="e">
        <f t="shared" ca="1" si="121"/>
        <v>#N/A</v>
      </c>
      <c r="U153" s="59" t="e">
        <f t="shared" ca="1" si="122"/>
        <v>#N/A</v>
      </c>
      <c r="AB153" s="4"/>
      <c r="AC153" s="4"/>
      <c r="AD153" s="4"/>
      <c r="AE153" s="4"/>
      <c r="AL153" s="99">
        <f t="shared" ca="1" si="86"/>
        <v>9.3651557214175654</v>
      </c>
      <c r="AM153" s="91">
        <f t="shared" ca="1" si="87"/>
        <v>-14.411939999999996</v>
      </c>
      <c r="AN153" s="99">
        <f t="shared" ca="1" si="88"/>
        <v>-9.3651557214175654</v>
      </c>
      <c r="AO153" s="91">
        <f t="shared" ca="1" si="89"/>
        <v>-14.411939999999996</v>
      </c>
      <c r="AP153" s="99" t="e">
        <f t="shared" ca="1" si="90"/>
        <v>#N/A</v>
      </c>
      <c r="AQ153" s="91" t="e">
        <f t="shared" ca="1" si="91"/>
        <v>#N/A</v>
      </c>
      <c r="AR153" s="30" t="e">
        <f t="shared" ca="1" si="92"/>
        <v>#N/A</v>
      </c>
      <c r="AS153" s="91" t="e">
        <f t="shared" ca="1" si="93"/>
        <v>#N/A</v>
      </c>
      <c r="AT153" s="99">
        <f t="shared" ca="1" si="94"/>
        <v>14.533494721903907</v>
      </c>
      <c r="AU153" s="91">
        <f t="shared" ca="1" si="95"/>
        <v>-9.1753848648648688</v>
      </c>
      <c r="AV153" s="99" t="e">
        <f t="shared" ca="1" si="96"/>
        <v>#N/A</v>
      </c>
      <c r="AW153" s="91" t="e">
        <f t="shared" ca="1" si="97"/>
        <v>#N/A</v>
      </c>
      <c r="AX153" s="99" t="e">
        <f t="shared" ca="1" si="98"/>
        <v>#N/A</v>
      </c>
      <c r="AY153" s="91" t="e">
        <f t="shared" ca="1" si="99"/>
        <v>#N/A</v>
      </c>
      <c r="BD153" s="174">
        <v>110</v>
      </c>
      <c r="BE153" s="30">
        <f t="shared" ca="1" si="100"/>
        <v>2.1116641941023859</v>
      </c>
      <c r="BF153" s="30">
        <f t="shared" ca="1" si="101"/>
        <v>2.7353796531710373</v>
      </c>
      <c r="BG153" s="30">
        <f t="shared" ca="1" si="111"/>
        <v>2.3536987713332183</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146.19734625854124</v>
      </c>
      <c r="E154" s="4">
        <f t="shared" ca="1" si="124"/>
        <v>181</v>
      </c>
      <c r="F154" s="4">
        <f t="shared" ca="1" si="124"/>
        <v>181</v>
      </c>
      <c r="G154" s="22">
        <f t="shared" ca="1" si="125"/>
        <v>181</v>
      </c>
      <c r="H154" s="4">
        <f t="shared" ca="1" si="125"/>
        <v>121.94002021958728</v>
      </c>
      <c r="I154" s="99">
        <f t="shared" si="74"/>
        <v>17.34375</v>
      </c>
      <c r="J154" s="22">
        <f t="shared" ca="1" si="75"/>
        <v>121.94002021958728</v>
      </c>
      <c r="K154" s="21">
        <f t="shared" ca="1" si="82"/>
        <v>181</v>
      </c>
      <c r="L154" s="4">
        <f t="shared" ca="1" si="117"/>
        <v>181</v>
      </c>
      <c r="M154" s="21">
        <f t="shared" ca="1" si="83"/>
        <v>181</v>
      </c>
      <c r="N154" s="22" t="e">
        <f t="shared" ca="1" si="84"/>
        <v>#N/A</v>
      </c>
      <c r="O154" s="21" t="e">
        <f t="shared" ca="1" si="85"/>
        <v>#N/A</v>
      </c>
      <c r="P154" s="99">
        <f t="shared" ca="1" si="76"/>
        <v>9.9583046276896425</v>
      </c>
      <c r="Q154" t="e">
        <f t="shared" ca="1" si="119"/>
        <v>#N/A</v>
      </c>
      <c r="R154" s="108" t="e">
        <f t="shared" ca="1" si="120"/>
        <v>#N/A</v>
      </c>
      <c r="S154" s="99">
        <f t="shared" ca="1" si="79"/>
        <v>102.43638788939285</v>
      </c>
      <c r="T154" s="34" t="e">
        <f t="shared" ca="1" si="121"/>
        <v>#N/A</v>
      </c>
      <c r="U154" s="59" t="e">
        <f t="shared" ca="1" si="122"/>
        <v>#N/A</v>
      </c>
      <c r="AB154" s="4"/>
      <c r="AC154" s="4"/>
      <c r="AD154" s="4"/>
      <c r="AE154" s="4"/>
      <c r="AL154" s="99">
        <f t="shared" ca="1" si="86"/>
        <v>9.6489196026757327</v>
      </c>
      <c r="AM154" s="91">
        <f t="shared" ca="1" si="87"/>
        <v>-14.41194</v>
      </c>
      <c r="AN154" s="99">
        <f t="shared" ca="1" si="88"/>
        <v>-9.6489196026757327</v>
      </c>
      <c r="AO154" s="91">
        <f t="shared" ca="1" si="89"/>
        <v>-14.41194</v>
      </c>
      <c r="AP154" s="99" t="e">
        <f t="shared" ca="1" si="90"/>
        <v>#N/A</v>
      </c>
      <c r="AQ154" s="91" t="e">
        <f t="shared" ca="1" si="91"/>
        <v>#N/A</v>
      </c>
      <c r="AR154" s="30" t="e">
        <f t="shared" ca="1" si="92"/>
        <v>#N/A</v>
      </c>
      <c r="AS154" s="91" t="e">
        <f t="shared" ca="1" si="93"/>
        <v>#N/A</v>
      </c>
      <c r="AT154" s="99">
        <f t="shared" ca="1" si="94"/>
        <v>14.717947433120854</v>
      </c>
      <c r="AU154" s="91">
        <f t="shared" ca="1" si="95"/>
        <v>-9.1753848648648635</v>
      </c>
      <c r="AV154" s="99" t="e">
        <f t="shared" ca="1" si="96"/>
        <v>#N/A</v>
      </c>
      <c r="AW154" s="91" t="e">
        <f t="shared" ca="1" si="97"/>
        <v>#N/A</v>
      </c>
      <c r="AX154" s="99" t="e">
        <f t="shared" ca="1" si="98"/>
        <v>#N/A</v>
      </c>
      <c r="AY154" s="91" t="e">
        <f t="shared" ca="1" si="99"/>
        <v>#N/A</v>
      </c>
      <c r="BD154" s="174">
        <v>111</v>
      </c>
      <c r="BE154" s="30">
        <f t="shared" ca="1" si="100"/>
        <v>2.01533561033835</v>
      </c>
      <c r="BF154" s="30">
        <f t="shared" ca="1" si="101"/>
        <v>2.6945634075685447</v>
      </c>
      <c r="BG154" s="30">
        <f t="shared" ca="1" si="111"/>
        <v>2.3185778158147943</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145.44068995072928</v>
      </c>
      <c r="E155" s="4">
        <f t="shared" ca="1" si="124"/>
        <v>181</v>
      </c>
      <c r="F155" s="4">
        <f t="shared" ca="1" si="124"/>
        <v>181</v>
      </c>
      <c r="G155" s="22">
        <f t="shared" ca="1" si="125"/>
        <v>181</v>
      </c>
      <c r="H155" s="4">
        <f t="shared" ca="1" si="125"/>
        <v>121.62165008393532</v>
      </c>
      <c r="I155" s="99">
        <f t="shared" si="74"/>
        <v>17.5</v>
      </c>
      <c r="J155" s="22">
        <f t="shared" ca="1" si="75"/>
        <v>121.62165008393532</v>
      </c>
      <c r="K155" s="21">
        <f t="shared" ca="1" si="82"/>
        <v>181</v>
      </c>
      <c r="L155" s="4">
        <f t="shared" ca="1" si="117"/>
        <v>181</v>
      </c>
      <c r="M155" s="21">
        <f t="shared" ca="1" si="83"/>
        <v>181</v>
      </c>
      <c r="N155" s="22" t="e">
        <f t="shared" ca="1" si="84"/>
        <v>#N/A</v>
      </c>
      <c r="O155" s="21" t="e">
        <f t="shared" ca="1" si="85"/>
        <v>#N/A</v>
      </c>
      <c r="P155" s="99">
        <f t="shared" ca="1" si="76"/>
        <v>9.2016483198776768</v>
      </c>
      <c r="Q155" t="e">
        <f t="shared" ca="1" si="119"/>
        <v>#N/A</v>
      </c>
      <c r="R155" s="108" t="e">
        <f t="shared" ca="1" si="120"/>
        <v>#N/A</v>
      </c>
      <c r="S155" s="99">
        <f t="shared" ca="1" si="79"/>
        <v>101.67973158158088</v>
      </c>
      <c r="T155" s="34" t="e">
        <f t="shared" ca="1" si="121"/>
        <v>#N/A</v>
      </c>
      <c r="U155" s="59" t="e">
        <f t="shared" ca="1" si="122"/>
        <v>#N/A</v>
      </c>
      <c r="AB155" s="4"/>
      <c r="AC155" s="4"/>
      <c r="AD155" s="4"/>
      <c r="AE155" s="4"/>
      <c r="AL155" s="99">
        <f t="shared" ca="1" si="86"/>
        <v>9.9270330631261672</v>
      </c>
      <c r="AM155" s="91">
        <f t="shared" ca="1" si="87"/>
        <v>-14.411939999999996</v>
      </c>
      <c r="AN155" s="99">
        <f t="shared" ca="1" si="88"/>
        <v>-9.9270330631261672</v>
      </c>
      <c r="AO155" s="91">
        <f t="shared" ca="1" si="89"/>
        <v>-14.411939999999996</v>
      </c>
      <c r="AP155" s="99" t="e">
        <f t="shared" ca="1" si="90"/>
        <v>#N/A</v>
      </c>
      <c r="AQ155" s="91" t="e">
        <f t="shared" ca="1" si="91"/>
        <v>#N/A</v>
      </c>
      <c r="AR155" s="30" t="e">
        <f t="shared" ca="1" si="92"/>
        <v>#N/A</v>
      </c>
      <c r="AS155" s="91" t="e">
        <f t="shared" ca="1" si="93"/>
        <v>#N/A</v>
      </c>
      <c r="AT155" s="99">
        <f t="shared" ca="1" si="94"/>
        <v>14.901755352360629</v>
      </c>
      <c r="AU155" s="91">
        <f t="shared" ca="1" si="95"/>
        <v>-9.1753848648648706</v>
      </c>
      <c r="AV155" s="99" t="e">
        <f t="shared" ca="1" si="96"/>
        <v>#N/A</v>
      </c>
      <c r="AW155" s="91" t="e">
        <f t="shared" ca="1" si="97"/>
        <v>#N/A</v>
      </c>
      <c r="AX155" s="99" t="e">
        <f t="shared" ca="1" si="98"/>
        <v>#N/A</v>
      </c>
      <c r="AY155" s="91" t="e">
        <f t="shared" ca="1" si="99"/>
        <v>#N/A</v>
      </c>
      <c r="BD155" s="174">
        <v>112</v>
      </c>
      <c r="BE155" s="30">
        <f t="shared" ca="1" si="100"/>
        <v>1.9279737810720092</v>
      </c>
      <c r="BF155" s="30">
        <f t="shared" ca="1" si="101"/>
        <v>2.6540197121289477</v>
      </c>
      <c r="BG155" s="30">
        <f t="shared" ca="1" si="111"/>
        <v>2.2836913802039782</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144.71129290512971</v>
      </c>
      <c r="E156" s="4">
        <f t="shared" ca="1" si="124"/>
        <v>181</v>
      </c>
      <c r="F156" s="4">
        <f t="shared" ca="1" si="124"/>
        <v>181</v>
      </c>
      <c r="G156" s="22">
        <f t="shared" ca="1" si="125"/>
        <v>181</v>
      </c>
      <c r="H156" s="4">
        <f t="shared" ca="1" si="125"/>
        <v>121.30997184664035</v>
      </c>
      <c r="I156" s="99">
        <f t="shared" si="74"/>
        <v>17.65625</v>
      </c>
      <c r="J156" s="22">
        <f t="shared" ca="1" si="75"/>
        <v>121.30997184664035</v>
      </c>
      <c r="K156" s="21">
        <f t="shared" ca="1" si="82"/>
        <v>181</v>
      </c>
      <c r="L156" s="4">
        <f t="shared" ca="1" si="117"/>
        <v>181</v>
      </c>
      <c r="M156" s="21">
        <f t="shared" ca="1" si="83"/>
        <v>181</v>
      </c>
      <c r="N156" s="22" t="e">
        <f t="shared" ca="1" si="84"/>
        <v>#N/A</v>
      </c>
      <c r="O156" s="21" t="e">
        <f t="shared" ca="1" si="85"/>
        <v>#N/A</v>
      </c>
      <c r="P156" s="99">
        <f t="shared" ca="1" si="76"/>
        <v>8.4722512742781078</v>
      </c>
      <c r="Q156" t="e">
        <f t="shared" ca="1" si="119"/>
        <v>#N/A</v>
      </c>
      <c r="R156" s="108" t="e">
        <f t="shared" ca="1" si="120"/>
        <v>#N/A</v>
      </c>
      <c r="S156" s="99">
        <f t="shared" ca="1" si="79"/>
        <v>100.95033453598131</v>
      </c>
      <c r="T156" s="34" t="e">
        <f t="shared" ca="1" si="121"/>
        <v>#N/A</v>
      </c>
      <c r="U156" s="59" t="e">
        <f t="shared" ca="1" si="122"/>
        <v>#N/A</v>
      </c>
      <c r="AB156" s="4"/>
      <c r="AC156" s="4"/>
      <c r="AD156" s="4"/>
      <c r="AE156" s="4"/>
      <c r="AL156" s="99">
        <f t="shared" ca="1" si="86"/>
        <v>10.199958308684407</v>
      </c>
      <c r="AM156" s="91">
        <f t="shared" ca="1" si="87"/>
        <v>-14.41194</v>
      </c>
      <c r="AN156" s="99">
        <f t="shared" ca="1" si="88"/>
        <v>-10.199958308684407</v>
      </c>
      <c r="AO156" s="91">
        <f t="shared" ca="1" si="89"/>
        <v>-14.41194</v>
      </c>
      <c r="AP156" s="99" t="e">
        <f t="shared" ca="1" si="90"/>
        <v>#N/A</v>
      </c>
      <c r="AQ156" s="91" t="e">
        <f t="shared" ca="1" si="91"/>
        <v>#N/A</v>
      </c>
      <c r="AR156" s="30" t="e">
        <f t="shared" ca="1" si="92"/>
        <v>#N/A</v>
      </c>
      <c r="AS156" s="91" t="e">
        <f t="shared" ca="1" si="93"/>
        <v>#N/A</v>
      </c>
      <c r="AT156" s="99">
        <f t="shared" ca="1" si="94"/>
        <v>15.084942049743137</v>
      </c>
      <c r="AU156" s="91">
        <f t="shared" ca="1" si="95"/>
        <v>-9.1753848648648706</v>
      </c>
      <c r="AV156" s="99" t="e">
        <f t="shared" ca="1" si="96"/>
        <v>#N/A</v>
      </c>
      <c r="AW156" s="91" t="e">
        <f t="shared" ca="1" si="97"/>
        <v>#N/A</v>
      </c>
      <c r="AX156" s="99" t="e">
        <f t="shared" ca="1" si="98"/>
        <v>#N/A</v>
      </c>
      <c r="AY156" s="91" t="e">
        <f t="shared" ca="1" si="99"/>
        <v>#N/A</v>
      </c>
      <c r="BD156" s="174">
        <v>113</v>
      </c>
      <c r="BE156" s="30">
        <f t="shared" ca="1" si="100"/>
        <v>1.8484109344321342</v>
      </c>
      <c r="BF156" s="30">
        <f t="shared" ca="1" si="101"/>
        <v>2.6137609168546314</v>
      </c>
      <c r="BG156" s="30">
        <f t="shared" ca="1" si="111"/>
        <v>2.2490500912470086</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144.00725042024521</v>
      </c>
      <c r="E157" s="4">
        <f t="shared" ca="1" si="124"/>
        <v>181</v>
      </c>
      <c r="F157" s="4">
        <f t="shared" ca="1" si="124"/>
        <v>181</v>
      </c>
      <c r="G157" s="22">
        <f t="shared" ca="1" si="125"/>
        <v>181</v>
      </c>
      <c r="H157" s="4">
        <f t="shared" ca="1" si="125"/>
        <v>121.00476275073396</v>
      </c>
      <c r="I157" s="99">
        <f t="shared" si="74"/>
        <v>17.8125</v>
      </c>
      <c r="J157" s="22">
        <f t="shared" ca="1" si="75"/>
        <v>121.00476275073396</v>
      </c>
      <c r="K157" s="21">
        <f t="shared" ca="1" si="82"/>
        <v>181</v>
      </c>
      <c r="L157" s="4">
        <f t="shared" ca="1" si="117"/>
        <v>181</v>
      </c>
      <c r="M157" s="21">
        <f t="shared" ca="1" si="83"/>
        <v>181</v>
      </c>
      <c r="N157" s="22" t="e">
        <f t="shared" ca="1" si="84"/>
        <v>#N/A</v>
      </c>
      <c r="O157" s="21" t="e">
        <f t="shared" ca="1" si="85"/>
        <v>#N/A</v>
      </c>
      <c r="P157" s="99">
        <f t="shared" ca="1" si="76"/>
        <v>7.7682087893936114</v>
      </c>
      <c r="Q157" t="e">
        <f t="shared" ca="1" si="119"/>
        <v>#N/A</v>
      </c>
      <c r="R157" s="108" t="e">
        <f t="shared" ca="1" si="120"/>
        <v>#N/A</v>
      </c>
      <c r="S157" s="99">
        <f t="shared" ca="1" si="79"/>
        <v>100.24629205109682</v>
      </c>
      <c r="T157" s="34" t="e">
        <f t="shared" ca="1" si="121"/>
        <v>#N/A</v>
      </c>
      <c r="U157" s="59" t="e">
        <f t="shared" ca="1" si="122"/>
        <v>#N/A</v>
      </c>
      <c r="AB157" s="4"/>
      <c r="AC157" s="4"/>
      <c r="AD157" s="4"/>
      <c r="AE157" s="4"/>
      <c r="AL157" s="99">
        <f t="shared" ca="1" si="86"/>
        <v>10.468101149988954</v>
      </c>
      <c r="AM157" s="91">
        <f t="shared" ca="1" si="87"/>
        <v>-14.41194</v>
      </c>
      <c r="AN157" s="99">
        <f t="shared" ca="1" si="88"/>
        <v>-10.468101149988954</v>
      </c>
      <c r="AO157" s="91">
        <f t="shared" ca="1" si="89"/>
        <v>-14.41194</v>
      </c>
      <c r="AP157" s="99" t="e">
        <f t="shared" ca="1" si="90"/>
        <v>#N/A</v>
      </c>
      <c r="AQ157" s="91" t="e">
        <f t="shared" ca="1" si="91"/>
        <v>#N/A</v>
      </c>
      <c r="AR157" s="30" t="e">
        <f t="shared" ca="1" si="92"/>
        <v>#N/A</v>
      </c>
      <c r="AS157" s="91" t="e">
        <f t="shared" ca="1" si="93"/>
        <v>#N/A</v>
      </c>
      <c r="AT157" s="99">
        <f t="shared" ca="1" si="94"/>
        <v>15.26752988638335</v>
      </c>
      <c r="AU157" s="91">
        <f t="shared" ca="1" si="95"/>
        <v>-9.1753848648648653</v>
      </c>
      <c r="AV157" s="99" t="e">
        <f t="shared" ca="1" si="96"/>
        <v>#N/A</v>
      </c>
      <c r="AW157" s="91" t="e">
        <f t="shared" ca="1" si="97"/>
        <v>#N/A</v>
      </c>
      <c r="AX157" s="99" t="e">
        <f t="shared" ca="1" si="98"/>
        <v>#N/A</v>
      </c>
      <c r="AY157" s="91" t="e">
        <f t="shared" ca="1" si="99"/>
        <v>#N/A</v>
      </c>
      <c r="BD157" s="174">
        <v>114</v>
      </c>
      <c r="BE157" s="30">
        <f t="shared" ca="1" si="100"/>
        <v>1.7756740205676138</v>
      </c>
      <c r="BF157" s="30">
        <f t="shared" ca="1" si="101"/>
        <v>2.5737992849646329</v>
      </c>
      <c r="BG157" s="30">
        <f t="shared" ca="1" si="111"/>
        <v>2.2146645010160793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143.32686683345054</v>
      </c>
      <c r="E158" s="4">
        <f t="shared" ca="1" si="124"/>
        <v>181</v>
      </c>
      <c r="F158" s="4">
        <f t="shared" ca="1" si="124"/>
        <v>181</v>
      </c>
      <c r="G158" s="22">
        <f t="shared" ca="1" si="125"/>
        <v>181</v>
      </c>
      <c r="H158" s="4">
        <f t="shared" ca="1" si="125"/>
        <v>120.70581045252713</v>
      </c>
      <c r="I158" s="99">
        <f t="shared" si="74"/>
        <v>17.96875</v>
      </c>
      <c r="J158" s="22">
        <f t="shared" ca="1" si="75"/>
        <v>120.70581045252713</v>
      </c>
      <c r="K158" s="21">
        <f t="shared" ca="1" si="82"/>
        <v>181</v>
      </c>
      <c r="L158" s="4">
        <f t="shared" ca="1" si="117"/>
        <v>181</v>
      </c>
      <c r="M158" s="21">
        <f t="shared" ca="1" si="83"/>
        <v>181</v>
      </c>
      <c r="N158" s="22" t="e">
        <f t="shared" ca="1" si="84"/>
        <v>#N/A</v>
      </c>
      <c r="O158" s="21" t="e">
        <f t="shared" ca="1" si="85"/>
        <v>#N/A</v>
      </c>
      <c r="P158" s="99">
        <f t="shared" ca="1" si="76"/>
        <v>7.0878252025989354</v>
      </c>
      <c r="Q158" t="e">
        <f t="shared" ca="1" si="119"/>
        <v>#N/A</v>
      </c>
      <c r="R158" s="108" t="e">
        <f t="shared" ca="1" si="120"/>
        <v>#N/A</v>
      </c>
      <c r="S158" s="99">
        <f t="shared" ca="1" si="79"/>
        <v>99.56590846430214</v>
      </c>
      <c r="T158" s="34" t="e">
        <f t="shared" ca="1" si="121"/>
        <v>#N/A</v>
      </c>
      <c r="U158" s="59" t="e">
        <f t="shared" ca="1" si="122"/>
        <v>#N/A</v>
      </c>
      <c r="AB158" s="4"/>
      <c r="AC158" s="4"/>
      <c r="AD158" s="4"/>
      <c r="AE158" s="4"/>
      <c r="AL158" s="99">
        <f t="shared" ca="1" si="86"/>
        <v>10.731820069256662</v>
      </c>
      <c r="AM158" s="91">
        <f t="shared" ca="1" si="87"/>
        <v>-14.411939999999998</v>
      </c>
      <c r="AN158" s="99">
        <f t="shared" ca="1" si="88"/>
        <v>-10.731820069256662</v>
      </c>
      <c r="AO158" s="91">
        <f t="shared" ca="1" si="89"/>
        <v>-14.411939999999998</v>
      </c>
      <c r="AP158" s="99" t="e">
        <f t="shared" ca="1" si="90"/>
        <v>#N/A</v>
      </c>
      <c r="AQ158" s="91" t="e">
        <f t="shared" ca="1" si="91"/>
        <v>#N/A</v>
      </c>
      <c r="AR158" s="30" t="e">
        <f t="shared" ca="1" si="92"/>
        <v>#N/A</v>
      </c>
      <c r="AS158" s="91" t="e">
        <f t="shared" ca="1" si="93"/>
        <v>#N/A</v>
      </c>
      <c r="AT158" s="99">
        <f t="shared" ca="1" si="94"/>
        <v>15.44954009490602</v>
      </c>
      <c r="AU158" s="91">
        <f t="shared" ca="1" si="95"/>
        <v>-9.175384864864867</v>
      </c>
      <c r="AV158" s="99" t="e">
        <f t="shared" ca="1" si="96"/>
        <v>#N/A</v>
      </c>
      <c r="AW158" s="91" t="e">
        <f t="shared" ca="1" si="97"/>
        <v>#N/A</v>
      </c>
      <c r="AX158" s="99" t="e">
        <f t="shared" ca="1" si="98"/>
        <v>#N/A</v>
      </c>
      <c r="AY158" s="91" t="e">
        <f t="shared" ca="1" si="99"/>
        <v>#N/A</v>
      </c>
      <c r="BD158" s="174">
        <v>115</v>
      </c>
      <c r="BE158" s="30">
        <f t="shared" ca="1" si="100"/>
        <v>1.7089457690441963</v>
      </c>
      <c r="BF158" s="30">
        <f t="shared" ca="1" si="101"/>
        <v>2.5341469891591437</v>
      </c>
      <c r="BG158" s="30">
        <f t="shared" ca="1" si="111"/>
        <v>2.180545083695077</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142.6686243479146</v>
      </c>
      <c r="E159" s="4">
        <f t="shared" ca="1" si="124"/>
        <v>181</v>
      </c>
      <c r="F159" s="4">
        <f t="shared" ca="1" si="124"/>
        <v>181</v>
      </c>
      <c r="G159" s="22">
        <f t="shared" ca="1" si="125"/>
        <v>181</v>
      </c>
      <c r="H159" s="4">
        <f t="shared" ca="1" si="125"/>
        <v>120.4129123845081</v>
      </c>
      <c r="I159" s="99">
        <f t="shared" si="74"/>
        <v>18.125</v>
      </c>
      <c r="J159" s="22">
        <f t="shared" ca="1" si="75"/>
        <v>120.4129123845081</v>
      </c>
      <c r="K159" s="21">
        <f t="shared" ca="1" si="82"/>
        <v>181</v>
      </c>
      <c r="L159" s="4">
        <f t="shared" ca="1" si="117"/>
        <v>181</v>
      </c>
      <c r="M159" s="21">
        <f t="shared" ca="1" si="83"/>
        <v>181</v>
      </c>
      <c r="N159" s="22" t="e">
        <f t="shared" ca="1" si="84"/>
        <v>#N/A</v>
      </c>
      <c r="O159" s="21" t="e">
        <f t="shared" ca="1" si="85"/>
        <v>#N/A</v>
      </c>
      <c r="P159" s="99">
        <f t="shared" ca="1" si="76"/>
        <v>6.4295827170629991</v>
      </c>
      <c r="Q159" t="e">
        <f t="shared" ca="1" si="119"/>
        <v>#N/A</v>
      </c>
      <c r="R159" s="108" t="e">
        <f t="shared" ca="1" si="120"/>
        <v>#N/A</v>
      </c>
      <c r="S159" s="99">
        <f t="shared" ca="1" si="79"/>
        <v>98.907665978766204</v>
      </c>
      <c r="T159" s="34" t="e">
        <f t="shared" ca="1" si="121"/>
        <v>#N/A</v>
      </c>
      <c r="U159" s="59" t="e">
        <f t="shared" ca="1" si="122"/>
        <v>#N/A</v>
      </c>
      <c r="AB159" s="4"/>
      <c r="AC159" s="4"/>
      <c r="AD159" s="4"/>
      <c r="AE159" s="4"/>
      <c r="AL159" s="99">
        <f t="shared" ca="1" si="86"/>
        <v>10.991433502341723</v>
      </c>
      <c r="AM159" s="91">
        <f t="shared" ca="1" si="87"/>
        <v>-14.41194</v>
      </c>
      <c r="AN159" s="99">
        <f t="shared" ca="1" si="88"/>
        <v>-10.991433502341723</v>
      </c>
      <c r="AO159" s="91">
        <f t="shared" ca="1" si="89"/>
        <v>-14.41194</v>
      </c>
      <c r="AP159" s="99" t="e">
        <f t="shared" ca="1" si="90"/>
        <v>#N/A</v>
      </c>
      <c r="AQ159" s="91" t="e">
        <f t="shared" ca="1" si="91"/>
        <v>#N/A</v>
      </c>
      <c r="AR159" s="30" t="e">
        <f t="shared" ca="1" si="92"/>
        <v>#N/A</v>
      </c>
      <c r="AS159" s="91" t="e">
        <f t="shared" ca="1" si="93"/>
        <v>#N/A</v>
      </c>
      <c r="AT159" s="99">
        <f t="shared" ca="1" si="94"/>
        <v>15.63099285335416</v>
      </c>
      <c r="AU159" s="91">
        <f t="shared" ca="1" si="95"/>
        <v>-9.1753848648648635</v>
      </c>
      <c r="AV159" s="99" t="e">
        <f t="shared" ca="1" si="96"/>
        <v>#N/A</v>
      </c>
      <c r="AW159" s="91" t="e">
        <f t="shared" ca="1" si="97"/>
        <v>#N/A</v>
      </c>
      <c r="AX159" s="99" t="e">
        <f t="shared" ca="1" si="98"/>
        <v>#N/A</v>
      </c>
      <c r="AY159" s="91" t="e">
        <f t="shared" ca="1" si="99"/>
        <v>#N/A</v>
      </c>
      <c r="BD159" s="174">
        <v>116</v>
      </c>
      <c r="BE159" s="30">
        <f t="shared" ca="1" si="100"/>
        <v>1.6475347330970278</v>
      </c>
      <c r="BF159" s="30">
        <f t="shared" ca="1" si="101"/>
        <v>2.4948161079115843</v>
      </c>
      <c r="BG159" s="30">
        <f t="shared" ca="1" si="111"/>
        <v>2.1467022323890377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142.03115764154819</v>
      </c>
      <c r="E160" s="4">
        <f t="shared" ca="1" si="124"/>
        <v>181</v>
      </c>
      <c r="F160" s="4">
        <f t="shared" ca="1" si="124"/>
        <v>181</v>
      </c>
      <c r="G160" s="22">
        <f t="shared" ca="1" si="125"/>
        <v>181</v>
      </c>
      <c r="H160" s="4">
        <f t="shared" ca="1" si="125"/>
        <v>120.12587516681181</v>
      </c>
      <c r="I160" s="99">
        <f t="shared" si="74"/>
        <v>18.28125</v>
      </c>
      <c r="J160" s="22">
        <f t="shared" ca="1" si="75"/>
        <v>120.12587516681181</v>
      </c>
      <c r="K160" s="21">
        <f t="shared" ca="1" si="82"/>
        <v>181</v>
      </c>
      <c r="L160" s="4">
        <f t="shared" ca="1" si="117"/>
        <v>181</v>
      </c>
      <c r="M160" s="21">
        <f t="shared" ca="1" si="83"/>
        <v>181</v>
      </c>
      <c r="N160" s="22" t="e">
        <f t="shared" ca="1" si="84"/>
        <v>#N/A</v>
      </c>
      <c r="O160" s="21" t="e">
        <f t="shared" ca="1" si="85"/>
        <v>#N/A</v>
      </c>
      <c r="P160" s="99">
        <f t="shared" ca="1" si="76"/>
        <v>5.7921160106965885</v>
      </c>
      <c r="Q160" t="e">
        <f t="shared" ca="1" si="119"/>
        <v>#N/A</v>
      </c>
      <c r="R160" s="108" t="e">
        <f t="shared" ca="1" si="120"/>
        <v>#N/A</v>
      </c>
      <c r="S160" s="99">
        <f t="shared" ca="1" si="79"/>
        <v>98.270199272399793</v>
      </c>
      <c r="T160" s="34" t="e">
        <f t="shared" ca="1" si="121"/>
        <v>#N/A</v>
      </c>
      <c r="U160" s="59" t="e">
        <f t="shared" ca="1" si="122"/>
        <v>#N/A</v>
      </c>
      <c r="AB160" s="4"/>
      <c r="AC160" s="4"/>
      <c r="AD160" s="4"/>
      <c r="AE160" s="4"/>
      <c r="AL160" s="99">
        <f t="shared" ca="1" si="86"/>
        <v>11.247225746774184</v>
      </c>
      <c r="AM160" s="91">
        <f t="shared" ca="1" si="87"/>
        <v>-14.411939999999996</v>
      </c>
      <c r="AN160" s="99">
        <f t="shared" ca="1" si="88"/>
        <v>-11.247225746774184</v>
      </c>
      <c r="AO160" s="91">
        <f t="shared" ca="1" si="89"/>
        <v>-14.411939999999996</v>
      </c>
      <c r="AP160" s="99" t="e">
        <f t="shared" ca="1" si="90"/>
        <v>#N/A</v>
      </c>
      <c r="AQ160" s="91" t="e">
        <f t="shared" ca="1" si="91"/>
        <v>#N/A</v>
      </c>
      <c r="AR160" s="30" t="e">
        <f t="shared" ca="1" si="92"/>
        <v>#N/A</v>
      </c>
      <c r="AS160" s="91" t="e">
        <f t="shared" ca="1" si="93"/>
        <v>#N/A</v>
      </c>
      <c r="AT160" s="99">
        <f t="shared" ca="1" si="94"/>
        <v>15.811907353134497</v>
      </c>
      <c r="AU160" s="91">
        <f t="shared" ca="1" si="95"/>
        <v>-9.1753848648648653</v>
      </c>
      <c r="AV160" s="99" t="e">
        <f t="shared" ca="1" si="96"/>
        <v>#N/A</v>
      </c>
      <c r="AW160" s="91" t="e">
        <f t="shared" ca="1" si="97"/>
        <v>#N/A</v>
      </c>
      <c r="AX160" s="99" t="e">
        <f t="shared" ca="1" si="98"/>
        <v>#N/A</v>
      </c>
      <c r="AY160" s="91" t="e">
        <f t="shared" ca="1" si="99"/>
        <v>#N/A</v>
      </c>
      <c r="BD160" s="174">
        <v>117</v>
      </c>
      <c r="BE160" s="30">
        <f t="shared" ca="1" si="100"/>
        <v>1.5908519908168197</v>
      </c>
      <c r="BF160" s="30">
        <f t="shared" ca="1" si="101"/>
        <v>2.4558186217893923</v>
      </c>
      <c r="BG160" s="30">
        <f t="shared" ca="1" si="111"/>
        <v>2.1131462559583141</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141.41323299353471</v>
      </c>
      <c r="E161" s="4">
        <f t="shared" ca="1" si="124"/>
        <v>181</v>
      </c>
      <c r="F161" s="4">
        <f t="shared" ca="1" si="124"/>
        <v>181</v>
      </c>
      <c r="G161" s="22">
        <f t="shared" ca="1" si="125"/>
        <v>181</v>
      </c>
      <c r="H161" s="4">
        <f t="shared" ca="1" si="125"/>
        <v>119.84451406281401</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5.1741913626831035</v>
      </c>
      <c r="Q161" t="e">
        <f t="shared" ca="1" si="119"/>
        <v>#N/A</v>
      </c>
      <c r="R161" s="108" t="e">
        <f t="shared" ca="1" si="120"/>
        <v>#N/A</v>
      </c>
      <c r="S161" s="99">
        <f t="shared" ca="1" si="79"/>
        <v>97.652274624386308</v>
      </c>
      <c r="T161" s="34" t="e">
        <f t="shared" ca="1" si="121"/>
        <v>#N/A</v>
      </c>
      <c r="U161" s="59" t="e">
        <f t="shared" ca="1" si="122"/>
        <v>#N/A</v>
      </c>
      <c r="AB161" s="4"/>
      <c r="AC161" s="4"/>
      <c r="AD161" s="4"/>
      <c r="AE161" s="4"/>
      <c r="AL161" s="99">
        <f t="shared" ca="1" si="86"/>
        <v>11.499451799385918</v>
      </c>
      <c r="AM161" s="91">
        <f t="shared" ca="1" si="87"/>
        <v>-14.41194</v>
      </c>
      <c r="AN161" s="99">
        <f t="shared" ca="1" si="88"/>
        <v>-11.499451799385918</v>
      </c>
      <c r="AO161" s="91">
        <f t="shared" ca="1" si="89"/>
        <v>-14.41194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1.5383928390396773</v>
      </c>
      <c r="BF161" s="30">
        <f t="shared" ca="1" si="101"/>
        <v>2.4171664098046155</v>
      </c>
      <c r="BG161" s="30">
        <f t="shared" ca="1" si="111"/>
        <v>2.07988737587839</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140.81373097902281</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119.56865247487964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4.574689348171205</v>
      </c>
      <c r="Q162" t="e">
        <f t="shared" ca="1" si="119"/>
        <v>#N/A</v>
      </c>
      <c r="R162" s="108" t="e">
        <f t="shared" ca="1" si="120"/>
        <v>#N/A</v>
      </c>
      <c r="S162" s="99">
        <f t="shared" ca="1" si="79"/>
        <v>97.05277260987441</v>
      </c>
      <c r="T162" s="34" t="e">
        <f t="shared" ca="1" si="121"/>
        <v>#N/A</v>
      </c>
      <c r="U162" s="59" t="e">
        <f t="shared" ca="1" si="122"/>
        <v>#N/A</v>
      </c>
      <c r="AB162" s="4"/>
      <c r="AC162" s="4"/>
      <c r="AD162" s="4"/>
      <c r="AE162" s="4"/>
      <c r="AL162" s="99">
        <f t="shared" ca="1" si="86"/>
        <v>11.748341350969509</v>
      </c>
      <c r="AM162" s="91">
        <f t="shared" ca="1" si="87"/>
        <v>-14.411939999999996</v>
      </c>
      <c r="AN162" s="99">
        <f t="shared" ca="1" si="88"/>
        <v>-11.748341350969509</v>
      </c>
      <c r="AO162" s="91">
        <f t="shared" ca="1" si="89"/>
        <v>-14.411939999999996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1.4897222748088355</v>
      </c>
      <c r="BF162" s="30">
        <f t="shared" ca="1" si="101"/>
        <v>2.3788712457954584</v>
      </c>
      <c r="BG162" s="30">
        <f t="shared" ca="1" si="111"/>
        <v>2.0469357231263245</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140.23163201025045</v>
      </c>
      <c r="E163" s="4">
        <f t="shared" ca="1" si="127"/>
        <v>181</v>
      </c>
      <c r="F163" s="4">
        <f t="shared" ca="1" si="127"/>
        <v>181</v>
      </c>
      <c r="G163" s="22">
        <f t="shared" ca="1" si="128"/>
        <v>181</v>
      </c>
      <c r="H163" s="4">
        <f t="shared" ca="1" si="128"/>
        <v>119.29812147671063</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3.9925903793988482</v>
      </c>
      <c r="Q163" t="e">
        <f t="shared" ca="1" si="119"/>
        <v>#N/A</v>
      </c>
      <c r="R163" s="108" t="e">
        <f t="shared" ca="1" si="120"/>
        <v>#N/A</v>
      </c>
      <c r="S163" s="99">
        <f t="shared" ca="1" si="79"/>
        <v>96.470673641102053</v>
      </c>
      <c r="T163" s="34" t="e">
        <f t="shared" ca="1" si="121"/>
        <v>#N/A</v>
      </c>
      <c r="U163" s="59" t="e">
        <f t="shared" ca="1" si="122"/>
        <v>#N/A</v>
      </c>
      <c r="AB163" s="4"/>
      <c r="AC163" s="4"/>
      <c r="AD163" s="4"/>
      <c r="AE163" s="4"/>
      <c r="AL163" s="99">
        <f t="shared" ca="1" si="86"/>
        <v>11.994102110470802</v>
      </c>
      <c r="AM163" s="91">
        <f t="shared" ca="1" si="87"/>
        <v>-14.411939999999994</v>
      </c>
      <c r="AN163" s="99">
        <f t="shared" ca="1" si="88"/>
        <v>-11.994102110470802</v>
      </c>
      <c r="AO163" s="91">
        <f t="shared" ca="1" si="89"/>
        <v>-14.411939999999994</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1.4444633806451621</v>
      </c>
      <c r="BF163" s="30">
        <f t="shared" ca="1" si="101"/>
        <v>2.3409447948398507</v>
      </c>
      <c r="BG163" s="30">
        <f t="shared" ca="1" si="111"/>
        <v>2.0143013350947552</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139.66600416920903</v>
      </c>
      <c r="E164" s="4">
        <f t="shared" ca="1" si="127"/>
        <v>181</v>
      </c>
      <c r="F164" s="4">
        <f t="shared" ca="1" si="127"/>
        <v>181</v>
      </c>
      <c r="G164" s="22">
        <f t="shared" ca="1" si="128"/>
        <v>181</v>
      </c>
      <c r="H164" s="4">
        <f t="shared" ca="1" si="128"/>
        <v>119.03275937910566</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3.4269625383574294</v>
      </c>
      <c r="Q164" t="e">
        <f t="shared" ca="1" si="119"/>
        <v>#N/A</v>
      </c>
      <c r="R164" s="108" t="e">
        <f t="shared" ca="1" si="120"/>
        <v>#N/A</v>
      </c>
      <c r="S164" s="99">
        <f t="shared" ca="1" si="79"/>
        <v>95.905045800060634</v>
      </c>
      <c r="T164" s="34" t="e">
        <f t="shared" ca="1" si="121"/>
        <v>#N/A</v>
      </c>
      <c r="U164" s="59" t="e">
        <f t="shared" ca="1" si="122"/>
        <v>#N/A</v>
      </c>
      <c r="AB164" s="4"/>
      <c r="AC164" s="4"/>
      <c r="AD164" s="4"/>
      <c r="AE164" s="4"/>
      <c r="AL164" s="99">
        <f t="shared" ca="1" si="86"/>
        <v>12.23692259103162</v>
      </c>
      <c r="AM164" s="91">
        <f t="shared" ca="1" si="87"/>
        <v>-14.411939999999998</v>
      </c>
      <c r="AN164" s="99">
        <f t="shared" ca="1" si="88"/>
        <v>-12.23692259103162</v>
      </c>
      <c r="AO164" s="91">
        <f t="shared" ca="1" si="89"/>
        <v>-14.411939999999998</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1.4022879579314804</v>
      </c>
      <c r="BF164" s="30">
        <f t="shared" ca="1" si="101"/>
        <v>2.3033986097021546</v>
      </c>
      <c r="BG164" s="30">
        <f t="shared" ca="1" si="111"/>
        <v>1.981994152534412</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139.1159929007593</v>
      </c>
      <c r="E165" s="4">
        <f t="shared" ca="1" si="127"/>
        <v>181</v>
      </c>
      <c r="F165" s="4">
        <f t="shared" ca="1" si="127"/>
        <v>172.93621451185314</v>
      </c>
      <c r="G165" s="22">
        <f t="shared" ca="1" si="128"/>
        <v>181</v>
      </c>
      <c r="H165" s="4">
        <f t="shared" ca="1" si="128"/>
        <v>118.77241132626861</v>
      </c>
      <c r="I165" s="99">
        <f t="shared" si="74"/>
        <v>19.0625</v>
      </c>
      <c r="J165" s="22">
        <f t="shared" ca="1" si="75"/>
        <v>120</v>
      </c>
      <c r="K165" s="21">
        <f t="shared" ca="1" si="82"/>
        <v>172.93621451185314</v>
      </c>
      <c r="L165" s="4">
        <f t="shared" ca="1" si="117"/>
        <v>181</v>
      </c>
      <c r="M165" s="21">
        <f t="shared" ca="1" si="83"/>
        <v>181</v>
      </c>
      <c r="N165" s="22" t="e">
        <f t="shared" ca="1" si="84"/>
        <v>#N/A</v>
      </c>
      <c r="O165" s="21" t="e">
        <f t="shared" ca="1" si="85"/>
        <v>#N/A</v>
      </c>
      <c r="P165" s="99">
        <f t="shared" ca="1" si="76"/>
        <v>2.8769512699076927</v>
      </c>
      <c r="Q165" t="e">
        <f t="shared" ca="1" si="119"/>
        <v>#N/A</v>
      </c>
      <c r="R165" s="108" t="e">
        <f t="shared" ca="1" si="120"/>
        <v>#N/A</v>
      </c>
      <c r="S165" s="99">
        <f t="shared" ca="1" si="79"/>
        <v>95.355034531610897</v>
      </c>
      <c r="T165" s="34" t="e">
        <f t="shared" ca="1" si="121"/>
        <v>#N/A</v>
      </c>
      <c r="U165" s="59" t="e">
        <f t="shared" ca="1" si="122"/>
        <v>#N/A</v>
      </c>
      <c r="AB165" s="4"/>
      <c r="AC165" s="4"/>
      <c r="AD165" s="4"/>
      <c r="AE165" s="4"/>
      <c r="AL165" s="99">
        <f t="shared" ca="1" si="86"/>
        <v>12.476974460437113</v>
      </c>
      <c r="AM165" s="91">
        <f t="shared" ca="1" si="87"/>
        <v>-14.411940000000001</v>
      </c>
      <c r="AN165" s="99">
        <f t="shared" ca="1" si="88"/>
        <v>-12.476974460437113</v>
      </c>
      <c r="AO165" s="91">
        <f t="shared" ca="1" si="89"/>
        <v>-14.411940000000001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1.3629089166396939</v>
      </c>
      <c r="BF165" s="30">
        <f t="shared" ca="1" si="101"/>
        <v>2.2662441273140836</v>
      </c>
      <c r="BG165" s="30">
        <f t="shared" ca="1" si="111"/>
        <v>1.9500240165260718</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138.58081222805254</v>
      </c>
      <c r="E166" s="4">
        <f t="shared" ca="1" si="127"/>
        <v>181</v>
      </c>
      <c r="F166" s="4">
        <f t="shared" ca="1" si="127"/>
        <v>169.8473089044102</v>
      </c>
      <c r="G166" s="22">
        <f t="shared" ca="1" si="128"/>
        <v>181</v>
      </c>
      <c r="H166" s="4">
        <f t="shared" ca="1" si="128"/>
        <v>118.51692892008782</v>
      </c>
      <c r="I166" s="99">
        <f t="shared" si="74"/>
        <v>19.21875</v>
      </c>
      <c r="J166" s="22">
        <f t="shared" ca="1" si="75"/>
        <v>120</v>
      </c>
      <c r="K166" s="21">
        <f t="shared" ca="1" si="82"/>
        <v>169.8473089044102</v>
      </c>
      <c r="L166" s="4">
        <f t="shared" ca="1" si="117"/>
        <v>181</v>
      </c>
      <c r="M166" s="21">
        <f t="shared" ca="1" si="83"/>
        <v>181</v>
      </c>
      <c r="N166" s="22" t="e">
        <f t="shared" ca="1" si="84"/>
        <v>#N/A</v>
      </c>
      <c r="O166" s="21" t="e">
        <f t="shared" ca="1" si="85"/>
        <v>#N/A</v>
      </c>
      <c r="P166" s="99">
        <f t="shared" ca="1" si="76"/>
        <v>2.3417705972009344</v>
      </c>
      <c r="Q166" t="e">
        <f t="shared" ca="1" si="119"/>
        <v>#N/A</v>
      </c>
      <c r="R166" s="108" t="e">
        <f t="shared" ca="1" si="120"/>
        <v>#N/A</v>
      </c>
      <c r="S166" s="99">
        <f t="shared" ca="1" si="79"/>
        <v>94.819853858904139</v>
      </c>
      <c r="T166" s="34" t="e">
        <f t="shared" ca="1" si="121"/>
        <v>#N/A</v>
      </c>
      <c r="U166" s="59" t="e">
        <f t="shared" ca="1" si="122"/>
        <v>#N/A</v>
      </c>
      <c r="AB166" s="4"/>
      <c r="AC166" s="4"/>
      <c r="AD166" s="4"/>
      <c r="AE166" s="4"/>
      <c r="AL166" s="99">
        <f t="shared" ca="1" si="86"/>
        <v>12.714414536222266</v>
      </c>
      <c r="AM166" s="91">
        <f t="shared" ca="1" si="87"/>
        <v>-14.411939999999998</v>
      </c>
      <c r="AN166" s="99">
        <f t="shared" ca="1" si="88"/>
        <v>-12.714414536222266</v>
      </c>
      <c r="AO166" s="91">
        <f t="shared" ca="1" si="89"/>
        <v>-14.411939999999998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1.3260740488471485</v>
      </c>
      <c r="BF166" s="30">
        <f t="shared" ca="1" si="101"/>
        <v>2.229492665290894</v>
      </c>
      <c r="BG166" s="30">
        <f t="shared" ca="1" si="111"/>
        <v>1.9184006654828623</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138.05973722263448</v>
      </c>
      <c r="E167" s="4">
        <f t="shared" ca="1" si="127"/>
        <v>181</v>
      </c>
      <c r="F167" s="4">
        <f t="shared" ca="1" si="127"/>
        <v>167.52842182177935</v>
      </c>
      <c r="G167" s="22">
        <f t="shared" ca="1" si="128"/>
        <v>181</v>
      </c>
      <c r="H167" s="4">
        <f t="shared" ca="1" si="128"/>
        <v>118.2661698700626</v>
      </c>
      <c r="I167" s="99">
        <f t="shared" si="74"/>
        <v>19.375</v>
      </c>
      <c r="J167" s="22">
        <f t="shared" ca="1" si="75"/>
        <v>120</v>
      </c>
      <c r="K167" s="21">
        <f t="shared" ca="1" si="82"/>
        <v>167.52842182177935</v>
      </c>
      <c r="L167" s="4">
        <f t="shared" ca="1" si="117"/>
        <v>181</v>
      </c>
      <c r="M167" s="21">
        <f t="shared" ca="1" si="83"/>
        <v>181</v>
      </c>
      <c r="N167" s="22" t="e">
        <f t="shared" ca="1" si="84"/>
        <v>#N/A</v>
      </c>
      <c r="O167" s="21" t="e">
        <f t="shared" ca="1" si="85"/>
        <v>#N/A</v>
      </c>
      <c r="P167" s="99">
        <f t="shared" ca="1" si="76"/>
        <v>1.8206955917828793</v>
      </c>
      <c r="Q167" t="e">
        <f t="shared" ca="1" si="119"/>
        <v>#N/A</v>
      </c>
      <c r="R167" s="108" t="e">
        <f t="shared" ca="1" si="120"/>
        <v>#N/A</v>
      </c>
      <c r="S167" s="99">
        <f t="shared" ca="1" si="79"/>
        <v>94.298778853486084</v>
      </c>
      <c r="T167" s="34" t="e">
        <f t="shared" ca="1" si="121"/>
        <v>#N/A</v>
      </c>
      <c r="U167" s="59" t="e">
        <f t="shared" ca="1" si="122"/>
        <v>#N/A</v>
      </c>
      <c r="AB167" s="4"/>
      <c r="AC167" s="4"/>
      <c r="AD167" s="4"/>
      <c r="AE167" s="4"/>
      <c r="AL167" s="99">
        <f t="shared" ca="1" si="86"/>
        <v>12.949386488803245</v>
      </c>
      <c r="AM167" s="91">
        <f t="shared" ca="1" si="87"/>
        <v>-14.411939999999998</v>
      </c>
      <c r="AN167" s="99">
        <f t="shared" ca="1" si="88"/>
        <v>-12.949386488803245</v>
      </c>
      <c r="AO167" s="91">
        <f t="shared" ca="1" si="89"/>
        <v>-14.411939999999998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1.2915609011486018</v>
      </c>
      <c r="BF167" s="30">
        <f t="shared" ca="1" si="101"/>
        <v>2.1931554184839386</v>
      </c>
      <c r="BG167" s="30">
        <f t="shared" ca="1" si="111"/>
        <v>1.8871337321838542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137.55209751566247</v>
      </c>
      <c r="E168" s="4">
        <f t="shared" ca="1" si="127"/>
        <v>181</v>
      </c>
      <c r="F168" s="4">
        <f t="shared" ca="1" si="127"/>
        <v>165.60204270585396</v>
      </c>
      <c r="G168" s="22">
        <f t="shared" ca="1" si="128"/>
        <v>181</v>
      </c>
      <c r="H168" s="4">
        <f t="shared" ca="1" si="128"/>
        <v>118.01999766677855</v>
      </c>
      <c r="I168" s="99">
        <f t="shared" si="74"/>
        <v>19.53125</v>
      </c>
      <c r="J168" s="22">
        <f t="shared" ca="1" si="75"/>
        <v>120</v>
      </c>
      <c r="K168" s="21">
        <f t="shared" ca="1" si="82"/>
        <v>165.60204270585396</v>
      </c>
      <c r="L168" s="4">
        <f t="shared" ca="1" si="117"/>
        <v>181</v>
      </c>
      <c r="M168" s="21">
        <f t="shared" ca="1" si="83"/>
        <v>181</v>
      </c>
      <c r="N168" s="22" t="e">
        <f t="shared" ca="1" si="84"/>
        <v>#N/A</v>
      </c>
      <c r="O168" s="21" t="e">
        <f t="shared" ca="1" si="85"/>
        <v>#N/A</v>
      </c>
      <c r="P168" s="99">
        <f t="shared" ca="1" si="76"/>
        <v>1.3130558848108649</v>
      </c>
      <c r="Q168" t="e">
        <f t="shared" ca="1" si="119"/>
        <v>#N/A</v>
      </c>
      <c r="R168" s="108" t="e">
        <f t="shared" ca="1" si="120"/>
        <v>#N/A</v>
      </c>
      <c r="S168" s="99">
        <f t="shared" ca="1" si="79"/>
        <v>93.79113914651407</v>
      </c>
      <c r="T168" s="34" t="e">
        <f t="shared" ca="1" si="121"/>
        <v>#N/A</v>
      </c>
      <c r="U168" s="59" t="e">
        <f t="shared" ca="1" si="122"/>
        <v>#N/A</v>
      </c>
      <c r="AB168" s="4"/>
      <c r="AC168" s="4"/>
      <c r="AD168" s="4"/>
      <c r="AE168" s="4"/>
      <c r="AL168" s="99">
        <f t="shared" ca="1" si="86"/>
        <v>13.182022303080061</v>
      </c>
      <c r="AM168" s="91">
        <f t="shared" ca="1" si="87"/>
        <v>-14.411939999999996</v>
      </c>
      <c r="AN168" s="99">
        <f t="shared" ca="1" si="88"/>
        <v>-13.182022303080061</v>
      </c>
      <c r="AO168" s="91">
        <f t="shared" ca="1" si="89"/>
        <v>-14.411939999999996</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1.2591725261889124</v>
      </c>
      <c r="BF168" s="30">
        <f t="shared" ca="1" si="101"/>
        <v>2.1572434555706019</v>
      </c>
      <c r="BG168" s="30">
        <f t="shared" ca="1" si="111"/>
        <v>1.8562327408398203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137.05727167847985</v>
      </c>
      <c r="E169" s="4">
        <f t="shared" ca="1" si="127"/>
        <v>181</v>
      </c>
      <c r="F169" s="4">
        <f t="shared" ca="1" si="127"/>
        <v>163.9259776208979</v>
      </c>
      <c r="G169" s="22">
        <f t="shared" ca="1" si="128"/>
        <v>181</v>
      </c>
      <c r="H169" s="4">
        <f t="shared" ca="1" si="128"/>
        <v>117.77828127703306</v>
      </c>
      <c r="I169" s="99">
        <f t="shared" si="74"/>
        <v>19.6875</v>
      </c>
      <c r="J169" s="22">
        <f t="shared" ca="1" si="75"/>
        <v>120</v>
      </c>
      <c r="K169" s="21">
        <f t="shared" ca="1" si="82"/>
        <v>163.9259776208979</v>
      </c>
      <c r="L169" s="4">
        <f t="shared" ca="1" si="117"/>
        <v>181</v>
      </c>
      <c r="M169" s="21">
        <f t="shared" ca="1" si="83"/>
        <v>181</v>
      </c>
      <c r="N169" s="22" t="e">
        <f t="shared" ca="1" si="84"/>
        <v>#N/A</v>
      </c>
      <c r="O169" s="21" t="e">
        <f t="shared" ca="1" si="85"/>
        <v>#N/A</v>
      </c>
      <c r="P169" s="99">
        <f t="shared" ca="1" si="76"/>
        <v>0.8182300476282478</v>
      </c>
      <c r="Q169" t="e">
        <f t="shared" ca="1" si="119"/>
        <v>#N/A</v>
      </c>
      <c r="R169" s="108" t="e">
        <f t="shared" ca="1" si="120"/>
        <v>#N/A</v>
      </c>
      <c r="S169" s="99">
        <f t="shared" ca="1" si="79"/>
        <v>93.296313309331453</v>
      </c>
      <c r="T169" s="34" t="e">
        <f t="shared" ca="1" si="121"/>
        <v>#N/A</v>
      </c>
      <c r="U169" s="59" t="e">
        <f t="shared" ca="1" si="122"/>
        <v>#N/A</v>
      </c>
      <c r="AB169" s="4"/>
      <c r="AC169" s="4"/>
      <c r="AD169" s="4"/>
      <c r="AE169" s="4"/>
      <c r="AL169" s="99">
        <f t="shared" ca="1" si="86"/>
        <v>13.412443538982739</v>
      </c>
      <c r="AM169" s="91">
        <f t="shared" ca="1" si="87"/>
        <v>-14.411940000000007</v>
      </c>
      <c r="AN169" s="99">
        <f t="shared" ca="1" si="88"/>
        <v>-13.412443538982739</v>
      </c>
      <c r="AO169" s="91">
        <f t="shared" ca="1" si="89"/>
        <v>-14.411940000000007</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1.2287339423807273</v>
      </c>
      <c r="BF169" s="30">
        <f t="shared" ca="1" si="101"/>
        <v>2.1217677156826746</v>
      </c>
      <c r="BG169" s="30">
        <f t="shared" ca="1" si="111"/>
        <v>1.8257071041920689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136.57468233341618</v>
      </c>
      <c r="E170" s="4">
        <f t="shared" ca="1" si="127"/>
        <v>181</v>
      </c>
      <c r="F170" s="4">
        <f t="shared" ca="1" si="127"/>
        <v>162.42805489913411</v>
      </c>
      <c r="G170" s="22">
        <f t="shared" ca="1" si="128"/>
        <v>181</v>
      </c>
      <c r="H170" s="4">
        <f t="shared" ca="1" si="128"/>
        <v>117.54089485889112</v>
      </c>
      <c r="I170" s="99">
        <f t="shared" si="74"/>
        <v>19.84375</v>
      </c>
      <c r="J170" s="22">
        <f t="shared" ca="1" si="75"/>
        <v>120</v>
      </c>
      <c r="K170" s="21">
        <f t="shared" ca="1" si="82"/>
        <v>162.42805489913411</v>
      </c>
      <c r="L170" s="4">
        <f t="shared" ref="L170:L202" ca="1" si="129">IF(G170&gt;$F$37,#N/A,G170)</f>
        <v>181</v>
      </c>
      <c r="M170" s="21">
        <f t="shared" ca="1" si="83"/>
        <v>181</v>
      </c>
      <c r="N170" s="22" t="e">
        <f t="shared" ca="1" si="84"/>
        <v>#N/A</v>
      </c>
      <c r="O170" s="21" t="e">
        <f t="shared" ca="1" si="85"/>
        <v>#N/A</v>
      </c>
      <c r="P170" s="99">
        <f t="shared" ca="1" si="76"/>
        <v>0.33564070256457512</v>
      </c>
      <c r="Q170" t="e">
        <f t="shared" ca="1" si="119"/>
        <v>#N/A</v>
      </c>
      <c r="R170" s="108" t="e">
        <f t="shared" ca="1" si="120"/>
        <v>#N/A</v>
      </c>
      <c r="S170" s="99">
        <f t="shared" ca="1" si="79"/>
        <v>92.81372396426778</v>
      </c>
      <c r="T170" s="34" t="e">
        <f t="shared" ca="1" si="121"/>
        <v>#N/A</v>
      </c>
      <c r="U170" s="59" t="e">
        <f t="shared" ca="1" si="122"/>
        <v>#N/A</v>
      </c>
      <c r="AB170" s="4"/>
      <c r="AC170" s="4"/>
      <c r="AD170" s="4"/>
      <c r="AE170" s="4"/>
      <c r="AL170" s="99">
        <f t="shared" ca="1" si="86"/>
        <v>13.640762423666057</v>
      </c>
      <c r="AM170" s="91">
        <f t="shared" ca="1" si="87"/>
        <v>-14.411940000000003</v>
      </c>
      <c r="AN170" s="99">
        <f t="shared" ca="1" si="88"/>
        <v>-13.640762423666057</v>
      </c>
      <c r="AO170" s="91">
        <f t="shared" ca="1" si="89"/>
        <v>-14.411940000000003</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1.2000891678307426</v>
      </c>
      <c r="BF170" s="30">
        <f t="shared" ca="1" si="101"/>
        <v>2.0867390050741861</v>
      </c>
      <c r="BG170" s="30">
        <f t="shared" ca="1" si="111"/>
        <v>1.7955661206452298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136.10379188134758</v>
      </c>
      <c r="E171" s="4">
        <f t="shared" ca="1" si="127"/>
        <v>181</v>
      </c>
      <c r="F171" s="4">
        <f t="shared" ca="1" si="127"/>
        <v>161.06558952522377</v>
      </c>
      <c r="G171" s="22">
        <f t="shared" ca="1" si="128"/>
        <v>181</v>
      </c>
      <c r="H171" s="4">
        <f t="shared" ca="1" si="128"/>
        <v>117.30771749511113</v>
      </c>
      <c r="I171" s="99">
        <f t="shared" ref="I171:I201" si="131">A171</f>
        <v>20</v>
      </c>
      <c r="J171" s="22">
        <f t="shared" ref="J171:J202" ca="1" si="132">IF(H171&lt;$I$37,IF(F171&lt;$I$37,#N/A,$I$37),IF(H171&gt;$G$37,#N/A,H171))</f>
        <v>120</v>
      </c>
      <c r="K171" s="21">
        <f t="shared" ca="1" si="82"/>
        <v>161.06558952522377</v>
      </c>
      <c r="L171" s="4">
        <f t="shared" ca="1" si="129"/>
        <v>181</v>
      </c>
      <c r="M171" s="21">
        <f t="shared" ca="1" si="83"/>
        <v>181</v>
      </c>
      <c r="N171" s="22" t="e">
        <f t="shared" ca="1" si="84"/>
        <v>#N/A</v>
      </c>
      <c r="O171" s="21" t="e">
        <f t="shared" ca="1" si="85"/>
        <v>#N/A</v>
      </c>
      <c r="P171" s="99">
        <f t="shared" ref="P171:P202" ca="1" si="133">ABS(D171-$H$37)</f>
        <v>0.13524974950402679</v>
      </c>
      <c r="Q171">
        <f t="shared" ref="Q171:Q201" ca="1" si="134">IF(AND(P171=MIN($P$43:$P$202),D171&gt;$I$37,D171&lt;$G$37),A171,#N/A)</f>
        <v>20</v>
      </c>
      <c r="R171" s="108">
        <f t="shared" ref="R171:R201" ca="1" si="135">IF(AND(P171=MIN($P$43:$P$202),D171&gt;$I$37,D171&lt;$G$37),D171,#N/A)</f>
        <v>136.10379188134758</v>
      </c>
      <c r="S171" s="99">
        <f t="shared" ref="S171:S202" ca="1" si="136">ABS(D171-$D$37)</f>
        <v>92.342833512199178</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13.867082801959462</v>
      </c>
      <c r="AM171" s="91">
        <f t="shared" ca="1" si="87"/>
        <v>-14.411940000000003</v>
      </c>
      <c r="AN171" s="99">
        <f t="shared" ca="1" si="88"/>
        <v>-13.867082801959462</v>
      </c>
      <c r="AO171" s="91">
        <f t="shared" ca="1" si="89"/>
        <v>-14.411940000000003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1.1730987227039851</v>
      </c>
      <c r="BF171" s="30">
        <f t="shared" ca="1" si="101"/>
        <v>2.0521679938297206</v>
      </c>
      <c r="BG171" s="30">
        <f t="shared" ca="1" si="111"/>
        <v>1.7658189714348758</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135.64409875289067</v>
      </c>
      <c r="E172" s="4">
        <f t="shared" ca="1" si="127"/>
        <v>181</v>
      </c>
      <c r="F172" s="4">
        <f t="shared" ca="1" si="127"/>
        <v>159.81081199155977</v>
      </c>
      <c r="G172" s="22">
        <f t="shared" ca="1" si="128"/>
        <v>181</v>
      </c>
      <c r="H172" s="4">
        <f t="shared" ca="1" si="128"/>
        <v>117.07863294352227</v>
      </c>
      <c r="I172" s="99">
        <f t="shared" si="131"/>
        <v>20.15625</v>
      </c>
      <c r="J172" s="22">
        <f t="shared" ca="1" si="132"/>
        <v>120</v>
      </c>
      <c r="K172" s="21">
        <f t="shared" ref="K172:K202" ca="1" si="139">IF(F172&gt;=$G$37,IF($G$37&lt;J172,179.5,$G$37),IF(F172&lt;$I$37,#N/A,F172))</f>
        <v>159.81081199155977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0.59494287796093204</v>
      </c>
      <c r="Q172" t="e">
        <f t="shared" ca="1" si="134"/>
        <v>#N/A</v>
      </c>
      <c r="R172" s="108" t="e">
        <f t="shared" ca="1" si="135"/>
        <v>#N/A</v>
      </c>
      <c r="S172" s="99">
        <f t="shared" ca="1" si="136"/>
        <v>91.883140383742273</v>
      </c>
      <c r="T172" s="34" t="e">
        <f t="shared" ca="1" si="137"/>
        <v>#N/A</v>
      </c>
      <c r="U172" s="59" t="e">
        <f t="shared" ca="1" si="138"/>
        <v>#N/A</v>
      </c>
      <c r="AB172" s="4"/>
      <c r="AC172" s="4"/>
      <c r="AD172" s="4"/>
      <c r="AE172" s="4"/>
      <c r="AL172" s="99">
        <f t="shared" ref="AL172:AL202" ca="1" si="143">IF(OR(D172=181,D172=-1),#N/A,A172*SIN(RADIANS(D172)))</f>
        <v>14.091500966855874</v>
      </c>
      <c r="AM172" s="91">
        <f t="shared" ref="AM172:AM202" ca="1" si="144">IF(OR(D172=181,D172=-1),#N/A,A172*COS(RADIANS(D172)))</f>
        <v>-14.41194</v>
      </c>
      <c r="AN172" s="99">
        <f t="shared" ref="AN172:AN202" ca="1" si="145">-AL172</f>
        <v>-14.091500966855874</v>
      </c>
      <c r="AO172" s="91">
        <f t="shared" ref="AO172:AO202" ca="1" si="146">AM172</f>
        <v>-14.41194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1.1476375159523247</v>
      </c>
      <c r="BF172" s="30">
        <f t="shared" ref="BF172:BF236" ca="1" si="158">$D$17/(3*$C$9^2/(3*$C$9+$C$14*COS(RADIANS(BD172))))</f>
        <v>2.0180652126141991</v>
      </c>
      <c r="BG172" s="30">
        <f t="shared" ca="1" si="111"/>
        <v>1.7364747178308224</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135.19513410634318</v>
      </c>
      <c r="E173" s="4">
        <f t="shared" ca="1" si="127"/>
        <v>181</v>
      </c>
      <c r="F173" s="4">
        <f t="shared" ca="1" si="127"/>
        <v>158.64443122289251</v>
      </c>
      <c r="G173" s="22">
        <f t="shared" ca="1" si="128"/>
        <v>181</v>
      </c>
      <c r="H173" s="4">
        <f t="shared" ca="1" si="128"/>
        <v>116.85352940306335</v>
      </c>
      <c r="I173" s="99">
        <f t="shared" si="131"/>
        <v>20.3125</v>
      </c>
      <c r="J173" s="22">
        <f t="shared" ca="1" si="132"/>
        <v>120</v>
      </c>
      <c r="K173" s="21">
        <f t="shared" ca="1" si="139"/>
        <v>158.64443122289251</v>
      </c>
      <c r="L173" s="4">
        <f t="shared" ca="1" si="129"/>
        <v>181</v>
      </c>
      <c r="M173" s="21">
        <f t="shared" ca="1" si="140"/>
        <v>181</v>
      </c>
      <c r="N173" s="22" t="e">
        <f t="shared" ca="1" si="141"/>
        <v>#N/A</v>
      </c>
      <c r="O173" s="21" t="e">
        <f t="shared" ca="1" si="142"/>
        <v>#N/A</v>
      </c>
      <c r="P173" s="99">
        <f t="shared" ca="1" si="133"/>
        <v>1.0439075245084268</v>
      </c>
      <c r="Q173" t="e">
        <f t="shared" ca="1" si="134"/>
        <v>#N/A</v>
      </c>
      <c r="R173" s="108" t="e">
        <f t="shared" ca="1" si="135"/>
        <v>#N/A</v>
      </c>
      <c r="S173" s="99">
        <f t="shared" ca="1" si="136"/>
        <v>91.434175737194778</v>
      </c>
      <c r="T173" s="34" t="e">
        <f t="shared" ca="1" si="137"/>
        <v>#N/A</v>
      </c>
      <c r="U173" s="59" t="e">
        <f t="shared" ca="1" si="138"/>
        <v>#N/A</v>
      </c>
      <c r="AB173" s="4"/>
      <c r="AC173" s="4"/>
      <c r="AD173" s="4"/>
      <c r="AE173" s="4"/>
      <c r="AL173" s="99">
        <f t="shared" ca="1" si="143"/>
        <v>14.314106387979662</v>
      </c>
      <c r="AM173" s="91">
        <f t="shared" ca="1" si="144"/>
        <v>-14.411939999999994</v>
      </c>
      <c r="AN173" s="99">
        <f t="shared" ca="1" si="145"/>
        <v>-14.314106387979662</v>
      </c>
      <c r="AO173" s="91">
        <f t="shared" ca="1" si="146"/>
        <v>-14.411939999999994</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1.1235930491485095</v>
      </c>
      <c r="BF173" s="30">
        <f t="shared" ca="1" si="158"/>
        <v>1.9844410494651397</v>
      </c>
      <c r="BG173" s="30">
        <f t="shared" ca="1" si="111"/>
        <v>1.7075422983769806</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134.75645890853156</v>
      </c>
      <c r="E174" s="4">
        <f t="shared" ca="1" si="127"/>
        <v>181</v>
      </c>
      <c r="F174" s="4">
        <f t="shared" ca="1" si="127"/>
        <v>157.55238544544721</v>
      </c>
      <c r="G174" s="22">
        <f t="shared" ca="1" si="128"/>
        <v>181</v>
      </c>
      <c r="H174" s="4">
        <f t="shared" ca="1" si="128"/>
        <v>116.63229929430673</v>
      </c>
      <c r="I174" s="99">
        <f t="shared" si="131"/>
        <v>20.46875</v>
      </c>
      <c r="J174" s="22">
        <f t="shared" ca="1" si="132"/>
        <v>120</v>
      </c>
      <c r="K174" s="21">
        <f t="shared" ca="1" si="139"/>
        <v>157.55238544544721</v>
      </c>
      <c r="L174" s="4">
        <f t="shared" ca="1" si="129"/>
        <v>181</v>
      </c>
      <c r="M174" s="21">
        <f t="shared" ca="1" si="140"/>
        <v>181</v>
      </c>
      <c r="N174" s="22" t="e">
        <f t="shared" ca="1" si="141"/>
        <v>#N/A</v>
      </c>
      <c r="O174" s="21" t="e">
        <f t="shared" ca="1" si="142"/>
        <v>#N/A</v>
      </c>
      <c r="P174" s="99">
        <f t="shared" ca="1" si="133"/>
        <v>1.4825827223200463</v>
      </c>
      <c r="Q174" t="e">
        <f t="shared" ca="1" si="134"/>
        <v>#N/A</v>
      </c>
      <c r="R174" s="108" t="e">
        <f t="shared" ca="1" si="135"/>
        <v>#N/A</v>
      </c>
      <c r="S174" s="99">
        <f t="shared" ca="1" si="136"/>
        <v>90.995500539383158</v>
      </c>
      <c r="T174" s="34" t="e">
        <f t="shared" ca="1" si="137"/>
        <v>#N/A</v>
      </c>
      <c r="U174" s="59" t="e">
        <f t="shared" ca="1" si="138"/>
        <v>#N/A</v>
      </c>
      <c r="AB174" s="4"/>
      <c r="AC174" s="4"/>
      <c r="AD174" s="4"/>
      <c r="AE174" s="4"/>
      <c r="AL174" s="99">
        <f t="shared" ca="1" si="143"/>
        <v>14.534982352892627</v>
      </c>
      <c r="AM174" s="91">
        <f t="shared" ca="1" si="144"/>
        <v>-14.411939999999996</v>
      </c>
      <c r="AN174" s="99">
        <f t="shared" ca="1" si="145"/>
        <v>-14.534982352892627</v>
      </c>
      <c r="AO174" s="91">
        <f t="shared" ca="1" si="146"/>
        <v>-14.411939999999996</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1.1008638832909516</v>
      </c>
      <c r="BF174" s="30">
        <f t="shared" ca="1" si="158"/>
        <v>1.9513057466283643</v>
      </c>
      <c r="BG174" s="30">
        <f t="shared" ca="1" si="111"/>
        <v>1.6790305261685925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134.32766134527932</v>
      </c>
      <c r="E175" s="4">
        <f t="shared" ca="1" si="127"/>
        <v>181</v>
      </c>
      <c r="F175" s="4">
        <f t="shared" ca="1" si="127"/>
        <v>156.52403977565416</v>
      </c>
      <c r="G175" s="22">
        <f t="shared" ca="1" si="128"/>
        <v>181</v>
      </c>
      <c r="H175" s="4">
        <f t="shared" ca="1" si="128"/>
        <v>116.4148390533948</v>
      </c>
      <c r="I175" s="99">
        <f t="shared" si="131"/>
        <v>20.625</v>
      </c>
      <c r="J175" s="22">
        <f t="shared" ca="1" si="132"/>
        <v>120</v>
      </c>
      <c r="K175" s="21">
        <f t="shared" ca="1" si="139"/>
        <v>156.52403977565416</v>
      </c>
      <c r="L175" s="4">
        <f t="shared" ca="1" si="129"/>
        <v>181</v>
      </c>
      <c r="M175" s="21">
        <f t="shared" ca="1" si="140"/>
        <v>181</v>
      </c>
      <c r="N175" s="22" t="e">
        <f t="shared" ca="1" si="141"/>
        <v>#N/A</v>
      </c>
      <c r="O175" s="21" t="e">
        <f t="shared" ca="1" si="142"/>
        <v>#N/A</v>
      </c>
      <c r="P175" s="99">
        <f t="shared" ca="1" si="133"/>
        <v>1.9113802855722781</v>
      </c>
      <c r="Q175" t="e">
        <f t="shared" ca="1" si="134"/>
        <v>#N/A</v>
      </c>
      <c r="R175" s="108" t="e">
        <f t="shared" ca="1" si="135"/>
        <v>#N/A</v>
      </c>
      <c r="S175" s="99">
        <f t="shared" ca="1" si="136"/>
        <v>90.566702976130927</v>
      </c>
      <c r="T175" s="34" t="e">
        <f t="shared" ca="1" si="137"/>
        <v>#N/A</v>
      </c>
      <c r="U175" s="59" t="e">
        <f t="shared" ca="1" si="138"/>
        <v>#N/A</v>
      </c>
      <c r="AB175" s="4"/>
      <c r="AC175" s="4"/>
      <c r="AD175" s="4"/>
      <c r="AE175" s="4"/>
      <c r="AL175" s="99">
        <f t="shared" ca="1" si="143"/>
        <v>14.754206533609322</v>
      </c>
      <c r="AM175" s="91">
        <f t="shared" ca="1" si="144"/>
        <v>-14.411939999999998</v>
      </c>
      <c r="AN175" s="99">
        <f t="shared" ca="1" si="145"/>
        <v>-14.754206533609322</v>
      </c>
      <c r="AO175" s="91">
        <f t="shared" ca="1" si="146"/>
        <v>-14.411939999999998</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1.0793583247561749</v>
      </c>
      <c r="BF175" s="30">
        <f t="shared" ca="1" si="158"/>
        <v>1.9186693974381042</v>
      </c>
      <c r="BG175" s="30">
        <f t="shared" ca="1" si="111"/>
        <v>1.6509480861676711</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133.90835451679445</v>
      </c>
      <c r="E176" s="4">
        <f t="shared" ca="1" si="127"/>
        <v>181</v>
      </c>
      <c r="F176" s="4">
        <f t="shared" ca="1" si="127"/>
        <v>155.55111296554952</v>
      </c>
      <c r="G176" s="22">
        <f t="shared" ca="1" si="128"/>
        <v>181</v>
      </c>
      <c r="H176" s="4">
        <f t="shared" ca="1" si="128"/>
        <v>116.20104893840833</v>
      </c>
      <c r="I176" s="99">
        <f t="shared" si="131"/>
        <v>20.78125</v>
      </c>
      <c r="J176" s="22">
        <f t="shared" ca="1" si="132"/>
        <v>120</v>
      </c>
      <c r="K176" s="21">
        <f t="shared" ca="1" si="139"/>
        <v>155.55111296554952</v>
      </c>
      <c r="L176" s="4">
        <f t="shared" ca="1" si="129"/>
        <v>181</v>
      </c>
      <c r="M176" s="21">
        <f t="shared" ca="1" si="140"/>
        <v>181</v>
      </c>
      <c r="N176" s="22" t="e">
        <f t="shared" ca="1" si="141"/>
        <v>#N/A</v>
      </c>
      <c r="O176" s="21" t="e">
        <f t="shared" ca="1" si="142"/>
        <v>#N/A</v>
      </c>
      <c r="P176" s="99">
        <f t="shared" ca="1" si="133"/>
        <v>2.3306871140571559</v>
      </c>
      <c r="Q176" t="e">
        <f t="shared" ca="1" si="134"/>
        <v>#N/A</v>
      </c>
      <c r="R176" s="108" t="e">
        <f t="shared" ca="1" si="135"/>
        <v>#N/A</v>
      </c>
      <c r="S176" s="99">
        <f t="shared" ca="1" si="136"/>
        <v>90.147396147646049</v>
      </c>
      <c r="T176" s="34" t="e">
        <f t="shared" ca="1" si="137"/>
        <v>#N/A</v>
      </c>
      <c r="U176" s="59" t="e">
        <f t="shared" ca="1" si="138"/>
        <v>#N/A</v>
      </c>
      <c r="AB176" s="4"/>
      <c r="AC176" s="4"/>
      <c r="AD176" s="4"/>
      <c r="AE176" s="4"/>
      <c r="AL176" s="99">
        <f t="shared" ca="1" si="143"/>
        <v>14.971851488673671</v>
      </c>
      <c r="AM176" s="91">
        <f t="shared" ca="1" si="144"/>
        <v>-14.411939999999998</v>
      </c>
      <c r="AN176" s="99">
        <f t="shared" ca="1" si="145"/>
        <v>-14.971851488673671</v>
      </c>
      <c r="AO176" s="91">
        <f t="shared" ca="1" si="146"/>
        <v>-14.411939999999998</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1.0589932947293237</v>
      </c>
      <c r="BF176" s="30">
        <f t="shared" ca="1" si="158"/>
        <v>1.8865419432424797</v>
      </c>
      <c r="BG176" s="30">
        <f t="shared" ca="1" si="111"/>
        <v>1.6233035325574825</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133.49817438029785</v>
      </c>
      <c r="E177" s="4">
        <f t="shared" ca="1" si="127"/>
        <v>181</v>
      </c>
      <c r="F177" s="4">
        <f t="shared" ca="1" si="127"/>
        <v>154.62700199879856</v>
      </c>
      <c r="G177" s="22">
        <f t="shared" ca="1" si="128"/>
        <v>173.7279056587175</v>
      </c>
      <c r="H177" s="4">
        <f t="shared" ca="1" si="128"/>
        <v>115.99083284726989</v>
      </c>
      <c r="I177" s="99">
        <f t="shared" si="131"/>
        <v>20.9375</v>
      </c>
      <c r="J177" s="22">
        <f t="shared" ca="1" si="132"/>
        <v>120</v>
      </c>
      <c r="K177" s="21">
        <f t="shared" ca="1" si="139"/>
        <v>154.62700199879856</v>
      </c>
      <c r="L177" s="4">
        <f t="shared" ca="1" si="129"/>
        <v>173.7279056587175</v>
      </c>
      <c r="M177" s="21">
        <f t="shared" ca="1" si="140"/>
        <v>181</v>
      </c>
      <c r="N177" s="22" t="e">
        <f t="shared" ca="1" si="141"/>
        <v>#N/A</v>
      </c>
      <c r="O177" s="21" t="e">
        <f t="shared" ca="1" si="142"/>
        <v>#N/A</v>
      </c>
      <c r="P177" s="99">
        <f t="shared" ca="1" si="133"/>
        <v>2.7408672505537481</v>
      </c>
      <c r="Q177" t="e">
        <f t="shared" ca="1" si="134"/>
        <v>#N/A</v>
      </c>
      <c r="R177" s="108" t="e">
        <f t="shared" ca="1" si="135"/>
        <v>#N/A</v>
      </c>
      <c r="S177" s="99">
        <f t="shared" ca="1" si="136"/>
        <v>89.737216011149457</v>
      </c>
      <c r="T177" s="34" t="e">
        <f t="shared" ca="1" si="137"/>
        <v>#N/A</v>
      </c>
      <c r="U177" s="59" t="e">
        <f t="shared" ca="1" si="138"/>
        <v>#N/A</v>
      </c>
      <c r="AB177" s="4"/>
      <c r="AC177" s="4"/>
      <c r="AD177" s="4"/>
      <c r="AE177" s="4"/>
      <c r="AL177" s="99">
        <f t="shared" ca="1" si="143"/>
        <v>15.187985109500213</v>
      </c>
      <c r="AM177" s="91">
        <f t="shared" ca="1" si="144"/>
        <v>-14.411939999999994</v>
      </c>
      <c r="AN177" s="99">
        <f t="shared" ca="1" si="145"/>
        <v>-15.187985109500213</v>
      </c>
      <c r="AO177" s="91">
        <f t="shared" ca="1" si="146"/>
        <v>-14.411939999999994</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2.2874259318630252</v>
      </c>
      <c r="AW177" s="91">
        <f t="shared" ca="1" si="154"/>
        <v>-20.812174054054051</v>
      </c>
      <c r="AX177" s="99" t="e">
        <f t="shared" ca="1" si="155"/>
        <v>#N/A</v>
      </c>
      <c r="AY177" s="91" t="e">
        <f t="shared" ca="1" si="156"/>
        <v>#N/A</v>
      </c>
      <c r="BD177" s="174">
        <v>134</v>
      </c>
      <c r="BE177" s="30">
        <f t="shared" ca="1" si="157"/>
        <v>1.0396933529288135</v>
      </c>
      <c r="BF177" s="30">
        <f t="shared" ca="1" si="158"/>
        <v>1.854933170375263</v>
      </c>
      <c r="BG177" s="30">
        <f t="shared" ca="1" si="111"/>
        <v>1.5961052861368541</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133.09677790799148</v>
      </c>
      <c r="E178" s="4">
        <f t="shared" ca="1" si="127"/>
        <v>181</v>
      </c>
      <c r="F178" s="4">
        <f t="shared" ca="1" si="127"/>
        <v>153.74633773708834</v>
      </c>
      <c r="G178" s="22">
        <f t="shared" ca="1" si="128"/>
        <v>170.62777288501576</v>
      </c>
      <c r="H178" s="4">
        <f t="shared" ca="1" si="128"/>
        <v>115.784098146361</v>
      </c>
      <c r="I178" s="99">
        <f t="shared" si="131"/>
        <v>21.09375</v>
      </c>
      <c r="J178" s="22">
        <f t="shared" ca="1" si="132"/>
        <v>120</v>
      </c>
      <c r="K178" s="21">
        <f t="shared" ca="1" si="139"/>
        <v>153.74633773708834</v>
      </c>
      <c r="L178" s="4">
        <f t="shared" ca="1" si="129"/>
        <v>170.62777288501576</v>
      </c>
      <c r="M178" s="21">
        <f t="shared" ca="1" si="140"/>
        <v>181</v>
      </c>
      <c r="N178" s="22" t="e">
        <f t="shared" ca="1" si="141"/>
        <v>#N/A</v>
      </c>
      <c r="O178" s="21" t="e">
        <f t="shared" ca="1" si="142"/>
        <v>#N/A</v>
      </c>
      <c r="P178" s="99">
        <f t="shared" ca="1" si="133"/>
        <v>3.1422637228601218</v>
      </c>
      <c r="Q178" t="e">
        <f t="shared" ca="1" si="134"/>
        <v>#N/A</v>
      </c>
      <c r="R178" s="108" t="e">
        <f t="shared" ca="1" si="135"/>
        <v>#N/A</v>
      </c>
      <c r="S178" s="99">
        <f t="shared" ca="1" si="136"/>
        <v>89.335819538843083</v>
      </c>
      <c r="T178" s="34" t="e">
        <f t="shared" ca="1" si="137"/>
        <v>#N/A</v>
      </c>
      <c r="U178" s="59" t="e">
        <f t="shared" ca="1" si="138"/>
        <v>#N/A</v>
      </c>
      <c r="AB178" s="4"/>
      <c r="AC178" s="4"/>
      <c r="AD178" s="4"/>
      <c r="AE178" s="4"/>
      <c r="AL178" s="99">
        <f t="shared" ca="1" si="143"/>
        <v>15.402671018329903</v>
      </c>
      <c r="AM178" s="91">
        <f t="shared" ca="1" si="144"/>
        <v>-14.411940000000003</v>
      </c>
      <c r="AN178" s="99">
        <f t="shared" ca="1" si="145"/>
        <v>-15.402671018329903</v>
      </c>
      <c r="AO178" s="91">
        <f t="shared" ca="1" si="146"/>
        <v>-14.411940000000003</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3.4350691705203338</v>
      </c>
      <c r="AW178" s="91">
        <f t="shared" ca="1" si="154"/>
        <v>-20.812174054054054</v>
      </c>
      <c r="AX178" s="99" t="e">
        <f t="shared" ca="1" si="155"/>
        <v>#N/A</v>
      </c>
      <c r="AY178" s="91" t="e">
        <f t="shared" ca="1" si="156"/>
        <v>#N/A</v>
      </c>
      <c r="BD178" s="174">
        <v>135</v>
      </c>
      <c r="BE178" s="30">
        <f t="shared" ca="1" si="157"/>
        <v>1.021389851629839</v>
      </c>
      <c r="BF178" s="30">
        <f t="shared" ca="1" si="158"/>
        <v>1.8238527071748714</v>
      </c>
      <c r="BG178" s="30">
        <f t="shared" ca="1" si="111"/>
        <v>1.569361631755122</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132.70384143324088</v>
      </c>
      <c r="E179" s="4">
        <f t="shared" ca="1" si="127"/>
        <v>181</v>
      </c>
      <c r="F179" s="4">
        <f t="shared" ca="1" si="127"/>
        <v>152.90468168973365</v>
      </c>
      <c r="G179" s="22">
        <f t="shared" ca="1" si="128"/>
        <v>168.34915535498695</v>
      </c>
      <c r="H179" s="4">
        <f t="shared" ca="1" si="128"/>
        <v>115.5807555090995</v>
      </c>
      <c r="I179" s="99">
        <f t="shared" si="131"/>
        <v>21.25</v>
      </c>
      <c r="J179" s="22">
        <f t="shared" ca="1" si="132"/>
        <v>120</v>
      </c>
      <c r="K179" s="21">
        <f t="shared" ca="1" si="139"/>
        <v>152.90468168973365</v>
      </c>
      <c r="L179" s="4">
        <f t="shared" ca="1" si="129"/>
        <v>168.34915535498695</v>
      </c>
      <c r="M179" s="21">
        <f t="shared" ca="1" si="140"/>
        <v>181</v>
      </c>
      <c r="N179" s="22" t="e">
        <f t="shared" ca="1" si="141"/>
        <v>#N/A</v>
      </c>
      <c r="O179" s="21" t="e">
        <f t="shared" ca="1" si="142"/>
        <v>#N/A</v>
      </c>
      <c r="P179" s="99">
        <f t="shared" ca="1" si="133"/>
        <v>3.5352001976107204</v>
      </c>
      <c r="Q179" t="e">
        <f t="shared" ca="1" si="134"/>
        <v>#N/A</v>
      </c>
      <c r="R179" s="108" t="e">
        <f t="shared" ca="1" si="135"/>
        <v>#N/A</v>
      </c>
      <c r="S179" s="99">
        <f t="shared" ca="1" si="136"/>
        <v>88.942883064092484</v>
      </c>
      <c r="T179" s="34" t="e">
        <f t="shared" ca="1" si="137"/>
        <v>#N/A</v>
      </c>
      <c r="U179" s="59" t="e">
        <f t="shared" ca="1" si="138"/>
        <v>#N/A</v>
      </c>
      <c r="AB179" s="4"/>
      <c r="AC179" s="4"/>
      <c r="AD179" s="4"/>
      <c r="AE179" s="4"/>
      <c r="AL179" s="99">
        <f t="shared" ca="1" si="143"/>
        <v>15.615968924034137</v>
      </c>
      <c r="AM179" s="91">
        <f t="shared" ca="1" si="144"/>
        <v>-14.411940000000005</v>
      </c>
      <c r="AN179" s="99">
        <f t="shared" ca="1" si="145"/>
        <v>-15.615968924034137</v>
      </c>
      <c r="AO179" s="91">
        <f t="shared" ca="1" si="146"/>
        <v>-14.411940000000005</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4.2913763693900524</v>
      </c>
      <c r="AW179" s="91">
        <f t="shared" ca="1" si="154"/>
        <v>-20.812174054054051</v>
      </c>
      <c r="AX179" s="99" t="e">
        <f t="shared" ca="1" si="155"/>
        <v>#N/A</v>
      </c>
      <c r="AY179" s="91" t="e">
        <f t="shared" ca="1" si="156"/>
        <v>#N/A</v>
      </c>
      <c r="BD179" s="174">
        <v>136</v>
      </c>
      <c r="BE179" s="30">
        <f t="shared" ca="1" si="157"/>
        <v>1.0040202001648848</v>
      </c>
      <c r="BF179" s="30">
        <f t="shared" ca="1" si="158"/>
        <v>1.7933100210514781</v>
      </c>
      <c r="BG179" s="30">
        <f t="shared" ref="BG179:BG243" ca="1" si="168">$E$17/(3*$C$9^2/(3*$C$9+$C$14*COS(RADIANS(BD179))))</f>
        <v>1.5430807157884812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132.3190591618139</v>
      </c>
      <c r="E180" s="4">
        <f t="shared" ca="1" si="127"/>
        <v>181</v>
      </c>
      <c r="F180" s="4">
        <f t="shared" ca="1" si="127"/>
        <v>152.09831265021066</v>
      </c>
      <c r="G180" s="22">
        <f t="shared" ca="1" si="128"/>
        <v>166.46999795372315</v>
      </c>
      <c r="H180" s="4">
        <f t="shared" ca="1" si="128"/>
        <v>115.38071876378572</v>
      </c>
      <c r="I180" s="99">
        <f t="shared" si="131"/>
        <v>21.40625</v>
      </c>
      <c r="J180" s="22">
        <f t="shared" ca="1" si="132"/>
        <v>120</v>
      </c>
      <c r="K180" s="21">
        <f t="shared" ca="1" si="139"/>
        <v>152.09831265021066</v>
      </c>
      <c r="L180" s="4">
        <f t="shared" ca="1" si="129"/>
        <v>166.46999795372315</v>
      </c>
      <c r="M180" s="21">
        <f t="shared" ca="1" si="140"/>
        <v>181</v>
      </c>
      <c r="N180" s="22" t="e">
        <f t="shared" ca="1" si="141"/>
        <v>#N/A</v>
      </c>
      <c r="O180" s="21" t="e">
        <f t="shared" ca="1" si="142"/>
        <v>#N/A</v>
      </c>
      <c r="P180" s="99">
        <f t="shared" ca="1" si="133"/>
        <v>3.9199824690377056</v>
      </c>
      <c r="Q180" t="e">
        <f t="shared" ca="1" si="134"/>
        <v>#N/A</v>
      </c>
      <c r="R180" s="108" t="e">
        <f t="shared" ca="1" si="135"/>
        <v>#N/A</v>
      </c>
      <c r="S180" s="99">
        <f t="shared" ca="1" si="136"/>
        <v>88.558100792665499</v>
      </c>
      <c r="T180" s="34" t="e">
        <f t="shared" ca="1" si="137"/>
        <v>#N/A</v>
      </c>
      <c r="U180" s="59" t="e">
        <f t="shared" ca="1" si="138"/>
        <v>#N/A</v>
      </c>
      <c r="AB180" s="4"/>
      <c r="AC180" s="4"/>
      <c r="AD180" s="4"/>
      <c r="AE180" s="4"/>
      <c r="AL180" s="99">
        <f t="shared" ca="1" si="143"/>
        <v>15.82793494107491</v>
      </c>
      <c r="AM180" s="91">
        <f t="shared" ca="1" si="144"/>
        <v>-14.411939999999998</v>
      </c>
      <c r="AN180" s="99">
        <f t="shared" ca="1" si="145"/>
        <v>-15.82793494107491</v>
      </c>
      <c r="AO180" s="91">
        <f t="shared" ca="1" si="146"/>
        <v>-14.411939999999998</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5.0080884782778483</v>
      </c>
      <c r="AW180" s="91">
        <f t="shared" ca="1" si="154"/>
        <v>-20.812174054054054</v>
      </c>
      <c r="AX180" s="99" t="e">
        <f t="shared" ca="1" si="155"/>
        <v>#N/A</v>
      </c>
      <c r="AY180" s="91" t="e">
        <f t="shared" ca="1" si="156"/>
        <v>#N/A</v>
      </c>
      <c r="BD180" s="174">
        <v>137</v>
      </c>
      <c r="BE180" s="30">
        <f t="shared" ca="1" si="157"/>
        <v>0.98752722345372146</v>
      </c>
      <c r="BF180" s="30">
        <f t="shared" ca="1" si="158"/>
        <v>1.7633144156031511</v>
      </c>
      <c r="BG180" s="30">
        <f t="shared" ca="1" si="168"/>
        <v>1.5172705436585252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131.94214182832704</v>
      </c>
      <c r="E181" s="4">
        <f t="shared" ca="1" si="127"/>
        <v>181</v>
      </c>
      <c r="F181" s="4">
        <f t="shared" ca="1" si="127"/>
        <v>151.32407260341739</v>
      </c>
      <c r="G181" s="22">
        <f t="shared" ca="1" si="128"/>
        <v>164.84065139535528</v>
      </c>
      <c r="H181" s="4">
        <f t="shared" ca="1" si="128"/>
        <v>115.18390475008184</v>
      </c>
      <c r="I181" s="99">
        <f t="shared" si="131"/>
        <v>21.5625</v>
      </c>
      <c r="J181" s="22">
        <f t="shared" ca="1" si="132"/>
        <v>120</v>
      </c>
      <c r="K181" s="21">
        <f t="shared" ca="1" si="139"/>
        <v>151.32407260341739</v>
      </c>
      <c r="L181" s="4">
        <f t="shared" ca="1" si="129"/>
        <v>164.84065139535528</v>
      </c>
      <c r="M181" s="21">
        <f t="shared" ca="1" si="140"/>
        <v>181</v>
      </c>
      <c r="N181" s="22" t="e">
        <f t="shared" ca="1" si="141"/>
        <v>#N/A</v>
      </c>
      <c r="O181" s="21" t="e">
        <f t="shared" ca="1" si="142"/>
        <v>#N/A</v>
      </c>
      <c r="P181" s="99">
        <f t="shared" ca="1" si="133"/>
        <v>4.2968998025245639</v>
      </c>
      <c r="Q181" t="e">
        <f t="shared" ca="1" si="134"/>
        <v>#N/A</v>
      </c>
      <c r="R181" s="108" t="e">
        <f t="shared" ca="1" si="135"/>
        <v>#N/A</v>
      </c>
      <c r="S181" s="99">
        <f t="shared" ca="1" si="136"/>
        <v>88.181183459178641</v>
      </c>
      <c r="T181" s="34" t="e">
        <f t="shared" ca="1" si="137"/>
        <v>#N/A</v>
      </c>
      <c r="U181" s="59" t="e">
        <f t="shared" ca="1" si="138"/>
        <v>#N/A</v>
      </c>
      <c r="AB181" s="4"/>
      <c r="AC181" s="4"/>
      <c r="AD181" s="4"/>
      <c r="AE181" s="4"/>
      <c r="AL181" s="99">
        <f t="shared" ca="1" si="143"/>
        <v>16.038621876158814</v>
      </c>
      <c r="AM181" s="91">
        <f t="shared" ca="1" si="144"/>
        <v>-14.411939999999996</v>
      </c>
      <c r="AN181" s="99">
        <f t="shared" ca="1" si="145"/>
        <v>-16.038621876158814</v>
      </c>
      <c r="AO181" s="91">
        <f t="shared" ca="1" si="146"/>
        <v>-14.411939999999996</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5.6386893329708645</v>
      </c>
      <c r="AW181" s="91">
        <f t="shared" ca="1" si="154"/>
        <v>-20.812174054054051</v>
      </c>
      <c r="AX181" s="99" t="e">
        <f t="shared" ca="1" si="155"/>
        <v>#N/A</v>
      </c>
      <c r="AY181" s="91" t="e">
        <f t="shared" ca="1" si="156"/>
        <v>#N/A</v>
      </c>
      <c r="BD181" s="174">
        <v>138</v>
      </c>
      <c r="BE181" s="30">
        <f t="shared" ca="1" si="157"/>
        <v>0.9718586008570016</v>
      </c>
      <c r="BF181" s="30">
        <f t="shared" ca="1" si="158"/>
        <v>1.7338750277818837</v>
      </c>
      <c r="BG181" s="30">
        <f t="shared" ca="1" si="168"/>
        <v>1.4919389773937139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131.57281548082611</v>
      </c>
      <c r="E182" s="4">
        <f t="shared" ref="E182:F202" ca="1" si="172">IFERROR(DEGREES(ACOS(3*$C$9*($C$9-$D$17/E$42)/($D$17/E$42*$A182))),IF($C$9-$D$17/E$42&lt;=0,181,-1))</f>
        <v>181</v>
      </c>
      <c r="F182" s="4">
        <f t="shared" ca="1" si="172"/>
        <v>150.57925291313512</v>
      </c>
      <c r="G182" s="22">
        <f t="shared" ref="G182:H202" ca="1" si="173">IFERROR(DEGREES(ACOS(3*$C$9*($C$9-$E$17/G$42)/($E$17/G$42*$A182))),IF($C$9-$E$17/G$42&lt;=0,181,-1))</f>
        <v>163.38712916847575</v>
      </c>
      <c r="H182" s="4">
        <f t="shared" ca="1" si="173"/>
        <v>114.99023318353917</v>
      </c>
      <c r="I182" s="99">
        <f t="shared" si="131"/>
        <v>21.71875</v>
      </c>
      <c r="J182" s="22">
        <f t="shared" ca="1" si="132"/>
        <v>120</v>
      </c>
      <c r="K182" s="21">
        <f t="shared" ca="1" si="139"/>
        <v>150.57925291313512</v>
      </c>
      <c r="L182" s="4">
        <f t="shared" ca="1" si="129"/>
        <v>163.38712916847575</v>
      </c>
      <c r="M182" s="21">
        <f t="shared" ca="1" si="140"/>
        <v>181</v>
      </c>
      <c r="N182" s="22" t="e">
        <f t="shared" ca="1" si="141"/>
        <v>#N/A</v>
      </c>
      <c r="O182" s="21" t="e">
        <f t="shared" ca="1" si="142"/>
        <v>#N/A</v>
      </c>
      <c r="P182" s="99">
        <f t="shared" ca="1" si="133"/>
        <v>4.6662261500254942</v>
      </c>
      <c r="Q182" t="e">
        <f t="shared" ca="1" si="134"/>
        <v>#N/A</v>
      </c>
      <c r="R182" s="108" t="e">
        <f t="shared" ca="1" si="135"/>
        <v>#N/A</v>
      </c>
      <c r="S182" s="99">
        <f t="shared" ca="1" si="136"/>
        <v>87.81185711167771</v>
      </c>
      <c r="T182" s="34" t="e">
        <f t="shared" ca="1" si="137"/>
        <v>#N/A</v>
      </c>
      <c r="U182" s="59" t="e">
        <f t="shared" ca="1" si="138"/>
        <v>#N/A</v>
      </c>
      <c r="AB182" s="4"/>
      <c r="AC182" s="4"/>
      <c r="AD182" s="4"/>
      <c r="AE182" s="4"/>
      <c r="AL182" s="99">
        <f t="shared" ca="1" si="143"/>
        <v>16.248079486477785</v>
      </c>
      <c r="AM182" s="91">
        <f t="shared" ca="1" si="144"/>
        <v>-14.411939999999992</v>
      </c>
      <c r="AN182" s="99">
        <f t="shared" ca="1" si="145"/>
        <v>-16.248079486477785</v>
      </c>
      <c r="AO182" s="91">
        <f t="shared" ca="1" si="146"/>
        <v>-14.411939999999992</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6.2094695994311166</v>
      </c>
      <c r="AW182" s="91">
        <f t="shared" ca="1" si="154"/>
        <v>-20.812174054054054</v>
      </c>
      <c r="AX182" s="99" t="e">
        <f t="shared" ca="1" si="155"/>
        <v>#N/A</v>
      </c>
      <c r="AY182" s="91" t="e">
        <f t="shared" ca="1" si="156"/>
        <v>#N/A</v>
      </c>
      <c r="BD182" s="174">
        <v>139</v>
      </c>
      <c r="BE182" s="30">
        <f t="shared" ca="1" si="157"/>
        <v>0.95696637388569461</v>
      </c>
      <c r="BF182" s="30">
        <f t="shared" ca="1" si="158"/>
        <v>1.7050008251103903</v>
      </c>
      <c r="BG182" s="30">
        <f t="shared" ca="1" si="168"/>
        <v>1.467093733234522</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131.21082037876246</v>
      </c>
      <c r="E183" s="4">
        <f t="shared" ca="1" si="172"/>
        <v>181</v>
      </c>
      <c r="F183" s="4">
        <f t="shared" ca="1" si="172"/>
        <v>149.86150860183295</v>
      </c>
      <c r="G183" s="22">
        <f t="shared" ca="1" si="173"/>
        <v>162.06633936033003</v>
      </c>
      <c r="H183" s="4">
        <f t="shared" ca="1" si="173"/>
        <v>114.7996265276352</v>
      </c>
      <c r="I183" s="99">
        <f t="shared" si="131"/>
        <v>21.875</v>
      </c>
      <c r="J183" s="22">
        <f t="shared" ca="1" si="132"/>
        <v>120</v>
      </c>
      <c r="K183" s="21">
        <f t="shared" ca="1" si="139"/>
        <v>149.86150860183295</v>
      </c>
      <c r="L183" s="4">
        <f t="shared" ca="1" si="129"/>
        <v>162.06633936033003</v>
      </c>
      <c r="M183" s="21">
        <f t="shared" ca="1" si="140"/>
        <v>181</v>
      </c>
      <c r="N183" s="22" t="e">
        <f t="shared" ca="1" si="141"/>
        <v>#N/A</v>
      </c>
      <c r="O183" s="21" t="e">
        <f t="shared" ca="1" si="142"/>
        <v>#N/A</v>
      </c>
      <c r="P183" s="99">
        <f t="shared" ca="1" si="133"/>
        <v>5.0282212520891392</v>
      </c>
      <c r="Q183" t="e">
        <f t="shared" ca="1" si="134"/>
        <v>#N/A</v>
      </c>
      <c r="R183" s="108" t="e">
        <f t="shared" ca="1" si="135"/>
        <v>#N/A</v>
      </c>
      <c r="S183" s="99">
        <f t="shared" ca="1" si="136"/>
        <v>87.449862009614066</v>
      </c>
      <c r="T183" s="34" t="e">
        <f t="shared" ca="1" si="137"/>
        <v>#N/A</v>
      </c>
      <c r="U183" s="59" t="e">
        <f t="shared" ca="1" si="138"/>
        <v>#N/A</v>
      </c>
      <c r="AB183" s="4"/>
      <c r="AC183" s="4"/>
      <c r="AD183" s="4"/>
      <c r="AE183" s="4"/>
      <c r="AL183" s="99">
        <f t="shared" ca="1" si="143"/>
        <v>16.456354712888263</v>
      </c>
      <c r="AM183" s="91">
        <f t="shared" ca="1" si="144"/>
        <v>-14.411940000000007</v>
      </c>
      <c r="AN183" s="99">
        <f t="shared" ca="1" si="145"/>
        <v>-16.456354712888263</v>
      </c>
      <c r="AO183" s="91">
        <f t="shared" ca="1" si="146"/>
        <v>-14.411940000000007</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6.7356540991769496</v>
      </c>
      <c r="AW183" s="91">
        <f t="shared" ca="1" si="154"/>
        <v>-20.812174054054054</v>
      </c>
      <c r="AX183" s="99" t="e">
        <f t="shared" ca="1" si="155"/>
        <v>#N/A</v>
      </c>
      <c r="AY183" s="91" t="e">
        <f t="shared" ca="1" si="156"/>
        <v>#N/A</v>
      </c>
      <c r="BD183" s="174">
        <v>140</v>
      </c>
      <c r="BE183" s="30">
        <f t="shared" ca="1" si="157"/>
        <v>0.94280651313386998</v>
      </c>
      <c r="BF183" s="30">
        <f t="shared" ca="1" si="158"/>
        <v>1.6767006029505176</v>
      </c>
      <c r="BG183" s="30">
        <f t="shared" ca="1" si="168"/>
        <v>1.4427423792830036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130.85590999159916</v>
      </c>
      <c r="E184" s="4">
        <f t="shared" ca="1" si="172"/>
        <v>181</v>
      </c>
      <c r="F184" s="4">
        <f t="shared" ca="1" si="172"/>
        <v>149.16879267077366</v>
      </c>
      <c r="G184" s="22">
        <f t="shared" ca="1" si="173"/>
        <v>160.85053367207172</v>
      </c>
      <c r="H184" s="4">
        <f t="shared" ca="1" si="173"/>
        <v>114.61200987282292</v>
      </c>
      <c r="I184" s="99">
        <f t="shared" si="131"/>
        <v>22.03125</v>
      </c>
      <c r="J184" s="22">
        <f t="shared" ca="1" si="132"/>
        <v>120</v>
      </c>
      <c r="K184" s="21">
        <f t="shared" ca="1" si="139"/>
        <v>149.16879267077366</v>
      </c>
      <c r="L184" s="4">
        <f t="shared" ca="1" si="129"/>
        <v>160.85053367207172</v>
      </c>
      <c r="M184" s="21">
        <f t="shared" ca="1" si="140"/>
        <v>181</v>
      </c>
      <c r="N184" s="22" t="e">
        <f t="shared" ca="1" si="141"/>
        <v>#N/A</v>
      </c>
      <c r="O184" s="21" t="e">
        <f t="shared" ca="1" si="142"/>
        <v>#N/A</v>
      </c>
      <c r="P184" s="99">
        <f t="shared" ca="1" si="133"/>
        <v>5.38313163925244</v>
      </c>
      <c r="Q184" t="e">
        <f t="shared" ca="1" si="134"/>
        <v>#N/A</v>
      </c>
      <c r="R184" s="108" t="e">
        <f t="shared" ca="1" si="135"/>
        <v>#N/A</v>
      </c>
      <c r="S184" s="99">
        <f t="shared" ca="1" si="136"/>
        <v>87.094951622450765</v>
      </c>
      <c r="T184" s="34" t="e">
        <f t="shared" ca="1" si="137"/>
        <v>#N/A</v>
      </c>
      <c r="U184" s="59" t="e">
        <f t="shared" ca="1" si="138"/>
        <v>#N/A</v>
      </c>
      <c r="AB184" s="4"/>
      <c r="AC184" s="4"/>
      <c r="AD184" s="4"/>
      <c r="AE184" s="4"/>
      <c r="AL184" s="99">
        <f t="shared" ca="1" si="143"/>
        <v>16.663491890924298</v>
      </c>
      <c r="AM184" s="91">
        <f t="shared" ca="1" si="144"/>
        <v>-14.411940000000007</v>
      </c>
      <c r="AN184" s="99">
        <f t="shared" ca="1" si="145"/>
        <v>-16.663491890924298</v>
      </c>
      <c r="AO184" s="91">
        <f t="shared" ca="1" si="146"/>
        <v>-14.411940000000007</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7.2269902245858404</v>
      </c>
      <c r="AW184" s="91">
        <f t="shared" ca="1" si="154"/>
        <v>-20.812174054054054</v>
      </c>
      <c r="AX184" s="99" t="e">
        <f t="shared" ca="1" si="155"/>
        <v>#N/A</v>
      </c>
      <c r="AY184" s="91" t="e">
        <f t="shared" ca="1" si="156"/>
        <v>#N/A</v>
      </c>
      <c r="BD184" s="174">
        <v>141</v>
      </c>
      <c r="BE184" s="30">
        <f t="shared" ca="1" si="157"/>
        <v>0.92933853631377239</v>
      </c>
      <c r="BF184" s="30">
        <f t="shared" ca="1" si="158"/>
        <v>1.6489829818240846</v>
      </c>
      <c r="BG184" s="30">
        <f t="shared" ca="1" si="168"/>
        <v>1.4188923331974681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130.50785008695482</v>
      </c>
      <c r="E185" s="4">
        <f t="shared" ca="1" si="172"/>
        <v>181</v>
      </c>
      <c r="F185" s="4">
        <f t="shared" ca="1" si="172"/>
        <v>148.49930500400237</v>
      </c>
      <c r="G185" s="22">
        <f t="shared" ca="1" si="173"/>
        <v>159.720578181349</v>
      </c>
      <c r="H185" s="4">
        <f t="shared" ca="1" si="173"/>
        <v>114.4273108221349</v>
      </c>
      <c r="I185" s="99">
        <f t="shared" si="131"/>
        <v>22.1875</v>
      </c>
      <c r="J185" s="22">
        <f t="shared" ca="1" si="132"/>
        <v>120</v>
      </c>
      <c r="K185" s="21">
        <f t="shared" ca="1" si="139"/>
        <v>148.49930500400237</v>
      </c>
      <c r="L185" s="4">
        <f t="shared" ca="1" si="129"/>
        <v>159.720578181349</v>
      </c>
      <c r="M185" s="21">
        <f t="shared" ca="1" si="140"/>
        <v>181</v>
      </c>
      <c r="N185" s="22" t="e">
        <f t="shared" ca="1" si="141"/>
        <v>#N/A</v>
      </c>
      <c r="O185" s="21" t="e">
        <f t="shared" ca="1" si="142"/>
        <v>#N/A</v>
      </c>
      <c r="P185" s="99">
        <f t="shared" ca="1" si="133"/>
        <v>5.7311915438967844</v>
      </c>
      <c r="Q185" t="e">
        <f t="shared" ca="1" si="134"/>
        <v>#N/A</v>
      </c>
      <c r="R185" s="108" t="e">
        <f t="shared" ca="1" si="135"/>
        <v>#N/A</v>
      </c>
      <c r="S185" s="99">
        <f t="shared" ca="1" si="136"/>
        <v>86.74689171780642</v>
      </c>
      <c r="T185" s="34" t="e">
        <f t="shared" ca="1" si="137"/>
        <v>#N/A</v>
      </c>
      <c r="U185" s="59" t="e">
        <f t="shared" ca="1" si="138"/>
        <v>#N/A</v>
      </c>
      <c r="AB185" s="4"/>
      <c r="AC185" s="4"/>
      <c r="AD185" s="4"/>
      <c r="AE185" s="4"/>
      <c r="AL185" s="99">
        <f t="shared" ca="1" si="143"/>
        <v>16.869532942153437</v>
      </c>
      <c r="AM185" s="91">
        <f t="shared" ca="1" si="144"/>
        <v>-14.41194</v>
      </c>
      <c r="AN185" s="99">
        <f t="shared" ca="1" si="145"/>
        <v>-16.869532942153437</v>
      </c>
      <c r="AO185" s="91">
        <f t="shared" ca="1" si="146"/>
        <v>-14.41194</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7.690160427049582</v>
      </c>
      <c r="AW185" s="91">
        <f t="shared" ca="1" si="154"/>
        <v>-20.812174054054051</v>
      </c>
      <c r="AX185" s="99" t="e">
        <f t="shared" ca="1" si="155"/>
        <v>#N/A</v>
      </c>
      <c r="AY185" s="91" t="e">
        <f t="shared" ca="1" si="156"/>
        <v>#N/A</v>
      </c>
      <c r="BD185" s="174">
        <v>142</v>
      </c>
      <c r="BE185" s="30">
        <f t="shared" ca="1" si="157"/>
        <v>0.91652517052201299</v>
      </c>
      <c r="BF185" s="30">
        <f t="shared" ca="1" si="158"/>
        <v>1.6218564047869937</v>
      </c>
      <c r="BG185" s="30">
        <f t="shared" ca="1" si="168"/>
        <v>1.3955508599329944</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130.16641789861686</v>
      </c>
      <c r="E186" s="4">
        <f t="shared" ca="1" si="172"/>
        <v>181</v>
      </c>
      <c r="F186" s="4">
        <f t="shared" ca="1" si="172"/>
        <v>147.85145207487616</v>
      </c>
      <c r="G186" s="22">
        <f t="shared" ca="1" si="173"/>
        <v>158.66260440081163</v>
      </c>
      <c r="H186" s="4">
        <f t="shared" ca="1" si="173"/>
        <v>114.24545938291723</v>
      </c>
      <c r="I186" s="99">
        <f t="shared" si="131"/>
        <v>22.34375</v>
      </c>
      <c r="J186" s="22">
        <f t="shared" ca="1" si="132"/>
        <v>120</v>
      </c>
      <c r="K186" s="21">
        <f t="shared" ca="1" si="139"/>
        <v>147.85145207487616</v>
      </c>
      <c r="L186" s="4">
        <f t="shared" ca="1" si="129"/>
        <v>158.66260440081163</v>
      </c>
      <c r="M186" s="21">
        <f t="shared" ca="1" si="140"/>
        <v>181</v>
      </c>
      <c r="N186" s="22" t="e">
        <f t="shared" ca="1" si="141"/>
        <v>#N/A</v>
      </c>
      <c r="O186" s="21" t="e">
        <f t="shared" ca="1" si="142"/>
        <v>#N/A</v>
      </c>
      <c r="P186" s="99">
        <f t="shared" ca="1" si="133"/>
        <v>6.0726237322347458</v>
      </c>
      <c r="Q186" t="e">
        <f t="shared" ca="1" si="134"/>
        <v>#N/A</v>
      </c>
      <c r="R186" s="108" t="e">
        <f t="shared" ca="1" si="135"/>
        <v>#N/A</v>
      </c>
      <c r="S186" s="99">
        <f t="shared" ca="1" si="136"/>
        <v>86.405459529468459</v>
      </c>
      <c r="T186" s="34" t="e">
        <f t="shared" ca="1" si="137"/>
        <v>#N/A</v>
      </c>
      <c r="U186" s="59" t="e">
        <f t="shared" ca="1" si="138"/>
        <v>#N/A</v>
      </c>
      <c r="AB186" s="4"/>
      <c r="AC186" s="4"/>
      <c r="AD186" s="4"/>
      <c r="AE186" s="4"/>
      <c r="AL186" s="99">
        <f t="shared" ca="1" si="143"/>
        <v>17.074517548056814</v>
      </c>
      <c r="AM186" s="91">
        <f t="shared" ca="1" si="144"/>
        <v>-14.411939999999994</v>
      </c>
      <c r="AN186" s="99">
        <f t="shared" ca="1" si="145"/>
        <v>-17.074517548056814</v>
      </c>
      <c r="AO186" s="91">
        <f t="shared" ca="1" si="146"/>
        <v>-14.411939999999994</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8.1299800249606573</v>
      </c>
      <c r="AW186" s="91">
        <f t="shared" ca="1" si="154"/>
        <v>-20.812174054054054</v>
      </c>
      <c r="AX186" s="99" t="e">
        <f t="shared" ca="1" si="155"/>
        <v>#N/A</v>
      </c>
      <c r="AY186" s="91" t="e">
        <f t="shared" ca="1" si="156"/>
        <v>#N/A</v>
      </c>
      <c r="BD186" s="174">
        <v>143</v>
      </c>
      <c r="BE186" s="30">
        <f t="shared" ca="1" si="157"/>
        <v>0.90433205290334784</v>
      </c>
      <c r="BF186" s="30">
        <f t="shared" ca="1" si="158"/>
        <v>1.5953291348573906</v>
      </c>
      <c r="BG186" s="30">
        <f t="shared" ca="1" si="168"/>
        <v>1.3727250695284523</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129.83140136597339</v>
      </c>
      <c r="E187" s="4">
        <f t="shared" ca="1" si="172"/>
        <v>181</v>
      </c>
      <c r="F187" s="4">
        <f t="shared" ca="1" si="172"/>
        <v>147.22381478182038</v>
      </c>
      <c r="G187" s="22">
        <f t="shared" ca="1" si="173"/>
        <v>157.66617065425933</v>
      </c>
      <c r="H187" s="4">
        <f t="shared" ca="1" si="173"/>
        <v>114.06638786430301</v>
      </c>
      <c r="I187" s="99">
        <f t="shared" si="131"/>
        <v>22.5</v>
      </c>
      <c r="J187" s="22">
        <f t="shared" ca="1" si="132"/>
        <v>120</v>
      </c>
      <c r="K187" s="21">
        <f t="shared" ca="1" si="139"/>
        <v>147.22381478182038</v>
      </c>
      <c r="L187" s="4">
        <f t="shared" ca="1" si="129"/>
        <v>157.66617065425933</v>
      </c>
      <c r="M187" s="21">
        <f t="shared" ca="1" si="140"/>
        <v>181</v>
      </c>
      <c r="N187" s="22" t="e">
        <f t="shared" ca="1" si="141"/>
        <v>#N/A</v>
      </c>
      <c r="O187" s="21" t="e">
        <f t="shared" ca="1" si="142"/>
        <v>#N/A</v>
      </c>
      <c r="P187" s="99">
        <f t="shared" ca="1" si="133"/>
        <v>6.4076402648782107</v>
      </c>
      <c r="Q187" t="e">
        <f t="shared" ca="1" si="134"/>
        <v>#N/A</v>
      </c>
      <c r="R187" s="108" t="e">
        <f t="shared" ca="1" si="135"/>
        <v>#N/A</v>
      </c>
      <c r="S187" s="99">
        <f t="shared" ca="1" si="136"/>
        <v>86.070442996824994</v>
      </c>
      <c r="T187" s="34" t="e">
        <f t="shared" ca="1" si="137"/>
        <v>#N/A</v>
      </c>
      <c r="U187" s="59" t="e">
        <f t="shared" ca="1" si="138"/>
        <v>#N/A</v>
      </c>
      <c r="AB187" s="4"/>
      <c r="AC187" s="4"/>
      <c r="AD187" s="4"/>
      <c r="AE187" s="4"/>
      <c r="AL187" s="99">
        <f t="shared" ca="1" si="143"/>
        <v>17.278483308334675</v>
      </c>
      <c r="AM187" s="91">
        <f t="shared" ca="1" si="144"/>
        <v>-14.411939999999998</v>
      </c>
      <c r="AN187" s="99">
        <f t="shared" ca="1" si="145"/>
        <v>-17.278483308334675</v>
      </c>
      <c r="AO187" s="91">
        <f t="shared" ca="1" si="146"/>
        <v>-14.411939999999998</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8.5500532830947371</v>
      </c>
      <c r="AW187" s="91">
        <f t="shared" ca="1" si="154"/>
        <v>-20.812174054054058</v>
      </c>
      <c r="AX187" s="99" t="e">
        <f t="shared" ca="1" si="155"/>
        <v>#N/A</v>
      </c>
      <c r="AY187" s="91" t="e">
        <f t="shared" ca="1" si="156"/>
        <v>#N/A</v>
      </c>
      <c r="BD187" s="174">
        <v>144</v>
      </c>
      <c r="BE187" s="30">
        <f t="shared" ca="1" si="157"/>
        <v>0.8927274647432869</v>
      </c>
      <c r="BF187" s="30">
        <f t="shared" ca="1" si="158"/>
        <v>1.5694092524986725</v>
      </c>
      <c r="BG187" s="30">
        <f t="shared" ca="1" si="168"/>
        <v>1.3504219149407182</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129.50259843745474</v>
      </c>
      <c r="E188" s="4">
        <f t="shared" ca="1" si="172"/>
        <v>181</v>
      </c>
      <c r="F188" s="4">
        <f t="shared" ca="1" si="172"/>
        <v>146.61512248925459</v>
      </c>
      <c r="G188" s="22">
        <f t="shared" ca="1" si="173"/>
        <v>156.7231759571101</v>
      </c>
      <c r="H188" s="4">
        <f t="shared" ca="1" si="173"/>
        <v>113.89003078006144</v>
      </c>
      <c r="I188" s="99">
        <f t="shared" si="131"/>
        <v>22.65625</v>
      </c>
      <c r="J188" s="22">
        <f t="shared" ca="1" si="132"/>
        <v>120</v>
      </c>
      <c r="K188" s="21">
        <f t="shared" ca="1" si="139"/>
        <v>146.61512248925459</v>
      </c>
      <c r="L188" s="4">
        <f t="shared" ca="1" si="129"/>
        <v>156.7231759571101</v>
      </c>
      <c r="M188" s="21">
        <f t="shared" ca="1" si="140"/>
        <v>181</v>
      </c>
      <c r="N188" s="22" t="e">
        <f t="shared" ca="1" si="141"/>
        <v>#N/A</v>
      </c>
      <c r="O188" s="21" t="e">
        <f t="shared" ca="1" si="142"/>
        <v>#N/A</v>
      </c>
      <c r="P188" s="99">
        <f t="shared" ca="1" si="133"/>
        <v>6.736443193396866</v>
      </c>
      <c r="Q188" t="e">
        <f t="shared" ca="1" si="134"/>
        <v>#N/A</v>
      </c>
      <c r="R188" s="108" t="e">
        <f t="shared" ca="1" si="135"/>
        <v>#N/A</v>
      </c>
      <c r="S188" s="99">
        <f t="shared" ca="1" si="136"/>
        <v>85.741640068306339</v>
      </c>
      <c r="T188" s="34" t="e">
        <f t="shared" ca="1" si="137"/>
        <v>#N/A</v>
      </c>
      <c r="U188" s="59" t="e">
        <f t="shared" ca="1" si="138"/>
        <v>#N/A</v>
      </c>
      <c r="AB188" s="4"/>
      <c r="AC188" s="4"/>
      <c r="AD188" s="4"/>
      <c r="AE188" s="4"/>
      <c r="AL188" s="99">
        <f t="shared" ca="1" si="143"/>
        <v>17.481465885299784</v>
      </c>
      <c r="AM188" s="91">
        <f t="shared" ca="1" si="144"/>
        <v>-14.411939999999992</v>
      </c>
      <c r="AN188" s="99">
        <f t="shared" ca="1" si="145"/>
        <v>-17.481465885299784</v>
      </c>
      <c r="AO188" s="91">
        <f t="shared" ca="1" si="146"/>
        <v>-14.411939999999992</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8.9531600681691899</v>
      </c>
      <c r="AW188" s="91">
        <f t="shared" ca="1" si="154"/>
        <v>-20.812174054054051</v>
      </c>
      <c r="AX188" s="99" t="e">
        <f t="shared" ca="1" si="155"/>
        <v>#N/A</v>
      </c>
      <c r="AY188" s="91" t="e">
        <f t="shared" ca="1" si="156"/>
        <v>#N/A</v>
      </c>
      <c r="BD188" s="174">
        <v>145</v>
      </c>
      <c r="BE188" s="30">
        <f t="shared" ca="1" si="157"/>
        <v>0.88168209474403969</v>
      </c>
      <c r="BF188" s="30">
        <f t="shared" ca="1" si="158"/>
        <v>1.5441046531580958</v>
      </c>
      <c r="BG188" s="30">
        <f t="shared" ca="1" si="168"/>
        <v>1.3286481899267335</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129.17981643147331</v>
      </c>
      <c r="E189" s="4">
        <f t="shared" ca="1" si="172"/>
        <v>181</v>
      </c>
      <c r="F189" s="4">
        <f t="shared" ca="1" si="172"/>
        <v>146.02423186639604</v>
      </c>
      <c r="G189" s="22">
        <f t="shared" ca="1" si="173"/>
        <v>155.8271808475246</v>
      </c>
      <c r="H189" s="4">
        <f t="shared" ca="1" si="173"/>
        <v>113.71632475648759</v>
      </c>
      <c r="I189" s="99">
        <f t="shared" si="131"/>
        <v>22.8125</v>
      </c>
      <c r="J189" s="22">
        <f t="shared" ca="1" si="132"/>
        <v>120</v>
      </c>
      <c r="K189" s="21">
        <f t="shared" ca="1" si="139"/>
        <v>146.02423186639604</v>
      </c>
      <c r="L189" s="4">
        <f t="shared" ca="1" si="129"/>
        <v>155.8271808475246</v>
      </c>
      <c r="M189" s="21">
        <f t="shared" ca="1" si="140"/>
        <v>181</v>
      </c>
      <c r="N189" s="22" t="e">
        <f t="shared" ca="1" si="141"/>
        <v>#N/A</v>
      </c>
      <c r="O189" s="21" t="e">
        <f t="shared" ca="1" si="142"/>
        <v>#N/A</v>
      </c>
      <c r="P189" s="99">
        <f t="shared" ca="1" si="133"/>
        <v>7.0592251993782895</v>
      </c>
      <c r="Q189" t="e">
        <f t="shared" ca="1" si="134"/>
        <v>#N/A</v>
      </c>
      <c r="R189" s="108" t="e">
        <f t="shared" ca="1" si="135"/>
        <v>#N/A</v>
      </c>
      <c r="S189" s="99">
        <f t="shared" ca="1" si="136"/>
        <v>85.418858062324915</v>
      </c>
      <c r="T189" s="34" t="e">
        <f t="shared" ca="1" si="137"/>
        <v>#N/A</v>
      </c>
      <c r="U189" s="59" t="e">
        <f t="shared" ca="1" si="138"/>
        <v>#N/A</v>
      </c>
      <c r="AB189" s="4"/>
      <c r="AC189" s="4"/>
      <c r="AD189" s="4"/>
      <c r="AE189" s="4"/>
      <c r="AL189" s="99">
        <f t="shared" ca="1" si="143"/>
        <v>17.683499135815854</v>
      </c>
      <c r="AM189" s="91">
        <f t="shared" ca="1" si="144"/>
        <v>-14.411940000000001</v>
      </c>
      <c r="AN189" s="99">
        <f t="shared" ca="1" si="145"/>
        <v>-17.683499135815854</v>
      </c>
      <c r="AO189" s="91">
        <f t="shared" ca="1" si="146"/>
        <v>-14.411940000000001</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9.3414970638414907</v>
      </c>
      <c r="AW189" s="91">
        <f t="shared" ca="1" si="154"/>
        <v>-20.812174054054054</v>
      </c>
      <c r="AX189" s="99" t="e">
        <f t="shared" ca="1" si="155"/>
        <v>#N/A</v>
      </c>
      <c r="AY189" s="91" t="e">
        <f t="shared" ca="1" si="156"/>
        <v>#N/A</v>
      </c>
      <c r="BD189" s="174">
        <v>146</v>
      </c>
      <c r="BE189" s="30">
        <f t="shared" ca="1" si="157"/>
        <v>0.87116882784541139</v>
      </c>
      <c r="BF189" s="30">
        <f t="shared" ca="1" si="158"/>
        <v>1.5194230448617527</v>
      </c>
      <c r="BG189" s="30">
        <f t="shared" ca="1" si="168"/>
        <v>1.3074105269740663</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128.86287144912211</v>
      </c>
      <c r="E190" s="4">
        <f t="shared" ca="1" si="172"/>
        <v>181</v>
      </c>
      <c r="F190" s="4">
        <f t="shared" ca="1" si="172"/>
        <v>145.45010947948396</v>
      </c>
      <c r="G190" s="22">
        <f t="shared" ca="1" si="173"/>
        <v>154.97296287494621</v>
      </c>
      <c r="H190" s="4">
        <f t="shared" ca="1" si="173"/>
        <v>113.54520844502063</v>
      </c>
      <c r="I190" s="99">
        <f t="shared" si="131"/>
        <v>22.96875</v>
      </c>
      <c r="J190" s="22">
        <f t="shared" ca="1" si="132"/>
        <v>120</v>
      </c>
      <c r="K190" s="21">
        <f t="shared" ca="1" si="139"/>
        <v>145.45010947948396</v>
      </c>
      <c r="L190" s="4">
        <f t="shared" ca="1" si="129"/>
        <v>154.97296287494621</v>
      </c>
      <c r="M190" s="21">
        <f t="shared" ca="1" si="140"/>
        <v>181</v>
      </c>
      <c r="N190" s="22" t="e">
        <f t="shared" ca="1" si="141"/>
        <v>#N/A</v>
      </c>
      <c r="O190" s="21" t="e">
        <f t="shared" ca="1" si="142"/>
        <v>#N/A</v>
      </c>
      <c r="P190" s="99">
        <f t="shared" ca="1" si="133"/>
        <v>7.376170181729492</v>
      </c>
      <c r="Q190" t="e">
        <f t="shared" ca="1" si="134"/>
        <v>#N/A</v>
      </c>
      <c r="R190" s="108" t="e">
        <f t="shared" ca="1" si="135"/>
        <v>#N/A</v>
      </c>
      <c r="S190" s="99">
        <f t="shared" ca="1" si="136"/>
        <v>85.101913079973713</v>
      </c>
      <c r="T190" s="34" t="e">
        <f t="shared" ca="1" si="137"/>
        <v>#N/A</v>
      </c>
      <c r="U190" s="59" t="e">
        <f t="shared" ca="1" si="138"/>
        <v>#N/A</v>
      </c>
      <c r="AB190" s="4"/>
      <c r="AC190" s="4"/>
      <c r="AD190" s="4"/>
      <c r="AE190" s="4"/>
      <c r="AL190" s="99">
        <f t="shared" ca="1" si="143"/>
        <v>17.88461523206189</v>
      </c>
      <c r="AM190" s="91">
        <f t="shared" ca="1" si="144"/>
        <v>-14.411939999999994</v>
      </c>
      <c r="AN190" s="99">
        <f t="shared" ca="1" si="145"/>
        <v>-17.88461523206189</v>
      </c>
      <c r="AO190" s="91">
        <f t="shared" ca="1" si="146"/>
        <v>-14.411939999999994</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9.7168352721582938</v>
      </c>
      <c r="AW190" s="91">
        <f t="shared" ca="1" si="154"/>
        <v>-20.812174054054047</v>
      </c>
      <c r="AX190" s="99" t="e">
        <f t="shared" ca="1" si="155"/>
        <v>#N/A</v>
      </c>
      <c r="AY190" s="91" t="e">
        <f t="shared" ca="1" si="156"/>
        <v>#N/A</v>
      </c>
      <c r="BD190" s="174">
        <v>147</v>
      </c>
      <c r="BE190" s="30">
        <f t="shared" ca="1" si="157"/>
        <v>0.86116255646350481</v>
      </c>
      <c r="BF190" s="30">
        <f t="shared" ca="1" si="158"/>
        <v>1.4953719458666248</v>
      </c>
      <c r="BG190" s="30">
        <f t="shared" ca="1" si="168"/>
        <v>1.2867153952805841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128.55158783356282</v>
      </c>
      <c r="E191" s="4">
        <f t="shared" ca="1" si="172"/>
        <v>181</v>
      </c>
      <c r="F191" s="4">
        <f t="shared" ca="1" si="172"/>
        <v>144.89181735188069</v>
      </c>
      <c r="G191" s="22">
        <f t="shared" ca="1" si="173"/>
        <v>154.15621457916995</v>
      </c>
      <c r="H191" s="4">
        <f t="shared" ca="1" si="173"/>
        <v>113.37662243930168</v>
      </c>
      <c r="I191" s="99">
        <f t="shared" si="131"/>
        <v>23.125</v>
      </c>
      <c r="J191" s="22">
        <f t="shared" ca="1" si="132"/>
        <v>120</v>
      </c>
      <c r="K191" s="21">
        <f t="shared" ca="1" si="139"/>
        <v>144.89181735188069</v>
      </c>
      <c r="L191" s="4">
        <f t="shared" ca="1" si="129"/>
        <v>154.15621457916995</v>
      </c>
      <c r="M191" s="21">
        <f t="shared" ca="1" si="140"/>
        <v>181</v>
      </c>
      <c r="N191" s="22" t="e">
        <f t="shared" ca="1" si="141"/>
        <v>#N/A</v>
      </c>
      <c r="O191" s="21" t="e">
        <f t="shared" ca="1" si="142"/>
        <v>#N/A</v>
      </c>
      <c r="P191" s="99">
        <f t="shared" ca="1" si="133"/>
        <v>7.6874537972887822</v>
      </c>
      <c r="Q191" t="e">
        <f t="shared" ca="1" si="134"/>
        <v>#N/A</v>
      </c>
      <c r="R191" s="108" t="e">
        <f t="shared" ca="1" si="135"/>
        <v>#N/A</v>
      </c>
      <c r="S191" s="99">
        <f t="shared" ca="1" si="136"/>
        <v>84.790629464414423</v>
      </c>
      <c r="T191" s="34" t="e">
        <f t="shared" ca="1" si="137"/>
        <v>#N/A</v>
      </c>
      <c r="U191" s="59" t="e">
        <f t="shared" ca="1" si="138"/>
        <v>#N/A</v>
      </c>
      <c r="AB191" s="4"/>
      <c r="AC191" s="4"/>
      <c r="AD191" s="4"/>
      <c r="AE191" s="4"/>
      <c r="AL191" s="99">
        <f t="shared" ca="1" si="143"/>
        <v>18.084844772250595</v>
      </c>
      <c r="AM191" s="91">
        <f t="shared" ca="1" si="144"/>
        <v>-14.411940000000008</v>
      </c>
      <c r="AN191" s="99">
        <f t="shared" ca="1" si="145"/>
        <v>-18.084844772250595</v>
      </c>
      <c r="AO191" s="91">
        <f t="shared" ca="1" si="146"/>
        <v>-14.411940000000008</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10.080626773358846</v>
      </c>
      <c r="AW191" s="91">
        <f t="shared" ca="1" si="154"/>
        <v>-20.812174054054054</v>
      </c>
      <c r="AX191" s="99" t="e">
        <f t="shared" ca="1" si="155"/>
        <v>#N/A</v>
      </c>
      <c r="AY191" s="91" t="e">
        <f t="shared" ca="1" si="156"/>
        <v>#N/A</v>
      </c>
      <c r="BD191" s="174">
        <v>148</v>
      </c>
      <c r="BE191" s="30">
        <f t="shared" ca="1" si="157"/>
        <v>0.85164001145208879</v>
      </c>
      <c r="BF191" s="30">
        <f t="shared" ca="1" si="158"/>
        <v>1.4719586823704547</v>
      </c>
      <c r="BG191" s="30">
        <f t="shared" ca="1" si="168"/>
        <v>1.2665690987838796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128.24579767161251</v>
      </c>
      <c r="E192" s="4">
        <f t="shared" ca="1" si="172"/>
        <v>181</v>
      </c>
      <c r="F192" s="4">
        <f t="shared" ca="1" si="172"/>
        <v>144.34850089401291</v>
      </c>
      <c r="G192" s="22">
        <f t="shared" ca="1" si="173"/>
        <v>153.37333176352379</v>
      </c>
      <c r="H192" s="4">
        <f t="shared" ca="1" si="173"/>
        <v>113.2105091964027</v>
      </c>
      <c r="I192" s="99">
        <f t="shared" si="131"/>
        <v>23.28125</v>
      </c>
      <c r="J192" s="22">
        <f t="shared" ca="1" si="132"/>
        <v>120</v>
      </c>
      <c r="K192" s="21">
        <f t="shared" ca="1" si="139"/>
        <v>144.34850089401291</v>
      </c>
      <c r="L192" s="4">
        <f t="shared" ca="1" si="129"/>
        <v>153.37333176352379</v>
      </c>
      <c r="M192" s="21">
        <f t="shared" ca="1" si="140"/>
        <v>181</v>
      </c>
      <c r="N192" s="22" t="e">
        <f t="shared" ca="1" si="141"/>
        <v>#N/A</v>
      </c>
      <c r="O192" s="21" t="e">
        <f t="shared" ca="1" si="142"/>
        <v>#N/A</v>
      </c>
      <c r="P192" s="99">
        <f t="shared" ca="1" si="133"/>
        <v>7.9932439592390949</v>
      </c>
      <c r="Q192" t="e">
        <f t="shared" ca="1" si="134"/>
        <v>#N/A</v>
      </c>
      <c r="R192" s="108" t="e">
        <f t="shared" ca="1" si="135"/>
        <v>#N/A</v>
      </c>
      <c r="S192" s="99">
        <f t="shared" ca="1" si="136"/>
        <v>84.48483930246411</v>
      </c>
      <c r="T192" s="34" t="e">
        <f t="shared" ca="1" si="137"/>
        <v>#N/A</v>
      </c>
      <c r="U192" s="59" t="e">
        <f t="shared" ca="1" si="138"/>
        <v>#N/A</v>
      </c>
      <c r="AB192" s="4"/>
      <c r="AC192" s="4"/>
      <c r="AD192" s="4"/>
      <c r="AE192" s="4"/>
      <c r="AL192" s="99">
        <f t="shared" ca="1" si="143"/>
        <v>18.284216882297695</v>
      </c>
      <c r="AM192" s="91">
        <f t="shared" ca="1" si="144"/>
        <v>-14.411939999999998</v>
      </c>
      <c r="AN192" s="99">
        <f t="shared" ca="1" si="145"/>
        <v>-18.284216882297695</v>
      </c>
      <c r="AO192" s="91">
        <f t="shared" ca="1" si="146"/>
        <v>-14.411939999999998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10.4340793894938</v>
      </c>
      <c r="AW192" s="91">
        <f t="shared" ca="1" si="154"/>
        <v>-20.812174054054051</v>
      </c>
      <c r="AX192" s="99" t="e">
        <f t="shared" ca="1" si="155"/>
        <v>#N/A</v>
      </c>
      <c r="AY192" s="91" t="e">
        <f t="shared" ca="1" si="156"/>
        <v>#N/A</v>
      </c>
      <c r="BD192" s="174">
        <v>149</v>
      </c>
      <c r="BE192" s="30">
        <f t="shared" ca="1" si="157"/>
        <v>0.84257961045760299</v>
      </c>
      <c r="BF192" s="30">
        <f t="shared" ca="1" si="158"/>
        <v>1.4491903862801132</v>
      </c>
      <c r="BG192" s="30">
        <f t="shared" ca="1" si="168"/>
        <v>1.2469777742410275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127.94534033354434</v>
      </c>
      <c r="E193" s="4">
        <f t="shared" ca="1" si="172"/>
        <v>181</v>
      </c>
      <c r="F193" s="4">
        <f t="shared" ca="1" si="172"/>
        <v>143.81937874275695</v>
      </c>
      <c r="G193" s="22">
        <f t="shared" ca="1" si="173"/>
        <v>152.62126107249242</v>
      </c>
      <c r="H193" s="4">
        <f t="shared" ca="1" si="173"/>
        <v>113.04681296197658</v>
      </c>
      <c r="I193" s="99">
        <f t="shared" si="131"/>
        <v>23.4375</v>
      </c>
      <c r="J193" s="22">
        <f t="shared" ca="1" si="132"/>
        <v>120</v>
      </c>
      <c r="K193" s="21">
        <f t="shared" ca="1" si="139"/>
        <v>143.81937874275695</v>
      </c>
      <c r="L193" s="4">
        <f t="shared" ca="1" si="129"/>
        <v>152.62126107249242</v>
      </c>
      <c r="M193" s="21">
        <f t="shared" ca="1" si="140"/>
        <v>181</v>
      </c>
      <c r="N193" s="22" t="e">
        <f t="shared" ca="1" si="141"/>
        <v>#N/A</v>
      </c>
      <c r="O193" s="21" t="e">
        <f t="shared" ca="1" si="142"/>
        <v>#N/A</v>
      </c>
      <c r="P193" s="99">
        <f t="shared" ca="1" si="133"/>
        <v>8.2937012973072655</v>
      </c>
      <c r="Q193" t="e">
        <f t="shared" ca="1" si="134"/>
        <v>#N/A</v>
      </c>
      <c r="R193" s="108" t="e">
        <f t="shared" ca="1" si="135"/>
        <v>#N/A</v>
      </c>
      <c r="S193" s="99">
        <f t="shared" ca="1" si="136"/>
        <v>84.184381964395953</v>
      </c>
      <c r="T193" s="34" t="e">
        <f t="shared" ca="1" si="137"/>
        <v>#N/A</v>
      </c>
      <c r="U193" s="59" t="e">
        <f t="shared" ca="1" si="138"/>
        <v>#N/A</v>
      </c>
      <c r="AB193" s="4"/>
      <c r="AC193" s="4"/>
      <c r="AD193" s="4"/>
      <c r="AE193" s="4"/>
      <c r="AL193" s="99">
        <f t="shared" ca="1" si="143"/>
        <v>18.482759309323921</v>
      </c>
      <c r="AM193" s="91">
        <f t="shared" ca="1" si="144"/>
        <v>-14.411939999999998</v>
      </c>
      <c r="AN193" s="99">
        <f t="shared" ca="1" si="145"/>
        <v>-18.482759309323921</v>
      </c>
      <c r="AO193" s="91">
        <f t="shared" ca="1" si="146"/>
        <v>-14.411939999999998</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10.778210305693579</v>
      </c>
      <c r="AW193" s="91">
        <f t="shared" ca="1" si="154"/>
        <v>-20.812174054054054</v>
      </c>
      <c r="AX193" s="99" t="e">
        <f t="shared" ca="1" si="155"/>
        <v>#N/A</v>
      </c>
      <c r="AY193" s="91" t="e">
        <f t="shared" ca="1" si="156"/>
        <v>#N/A</v>
      </c>
      <c r="BD193" s="174">
        <v>150</v>
      </c>
      <c r="BE193" s="30">
        <f t="shared" ca="1" si="157"/>
        <v>0.83396132165004078</v>
      </c>
      <c r="BF193" s="30">
        <f t="shared" ca="1" si="158"/>
        <v>1.4270739930391501</v>
      </c>
      <c r="BG193" s="30">
        <f t="shared" ca="1" si="168"/>
        <v>1.2279473893592687</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127.65006204755585</v>
      </c>
      <c r="E194" s="4">
        <f t="shared" ca="1" si="172"/>
        <v>181</v>
      </c>
      <c r="F194" s="4">
        <f t="shared" ca="1" si="172"/>
        <v>143.30373415217258</v>
      </c>
      <c r="G194" s="22">
        <f t="shared" ca="1" si="173"/>
        <v>151.89738772743664</v>
      </c>
      <c r="H194" s="4">
        <f t="shared" ca="1" si="173"/>
        <v>112.88547969909621</v>
      </c>
      <c r="I194" s="99">
        <f t="shared" si="131"/>
        <v>23.59375</v>
      </c>
      <c r="J194" s="22">
        <f t="shared" ca="1" si="132"/>
        <v>120</v>
      </c>
      <c r="K194" s="21">
        <f t="shared" ca="1" si="139"/>
        <v>143.30373415217258</v>
      </c>
      <c r="L194" s="4">
        <f t="shared" ca="1" si="129"/>
        <v>151.89738772743664</v>
      </c>
      <c r="M194" s="21">
        <f t="shared" ca="1" si="140"/>
        <v>181</v>
      </c>
      <c r="N194" s="22" t="e">
        <f t="shared" ca="1" si="141"/>
        <v>#N/A</v>
      </c>
      <c r="O194" s="21" t="e">
        <f t="shared" ca="1" si="142"/>
        <v>#N/A</v>
      </c>
      <c r="P194" s="99">
        <f t="shared" ca="1" si="133"/>
        <v>8.5889795832957532</v>
      </c>
      <c r="Q194" t="e">
        <f t="shared" ca="1" si="134"/>
        <v>#N/A</v>
      </c>
      <c r="R194" s="108" t="e">
        <f t="shared" ca="1" si="135"/>
        <v>#N/A</v>
      </c>
      <c r="S194" s="99">
        <f t="shared" ca="1" si="136"/>
        <v>83.889103678407452</v>
      </c>
      <c r="T194" s="34" t="e">
        <f t="shared" ca="1" si="137"/>
        <v>#N/A</v>
      </c>
      <c r="U194" s="59" t="e">
        <f t="shared" ca="1" si="138"/>
        <v>#N/A</v>
      </c>
      <c r="AB194" s="4"/>
      <c r="AC194" s="4"/>
      <c r="AD194" s="4"/>
      <c r="AE194" s="4"/>
      <c r="AL194" s="99">
        <f t="shared" ca="1" si="143"/>
        <v>18.680498507772757</v>
      </c>
      <c r="AM194" s="91">
        <f t="shared" ca="1" si="144"/>
        <v>-14.411939999999992</v>
      </c>
      <c r="AN194" s="99">
        <f t="shared" ca="1" si="145"/>
        <v>-18.680498507772757</v>
      </c>
      <c r="AO194" s="91">
        <f t="shared" ca="1" si="146"/>
        <v>-14.411939999999992</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11.11388546846959</v>
      </c>
      <c r="AW194" s="91">
        <f t="shared" ca="1" si="154"/>
        <v>-20.812174054054047</v>
      </c>
      <c r="AX194" s="99" t="e">
        <f t="shared" ca="1" si="155"/>
        <v>#N/A</v>
      </c>
      <c r="AY194" s="91" t="e">
        <f t="shared" ca="1" si="156"/>
        <v>#N/A</v>
      </c>
      <c r="BD194" s="174">
        <v>151</v>
      </c>
      <c r="BE194" s="30">
        <f t="shared" ca="1" si="157"/>
        <v>0.82576654107734671</v>
      </c>
      <c r="BF194" s="30">
        <f t="shared" ca="1" si="158"/>
        <v>1.4056162395151939</v>
      </c>
      <c r="BG194" s="30">
        <f t="shared" ca="1" si="168"/>
        <v>1.20948374097819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127.35981550574452</v>
      </c>
      <c r="E195" s="4">
        <f t="shared" ca="1" si="172"/>
        <v>181</v>
      </c>
      <c r="F195" s="4">
        <f t="shared" ca="1" si="172"/>
        <v>142.80090765439914</v>
      </c>
      <c r="G195" s="22">
        <f t="shared" ca="1" si="173"/>
        <v>151.19945118140561</v>
      </c>
      <c r="H195" s="4">
        <f t="shared" ca="1" si="173"/>
        <v>112.72645702056627</v>
      </c>
      <c r="I195" s="99">
        <f t="shared" si="131"/>
        <v>23.75</v>
      </c>
      <c r="J195" s="22">
        <f t="shared" ca="1" si="132"/>
        <v>120</v>
      </c>
      <c r="K195" s="21">
        <f t="shared" ca="1" si="139"/>
        <v>142.80090765439914</v>
      </c>
      <c r="L195" s="4">
        <f t="shared" ca="1" si="129"/>
        <v>151.19945118140561</v>
      </c>
      <c r="M195" s="21">
        <f t="shared" ca="1" si="140"/>
        <v>181</v>
      </c>
      <c r="N195" s="22" t="e">
        <f t="shared" ca="1" si="141"/>
        <v>#N/A</v>
      </c>
      <c r="O195" s="21" t="e">
        <f t="shared" ca="1" si="142"/>
        <v>#N/A</v>
      </c>
      <c r="P195" s="99">
        <f t="shared" ca="1" si="133"/>
        <v>8.8792261251070812</v>
      </c>
      <c r="Q195" t="e">
        <f t="shared" ca="1" si="134"/>
        <v>#N/A</v>
      </c>
      <c r="R195" s="108" t="e">
        <f t="shared" ca="1" si="135"/>
        <v>#N/A</v>
      </c>
      <c r="S195" s="99">
        <f t="shared" ca="1" si="136"/>
        <v>83.598857136596138</v>
      </c>
      <c r="T195" s="34" t="e">
        <f t="shared" ca="1" si="137"/>
        <v>#N/A</v>
      </c>
      <c r="U195" s="59" t="e">
        <f t="shared" ca="1" si="138"/>
        <v>#N/A</v>
      </c>
      <c r="AB195" s="4"/>
      <c r="AC195" s="4"/>
      <c r="AD195" s="4"/>
      <c r="AE195" s="4"/>
      <c r="AL195" s="99">
        <f t="shared" ca="1" si="143"/>
        <v>18.877459718839294</v>
      </c>
      <c r="AM195" s="91">
        <f t="shared" ca="1" si="144"/>
        <v>-14.411939999999998</v>
      </c>
      <c r="AN195" s="99">
        <f t="shared" ca="1" si="145"/>
        <v>-18.877459718839294</v>
      </c>
      <c r="AO195" s="91">
        <f t="shared" ca="1" si="146"/>
        <v>-14.411939999999998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11.441849113834687</v>
      </c>
      <c r="AW195" s="91">
        <f t="shared" ca="1" si="154"/>
        <v>-20.812174054054047</v>
      </c>
      <c r="AX195" s="99" t="e">
        <f t="shared" ca="1" si="155"/>
        <v>#N/A</v>
      </c>
      <c r="AY195" s="91" t="e">
        <f t="shared" ca="1" si="156"/>
        <v>#N/A</v>
      </c>
      <c r="BD195" s="174">
        <v>152</v>
      </c>
      <c r="BE195" s="30">
        <f t="shared" ca="1" si="157"/>
        <v>0.81797798211787565</v>
      </c>
      <c r="BF195" s="30">
        <f t="shared" ca="1" si="158"/>
        <v>1.3848236619478329</v>
      </c>
      <c r="BG195" s="30">
        <f t="shared" ca="1" si="168"/>
        <v>1.1915924533039493</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127.07445949876632</v>
      </c>
      <c r="E196" s="4">
        <f t="shared" ca="1" si="172"/>
        <v>181</v>
      </c>
      <c r="F196" s="4">
        <f t="shared" ca="1" si="172"/>
        <v>142.31029076796628</v>
      </c>
      <c r="G196" s="22">
        <f t="shared" ca="1" si="173"/>
        <v>150.52548063533703</v>
      </c>
      <c r="H196" s="4">
        <f t="shared" ca="1" si="173"/>
        <v>112.5696941245059</v>
      </c>
      <c r="I196" s="99">
        <f t="shared" si="131"/>
        <v>23.90625</v>
      </c>
      <c r="J196" s="22">
        <f t="shared" ca="1" si="132"/>
        <v>120</v>
      </c>
      <c r="K196" s="21">
        <f t="shared" ca="1" si="139"/>
        <v>142.31029076796628</v>
      </c>
      <c r="L196" s="4">
        <f t="shared" ca="1" si="129"/>
        <v>150.52548063533703</v>
      </c>
      <c r="M196" s="21">
        <f t="shared" ca="1" si="140"/>
        <v>181</v>
      </c>
      <c r="N196" s="22" t="e">
        <f t="shared" ca="1" si="141"/>
        <v>#N/A</v>
      </c>
      <c r="O196" s="21" t="e">
        <f t="shared" ca="1" si="142"/>
        <v>#N/A</v>
      </c>
      <c r="P196" s="99">
        <f t="shared" ca="1" si="133"/>
        <v>9.164582132085286</v>
      </c>
      <c r="Q196" t="e">
        <f t="shared" ca="1" si="134"/>
        <v>#N/A</v>
      </c>
      <c r="R196" s="108" t="e">
        <f t="shared" ca="1" si="135"/>
        <v>#N/A</v>
      </c>
      <c r="S196" s="99">
        <f t="shared" ca="1" si="136"/>
        <v>83.313501129617919</v>
      </c>
      <c r="T196" s="34" t="e">
        <f t="shared" ca="1" si="137"/>
        <v>#N/A</v>
      </c>
      <c r="U196" s="59" t="e">
        <f t="shared" ca="1" si="138"/>
        <v>#N/A</v>
      </c>
      <c r="AB196" s="4"/>
      <c r="AC196" s="4"/>
      <c r="AD196" s="4"/>
      <c r="AE196" s="4"/>
      <c r="AL196" s="99">
        <f t="shared" ca="1" si="143"/>
        <v>19.073667043830351</v>
      </c>
      <c r="AM196" s="91">
        <f t="shared" ca="1" si="144"/>
        <v>-14.411939999999996</v>
      </c>
      <c r="AN196" s="99">
        <f t="shared" ca="1" si="145"/>
        <v>-19.073667043830351</v>
      </c>
      <c r="AO196" s="91">
        <f t="shared" ca="1" si="146"/>
        <v>-14.411939999999996</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11.762746286741857</v>
      </c>
      <c r="AW196" s="91">
        <f t="shared" ca="1" si="154"/>
        <v>-20.812174054054051</v>
      </c>
      <c r="AX196" s="99" t="e">
        <f t="shared" ca="1" si="155"/>
        <v>#N/A</v>
      </c>
      <c r="AY196" s="91" t="e">
        <f t="shared" ca="1" si="156"/>
        <v>#N/A</v>
      </c>
      <c r="BD196" s="174">
        <v>153</v>
      </c>
      <c r="BE196" s="30">
        <f t="shared" ca="1" si="157"/>
        <v>0.81057957570004691</v>
      </c>
      <c r="BF196" s="30">
        <f t="shared" ca="1" si="158"/>
        <v>1.3647025939576174</v>
      </c>
      <c r="BG196" s="30">
        <f t="shared" ca="1" si="168"/>
        <v>1.1742789761960892</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126.7938585766497</v>
      </c>
      <c r="E197" s="4">
        <f t="shared" ca="1" si="172"/>
        <v>181</v>
      </c>
      <c r="F197" s="4">
        <f t="shared" ca="1" si="172"/>
        <v>141.8313205756138</v>
      </c>
      <c r="G197" s="22">
        <f t="shared" ca="1" si="173"/>
        <v>149.87374497216862</v>
      </c>
      <c r="H197" s="4">
        <f t="shared" ca="1" si="173"/>
        <v>112.41514173301471</v>
      </c>
      <c r="I197" s="99">
        <f t="shared" si="131"/>
        <v>24.0625</v>
      </c>
      <c r="J197" s="22">
        <f t="shared" ca="1" si="132"/>
        <v>120</v>
      </c>
      <c r="K197" s="21">
        <f t="shared" ca="1" si="139"/>
        <v>141.8313205756138</v>
      </c>
      <c r="L197" s="4">
        <f t="shared" ca="1" si="129"/>
        <v>149.87374497216862</v>
      </c>
      <c r="M197" s="21">
        <f t="shared" ca="1" si="140"/>
        <v>181</v>
      </c>
      <c r="N197" s="22" t="e">
        <f t="shared" ca="1" si="141"/>
        <v>#N/A</v>
      </c>
      <c r="O197" s="21" t="e">
        <f t="shared" ca="1" si="142"/>
        <v>#N/A</v>
      </c>
      <c r="P197" s="99">
        <f t="shared" ca="1" si="133"/>
        <v>9.4451830542019053</v>
      </c>
      <c r="Q197" t="e">
        <f t="shared" ca="1" si="134"/>
        <v>#N/A</v>
      </c>
      <c r="R197" s="108" t="e">
        <f t="shared" ca="1" si="135"/>
        <v>#N/A</v>
      </c>
      <c r="S197" s="99">
        <f t="shared" ca="1" si="136"/>
        <v>83.032900207501314</v>
      </c>
      <c r="T197" s="34" t="e">
        <f t="shared" ca="1" si="137"/>
        <v>#N/A</v>
      </c>
      <c r="U197" s="59" t="e">
        <f t="shared" ca="1" si="138"/>
        <v>#N/A</v>
      </c>
      <c r="AB197" s="4"/>
      <c r="AC197" s="4"/>
      <c r="AD197" s="4"/>
      <c r="AE197" s="4"/>
      <c r="AL197" s="99">
        <f t="shared" ca="1" si="143"/>
        <v>19.269143512009041</v>
      </c>
      <c r="AM197" s="91">
        <f t="shared" ca="1" si="144"/>
        <v>-14.411939999999996</v>
      </c>
      <c r="AN197" s="99">
        <f t="shared" ca="1" si="145"/>
        <v>-19.269143512009041</v>
      </c>
      <c r="AO197" s="91">
        <f t="shared" ca="1" si="146"/>
        <v>-14.411939999999996</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12.077140282109799</v>
      </c>
      <c r="AW197" s="91">
        <f t="shared" ca="1" si="154"/>
        <v>-20.812174054054054</v>
      </c>
      <c r="AX197" s="99" t="e">
        <f t="shared" ca="1" si="155"/>
        <v>#N/A</v>
      </c>
      <c r="AY197" s="91" t="e">
        <f t="shared" ca="1" si="156"/>
        <v>#N/A</v>
      </c>
      <c r="BD197" s="174">
        <v>154</v>
      </c>
      <c r="BE197" s="30">
        <f t="shared" ca="1" si="157"/>
        <v>0.80355638012557906</v>
      </c>
      <c r="BF197" s="30">
        <f t="shared" ca="1" si="158"/>
        <v>1.3452591646167726</v>
      </c>
      <c r="BG197" s="30">
        <f t="shared" ca="1" si="168"/>
        <v>1.1575485835074555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126.51788273349767</v>
      </c>
      <c r="E198" s="4">
        <f t="shared" ca="1" si="172"/>
        <v>181</v>
      </c>
      <c r="F198" s="4">
        <f t="shared" ca="1" si="172"/>
        <v>141.36347502843944</v>
      </c>
      <c r="G198" s="22">
        <f t="shared" ca="1" si="173"/>
        <v>149.24271334681541</v>
      </c>
      <c r="H198" s="4">
        <f t="shared" ca="1" si="173"/>
        <v>112.26275203374612</v>
      </c>
      <c r="I198" s="99">
        <f t="shared" si="131"/>
        <v>24.21875</v>
      </c>
      <c r="J198" s="22">
        <f t="shared" ca="1" si="132"/>
        <v>120</v>
      </c>
      <c r="K198" s="21">
        <f t="shared" ca="1" si="139"/>
        <v>141.36347502843944</v>
      </c>
      <c r="L198" s="4">
        <f t="shared" ca="1" si="129"/>
        <v>149.24271334681541</v>
      </c>
      <c r="M198" s="21">
        <f t="shared" ca="1" si="140"/>
        <v>181</v>
      </c>
      <c r="N198" s="22" t="e">
        <f ca="1">IF(F198&gt;$E$37,IF(H198&gt;$E$37,#N/A,$E$37),IF(F198&lt;$C$37,#N/A,F198))</f>
        <v>#N/A</v>
      </c>
      <c r="O198" s="21" t="e">
        <f t="shared" ca="1" si="142"/>
        <v>#N/A</v>
      </c>
      <c r="P198" s="99">
        <f t="shared" ca="1" si="133"/>
        <v>9.7211588973539307</v>
      </c>
      <c r="Q198" t="e">
        <f t="shared" ca="1" si="134"/>
        <v>#N/A</v>
      </c>
      <c r="R198" s="108" t="e">
        <f t="shared" ca="1" si="135"/>
        <v>#N/A</v>
      </c>
      <c r="S198" s="99">
        <f t="shared" ca="1" si="136"/>
        <v>82.756924364349288</v>
      </c>
      <c r="T198" s="34" t="e">
        <f t="shared" ca="1" si="137"/>
        <v>#N/A</v>
      </c>
      <c r="U198" s="59" t="e">
        <f t="shared" ca="1" si="138"/>
        <v>#N/A</v>
      </c>
      <c r="AB198" s="4"/>
      <c r="AC198" s="4"/>
      <c r="AD198" s="4"/>
      <c r="AE198" s="4"/>
      <c r="AL198" s="99">
        <f t="shared" ca="1" si="143"/>
        <v>19.463911143418741</v>
      </c>
      <c r="AM198" s="91">
        <f t="shared" ca="1" si="144"/>
        <v>-14.411939999999992</v>
      </c>
      <c r="AN198" s="99">
        <f t="shared" ca="1" si="145"/>
        <v>-19.463911143418741</v>
      </c>
      <c r="AO198" s="91">
        <f t="shared" ca="1" si="146"/>
        <v>-14.411939999999992</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12.385526339492371</v>
      </c>
      <c r="AW198" s="91">
        <f t="shared" ca="1" si="154"/>
        <v>-20.812174054054054</v>
      </c>
      <c r="AX198" s="99" t="e">
        <f t="shared" ca="1" si="155"/>
        <v>#N/A</v>
      </c>
      <c r="AY198" s="91" t="e">
        <f t="shared" ca="1" si="156"/>
        <v>#N/A</v>
      </c>
      <c r="BD198" s="174">
        <v>155</v>
      </c>
      <c r="BE198" s="30">
        <f t="shared" ca="1" si="157"/>
        <v>0.79689449947689206</v>
      </c>
      <c r="BF198" s="30">
        <f t="shared" ca="1" si="158"/>
        <v>1.3264992965822306</v>
      </c>
      <c r="BG198" s="30">
        <f t="shared" ca="1" si="168"/>
        <v>1.1414063714777334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126.24640711404116</v>
      </c>
      <c r="E199" s="4">
        <f t="shared" ca="1" si="172"/>
        <v>181</v>
      </c>
      <c r="F199" s="4">
        <f t="shared" ca="1" si="172"/>
        <v>140.9062688603166</v>
      </c>
      <c r="G199" s="22">
        <f t="shared" ca="1" si="173"/>
        <v>148.63102377887606</v>
      </c>
      <c r="H199" s="4">
        <f t="shared" ca="1" si="173"/>
        <v>112.11247862422485</v>
      </c>
      <c r="I199" s="99">
        <f t="shared" si="131"/>
        <v>24.375</v>
      </c>
      <c r="J199" s="22">
        <f t="shared" ca="1" si="132"/>
        <v>120</v>
      </c>
      <c r="K199" s="21">
        <f t="shared" ca="1" si="139"/>
        <v>140.9062688603166</v>
      </c>
      <c r="L199" s="4">
        <f t="shared" ca="1" si="129"/>
        <v>148.63102377887606</v>
      </c>
      <c r="M199" s="21">
        <f t="shared" ca="1" si="140"/>
        <v>181</v>
      </c>
      <c r="N199" s="22" t="e">
        <f t="shared" ca="1" si="141"/>
        <v>#N/A</v>
      </c>
      <c r="O199" s="21" t="e">
        <f t="shared" ca="1" si="142"/>
        <v>#N/A</v>
      </c>
      <c r="P199" s="99">
        <f t="shared" ca="1" si="133"/>
        <v>9.9926345168104405</v>
      </c>
      <c r="Q199" t="e">
        <f t="shared" ca="1" si="134"/>
        <v>#N/A</v>
      </c>
      <c r="R199" s="108" t="e">
        <f t="shared" ca="1" si="135"/>
        <v>#N/A</v>
      </c>
      <c r="S199" s="99">
        <f t="shared" ca="1" si="136"/>
        <v>82.485448744892778</v>
      </c>
      <c r="T199" s="34" t="e">
        <f t="shared" ca="1" si="137"/>
        <v>#N/A</v>
      </c>
      <c r="U199" s="59" t="e">
        <f t="shared" ca="1" si="138"/>
        <v>#N/A</v>
      </c>
      <c r="AB199" s="4"/>
      <c r="AC199" s="4"/>
      <c r="AD199" s="4"/>
      <c r="AE199" s="4"/>
      <c r="AL199" s="99">
        <f t="shared" ca="1" si="143"/>
        <v>19.657991007129901</v>
      </c>
      <c r="AM199" s="91">
        <f t="shared" ca="1" si="144"/>
        <v>-14.41194</v>
      </c>
      <c r="AN199" s="99">
        <f t="shared" ca="1" si="145"/>
        <v>-19.657991007129901</v>
      </c>
      <c r="AO199" s="91">
        <f t="shared" ca="1" si="146"/>
        <v>-14.41194</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12.688342529414923</v>
      </c>
      <c r="AW199" s="91">
        <f t="shared" ca="1" si="154"/>
        <v>-20.812174054054047</v>
      </c>
      <c r="AX199" s="99" t="e">
        <f t="shared" ca="1" si="155"/>
        <v>#N/A</v>
      </c>
      <c r="AY199" s="91" t="e">
        <f t="shared" ca="1" si="156"/>
        <v>#N/A</v>
      </c>
      <c r="BD199" s="174">
        <v>156</v>
      </c>
      <c r="BE199" s="30">
        <f t="shared" ca="1" si="157"/>
        <v>0.79058100971384149</v>
      </c>
      <c r="BF199" s="30">
        <f t="shared" ca="1" si="158"/>
        <v>1.3084287042915244</v>
      </c>
      <c r="BG199" s="30">
        <f t="shared" ca="1" si="168"/>
        <v>1.125857257181079</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125.97931174020924</v>
      </c>
      <c r="E200" s="4">
        <f t="shared" ca="1" si="172"/>
        <v>181</v>
      </c>
      <c r="F200" s="4">
        <f t="shared" ca="1" si="172"/>
        <v>140.45925001787768</v>
      </c>
      <c r="G200" s="22">
        <f t="shared" ca="1" si="173"/>
        <v>148.03745784277331</v>
      </c>
      <c r="H200" s="4">
        <f t="shared" ca="1" si="173"/>
        <v>111.96427645875475</v>
      </c>
      <c r="I200" s="99">
        <f t="shared" si="131"/>
        <v>24.53125</v>
      </c>
      <c r="J200" s="22">
        <f t="shared" ca="1" si="132"/>
        <v>120</v>
      </c>
      <c r="K200" s="21">
        <f t="shared" ca="1" si="139"/>
        <v>140.45925001787768</v>
      </c>
      <c r="L200" s="4">
        <f t="shared" ca="1" si="129"/>
        <v>148.03745784277331</v>
      </c>
      <c r="M200" s="21">
        <f t="shared" ca="1" si="140"/>
        <v>181</v>
      </c>
      <c r="N200" s="22" t="e">
        <f t="shared" ca="1" si="141"/>
        <v>#N/A</v>
      </c>
      <c r="O200" s="21" t="e">
        <f t="shared" ca="1" si="142"/>
        <v>#N/A</v>
      </c>
      <c r="P200" s="99">
        <f t="shared" ca="1" si="133"/>
        <v>10.259729890642362</v>
      </c>
      <c r="Q200" t="e">
        <f t="shared" ca="1" si="134"/>
        <v>#N/A</v>
      </c>
      <c r="R200" s="108" t="e">
        <f t="shared" ca="1" si="135"/>
        <v>#N/A</v>
      </c>
      <c r="S200" s="99">
        <f t="shared" ca="1" si="136"/>
        <v>82.218353371060857</v>
      </c>
      <c r="T200" s="34" t="e">
        <f t="shared" ca="1" si="137"/>
        <v>#N/A</v>
      </c>
      <c r="U200" s="59" t="e">
        <f t="shared" ca="1" si="138"/>
        <v>#N/A</v>
      </c>
      <c r="AB200" s="4"/>
      <c r="AC200" s="4"/>
      <c r="AD200" s="4"/>
      <c r="AE200" s="4"/>
      <c r="AL200" s="99">
        <f t="shared" ca="1" si="143"/>
        <v>19.851403275307767</v>
      </c>
      <c r="AM200" s="91">
        <f t="shared" ca="1" si="144"/>
        <v>-14.41194</v>
      </c>
      <c r="AN200" s="99">
        <f t="shared" ca="1" si="145"/>
        <v>-19.851403275307767</v>
      </c>
      <c r="AO200" s="91">
        <f t="shared" ca="1" si="146"/>
        <v>-14.41194</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12.985978503996508</v>
      </c>
      <c r="AW200" s="91">
        <f t="shared" ca="1" si="154"/>
        <v>-20.812174054054051</v>
      </c>
      <c r="AX200" s="99" t="e">
        <f t="shared" ca="1" si="155"/>
        <v>#N/A</v>
      </c>
      <c r="AY200" s="91" t="e">
        <f t="shared" ca="1" si="156"/>
        <v>#N/A</v>
      </c>
      <c r="BD200" s="174">
        <v>157</v>
      </c>
      <c r="BE200" s="30">
        <f t="shared" ca="1" si="157"/>
        <v>0.78460389167290379</v>
      </c>
      <c r="BF200" s="30">
        <f t="shared" ca="1" si="158"/>
        <v>1.2910528922221194</v>
      </c>
      <c r="BG200" s="30">
        <f t="shared" ca="1" si="168"/>
        <v>1.1109059770283352</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125.71648125606379</v>
      </c>
      <c r="E201" s="4">
        <f t="shared" ca="1" si="172"/>
        <v>181</v>
      </c>
      <c r="F201" s="4">
        <f t="shared" ca="1" si="172"/>
        <v>140.02199652829691</v>
      </c>
      <c r="G201" s="22">
        <f t="shared" ca="1" si="173"/>
        <v>147.46092006457249</v>
      </c>
      <c r="H201" s="4">
        <f t="shared" ca="1" si="173"/>
        <v>111.8181017977744</v>
      </c>
      <c r="I201" s="99">
        <f t="shared" si="131"/>
        <v>24.6875</v>
      </c>
      <c r="J201" s="22">
        <f t="shared" ca="1" si="132"/>
        <v>120</v>
      </c>
      <c r="K201" s="21">
        <f t="shared" ca="1" si="139"/>
        <v>140.02199652829691</v>
      </c>
      <c r="L201" s="4">
        <f t="shared" ca="1" si="129"/>
        <v>147.46092006457249</v>
      </c>
      <c r="M201" s="21">
        <f t="shared" ca="1" si="140"/>
        <v>181</v>
      </c>
      <c r="N201" s="22" t="e">
        <f t="shared" ca="1" si="141"/>
        <v>#N/A</v>
      </c>
      <c r="O201" s="21" t="e">
        <f t="shared" ca="1" si="142"/>
        <v>#N/A</v>
      </c>
      <c r="P201" s="99">
        <f t="shared" ca="1" si="133"/>
        <v>10.522560374787815</v>
      </c>
      <c r="Q201" t="e">
        <f t="shared" ca="1" si="134"/>
        <v>#N/A</v>
      </c>
      <c r="R201" s="108" t="e">
        <f t="shared" ca="1" si="135"/>
        <v>#N/A</v>
      </c>
      <c r="S201" s="99">
        <f t="shared" ca="1" si="136"/>
        <v>81.955522886915389</v>
      </c>
      <c r="T201" s="34" t="e">
        <f t="shared" ca="1" si="137"/>
        <v>#N/A</v>
      </c>
      <c r="U201" s="59" t="e">
        <f t="shared" ca="1" si="138"/>
        <v>#N/A</v>
      </c>
      <c r="AB201" s="4"/>
      <c r="AC201" s="4"/>
      <c r="AD201" s="4"/>
      <c r="AE201" s="4"/>
      <c r="AL201" s="99">
        <f t="shared" ca="1" si="143"/>
        <v>20.044167273458882</v>
      </c>
      <c r="AM201" s="91">
        <f t="shared" ca="1" si="144"/>
        <v>-14.41194</v>
      </c>
      <c r="AN201" s="99">
        <f t="shared" ca="1" si="145"/>
        <v>-20.044167273458882</v>
      </c>
      <c r="AO201" s="91">
        <f t="shared" ca="1" si="146"/>
        <v>-14.41194</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13.2787826020972</v>
      </c>
      <c r="AW201" s="91">
        <f t="shared" ca="1" si="154"/>
        <v>-20.812174054054054</v>
      </c>
      <c r="AX201" s="99" t="e">
        <f t="shared" ca="1" si="155"/>
        <v>#N/A</v>
      </c>
      <c r="AY201" s="91" t="e">
        <f t="shared" ca="1" si="156"/>
        <v>#N/A</v>
      </c>
      <c r="BD201" s="174">
        <v>158</v>
      </c>
      <c r="BE201" s="30">
        <f t="shared" ca="1" si="157"/>
        <v>0.77895197027566088</v>
      </c>
      <c r="BF201" s="30">
        <f t="shared" ca="1" si="158"/>
        <v>1.2743771532146961</v>
      </c>
      <c r="BG201" s="30">
        <f t="shared" ca="1" si="168"/>
        <v>1.0965570853242734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125.45780468960385</v>
      </c>
      <c r="E202" s="6">
        <f t="shared" ca="1" si="172"/>
        <v>181</v>
      </c>
      <c r="F202" s="6">
        <f t="shared" ca="1" si="172"/>
        <v>139.59411374063876</v>
      </c>
      <c r="G202" s="5">
        <f t="shared" ca="1" si="173"/>
        <v>146.90042099519789</v>
      </c>
      <c r="H202" s="6">
        <f t="shared" ca="1" si="173"/>
        <v>111.67391215952594</v>
      </c>
      <c r="I202" s="99">
        <v>24.95</v>
      </c>
      <c r="J202" s="22">
        <f t="shared" ca="1" si="132"/>
        <v>120</v>
      </c>
      <c r="K202" s="21">
        <f t="shared" ca="1" si="139"/>
        <v>139.59411374063876</v>
      </c>
      <c r="L202" s="4">
        <f t="shared" ca="1" si="129"/>
        <v>146.90042099519789</v>
      </c>
      <c r="M202" s="21">
        <f t="shared" ca="1" si="140"/>
        <v>181</v>
      </c>
      <c r="N202" s="22" t="e">
        <f t="shared" ca="1" si="141"/>
        <v>#N/A</v>
      </c>
      <c r="O202" s="21" t="e">
        <f t="shared" ca="1" si="142"/>
        <v>#N/A</v>
      </c>
      <c r="P202" s="99">
        <f t="shared" ca="1" si="133"/>
        <v>10.781236941247755</v>
      </c>
      <c r="R202" s="108"/>
      <c r="S202" s="99">
        <f t="shared" ca="1" si="136"/>
        <v>81.69684632045545</v>
      </c>
      <c r="T202" s="175"/>
      <c r="U202" s="176"/>
      <c r="AC202" s="4"/>
      <c r="AD202" s="4"/>
      <c r="AE202" s="4"/>
      <c r="AF202" s="4"/>
      <c r="AL202" s="154">
        <f t="shared" ca="1" si="143"/>
        <v>20.236301527178824</v>
      </c>
      <c r="AM202" s="139">
        <f t="shared" ca="1" si="144"/>
        <v>-14.41194</v>
      </c>
      <c r="AN202" s="154">
        <f t="shared" ca="1" si="145"/>
        <v>-20.236301527178824</v>
      </c>
      <c r="AO202" s="139">
        <f t="shared" ca="1" si="146"/>
        <v>-14.41194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13.625090350968204</v>
      </c>
      <c r="AW202" s="139">
        <f t="shared" ca="1" si="154"/>
        <v>-20.901182094033658</v>
      </c>
      <c r="AX202" s="99" t="e">
        <f t="shared" ca="1" si="155"/>
        <v>#N/A</v>
      </c>
      <c r="AY202" s="91" t="e">
        <f t="shared" ca="1" si="156"/>
        <v>#N/A</v>
      </c>
      <c r="BD202" s="174">
        <v>159</v>
      </c>
      <c r="BE202" s="30">
        <f t="shared" ca="1" si="157"/>
        <v>0.77361485933504148</v>
      </c>
      <c r="BF202" s="30">
        <f t="shared" ca="1" si="158"/>
        <v>1.2584065668608966</v>
      </c>
      <c r="BG202" s="30">
        <f t="shared" ca="1" si="168"/>
        <v>1.0828149528803064</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146.90042099519789</v>
      </c>
      <c r="N203" s="115"/>
      <c r="O203" s="114" t="e">
        <f ca="1">N202</f>
        <v>#N/A</v>
      </c>
      <c r="P203" s="115"/>
      <c r="Q203" s="177">
        <f t="array" aca="1" ref="Q203" ca="1">MIN(IF(ISNUMBER(Q43:Q202),Q43:Q202))</f>
        <v>20</v>
      </c>
      <c r="R203" s="178">
        <f t="array" aca="1" ref="R203" ca="1">MIN(IF(ISNUMBER(R43:R202),R43:R202))</f>
        <v>136.10379188134758</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-20.236301527178824</v>
      </c>
      <c r="AO203" s="163">
        <f t="array" aca="1" ref="AO203" ca="1">MIN(IF(ISNUMBER(AO43:AO202),AO43:AO202))</f>
        <v>-14.411940000000008</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0.76858291141899682</v>
      </c>
      <c r="BF203" s="30">
        <f t="shared" ca="1" si="158"/>
        <v>1.243145997956036</v>
      </c>
      <c r="BG203" s="30">
        <f t="shared" ca="1" si="168"/>
        <v>1.0696837656831006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20.236301527178824</v>
      </c>
      <c r="AO204" s="164">
        <f ca="1">AO203</f>
        <v>-14.411940000000008</v>
      </c>
      <c r="AR204" s="165">
        <f ca="1">-AR203</f>
        <v>0</v>
      </c>
      <c r="AS204" s="164">
        <f ca="1">AS203</f>
        <v>0</v>
      </c>
      <c r="AT204" s="162">
        <f t="array" aca="1" ref="AT204" ca="1">MIN(IF(ISNUMBER(AT43:AT202),AT43:AT202))</f>
        <v>0.89312045330329726</v>
      </c>
      <c r="AU204" s="163">
        <f ca="1">VLOOKUP(AT204,AT43:AU202,2)</f>
        <v>-9.1753848648648688</v>
      </c>
      <c r="AV204" s="162">
        <f t="array" aca="1" ref="AV204" ca="1">MIN(IF(ISNUMBER(AV43:AV202),AV43:AV202))</f>
        <v>2.2874259318630252</v>
      </c>
      <c r="AW204" s="163">
        <f ca="1">VLOOKUP(AV204,AV43:AW202,2)</f>
        <v>-20.812174054054051</v>
      </c>
      <c r="AX204" s="162">
        <f t="array" aca="1" ref="AX204" ca="1">MIN(IF(ISNUMBER(AX43:AX202),AX43:AX202))</f>
        <v>0</v>
      </c>
      <c r="AY204" s="163" t="e">
        <f ca="1">VLOOKUP(AX204,AX43:AY202,2)</f>
        <v>#N/A</v>
      </c>
      <c r="BD204" s="174">
        <v>161</v>
      </c>
      <c r="BE204" s="30">
        <f t="shared" ca="1" si="157"/>
        <v>0.76384717229356847</v>
      </c>
      <c r="BF204" s="30">
        <f t="shared" ca="1" si="158"/>
        <v>1.2286000950172336</v>
      </c>
      <c r="BG204" s="30">
        <f t="shared" ca="1" si="168"/>
        <v>1.05716752361948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0" t="s">
        <v>114</v>
      </c>
      <c r="E205" s="261"/>
      <c r="F205" s="262"/>
      <c r="G205" s="260" t="s">
        <v>115</v>
      </c>
      <c r="H205" s="261"/>
      <c r="I205" s="261"/>
      <c r="J205" s="262"/>
      <c r="Q205" s="4"/>
      <c r="R205" s="4"/>
      <c r="S205" s="4"/>
      <c r="AC205" s="4"/>
      <c r="AD205" s="4"/>
      <c r="AE205" s="4"/>
      <c r="AF205" s="4"/>
      <c r="AT205" s="165">
        <f ca="1">IF(AT204&gt;2,#N/A,-AT204)</f>
        <v>-0.89312045330329726</v>
      </c>
      <c r="AU205" s="164">
        <f ca="1">AU204</f>
        <v>-9.1753848648648688</v>
      </c>
      <c r="AV205" s="165">
        <f ca="1">IF(AV204&gt;3,#N/A,-AV204)</f>
        <v>-2.2874259318630252</v>
      </c>
      <c r="AW205" s="164">
        <f ca="1">AW204</f>
        <v>-20.812174054054051</v>
      </c>
      <c r="AX205" s="165">
        <f ca="1">IF(AX204&gt;2,#N/A,-AX204)</f>
        <v>0</v>
      </c>
      <c r="AY205" s="164" t="e">
        <f ca="1">AY204</f>
        <v>#N/A</v>
      </c>
      <c r="BD205" s="174">
        <v>162</v>
      </c>
      <c r="BE205" s="30">
        <f t="shared" ca="1" si="157"/>
        <v>0.75939933952194427</v>
      </c>
      <c r="BF205" s="30">
        <f t="shared" ca="1" si="158"/>
        <v>1.2147732888674356</v>
      </c>
      <c r="BG205" s="30">
        <f t="shared" ca="1" si="168"/>
        <v>1.0452700392580261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1.2016697912857373</v>
      </c>
      <c r="BG206" s="30">
        <f t="shared" ca="1" si="168"/>
        <v>1.0339949366877272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C7</f>
        <v>200</v>
      </c>
      <c r="D207" s="43" t="s">
        <v>125</v>
      </c>
      <c r="E207" s="44" t="s">
        <v>126</v>
      </c>
      <c r="F207" s="45" t="s">
        <v>127</v>
      </c>
      <c r="G207" s="43" t="s">
        <v>125</v>
      </c>
      <c r="H207" s="44" t="s">
        <v>126</v>
      </c>
      <c r="I207" s="44" t="s">
        <v>127</v>
      </c>
      <c r="J207" s="46">
        <f>MOD(360+J212,360)</f>
        <v>200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1.1892935937244391</v>
      </c>
      <c r="BG207" s="30">
        <f t="shared" ca="1" si="168"/>
        <v>1.0233456504140523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1.1776484660932089</v>
      </c>
      <c r="BG208" s="30">
        <f t="shared" ca="1" si="168"/>
        <v>1.0133254243127612</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1.1667379556107322</v>
      </c>
      <c r="BG209" s="30">
        <f t="shared" ca="1" si="168"/>
        <v>1.0039373106417928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0" t="s">
        <v>130</v>
      </c>
      <c r="C210" s="261"/>
      <c r="D210" s="261"/>
      <c r="E210" s="261"/>
      <c r="F210" s="262"/>
      <c r="G210" s="260" t="s">
        <v>131</v>
      </c>
      <c r="H210" s="261"/>
      <c r="I210" s="261"/>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1.1565653857241944</v>
      </c>
      <c r="BG210" s="30">
        <f t="shared" ca="1" si="168"/>
        <v>0.99518416911151619</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1.1471338550969261</v>
      </c>
      <c r="BG211" s="30">
        <f t="shared" ca="1" si="168"/>
        <v>0.98706866601363408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IF(D207="Going",C207,C207+180)</f>
        <v>200</v>
      </c>
      <c r="D212" s="54">
        <f>C212</f>
        <v>200</v>
      </c>
      <c r="E212" s="54">
        <f>IF(F207="Earth-Fixed",D212,0)</f>
        <v>200</v>
      </c>
      <c r="F212" s="55">
        <f>90-E212</f>
        <v>-110</v>
      </c>
      <c r="G212" s="56">
        <f>IF(D207="Going",C207,C207+180)</f>
        <v>200</v>
      </c>
      <c r="H212" s="54">
        <f>IF(I207="Earth-Fixed",G212,0)</f>
        <v>200</v>
      </c>
      <c r="I212" s="54">
        <f>IF(H207="Nautical",H212,180-H212)</f>
        <v>200</v>
      </c>
      <c r="J212" s="55">
        <f>IF(G207="Going",I212,I212+180)</f>
        <v>200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1.1384462366645227</v>
      </c>
      <c r="BG212" s="30">
        <f t="shared" ca="1" si="168"/>
        <v>0.97959327340900793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IF(D207="Going",C207,C207+180)</f>
        <v>200</v>
      </c>
      <c r="D213" s="57">
        <f>-C213</f>
        <v>-200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1.1305051767597178</v>
      </c>
      <c r="BG213" s="30">
        <f t="shared" ca="1" si="168"/>
        <v>0.97276026837464091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1.1233130943062839</v>
      </c>
      <c r="BG214" s="30">
        <f t="shared" ca="1" si="168"/>
        <v>0.96657173231005833</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1.1168721800822083</v>
      </c>
      <c r="BG215" s="30">
        <f t="shared" ca="1" si="168"/>
        <v>0.96102955030329551</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1.1111843960523582</v>
      </c>
      <c r="BG216" s="30">
        <f t="shared" ca="1" si="168"/>
        <v>0.95613541055668028</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si="182">$D217*COS(RADIANS($F$212+E217))</f>
        <v>-1.3680805733026749</v>
      </c>
      <c r="G217" s="66">
        <f t="shared" ref="G217:G226" si="183">$D217*SIN(RADIANS($F$212+E217))</f>
        <v>-3.7587704831436337</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1.1062514747708478</v>
      </c>
      <c r="BG217" s="30">
        <f t="shared" ca="1" si="168"/>
        <v>0.95189080387258995</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si="182"/>
        <v>-1.6237329074372453</v>
      </c>
      <c r="G218" s="68">
        <f t="shared" si="183"/>
        <v>-1.5373650982461489</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1.1020749188532857</v>
      </c>
      <c r="BG218" s="30">
        <f t="shared" ca="1" si="168"/>
        <v>0.94829702319933873</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si="182"/>
        <v>0.42838795251676381</v>
      </c>
      <c r="G219" s="68">
        <f t="shared" si="183"/>
        <v>4.1007906264693021</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1.098656000519064</v>
      </c>
      <c r="BG219" s="30">
        <f t="shared" ca="1" si="168"/>
        <v>0.94535516323733404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si="182"/>
        <v>2.3077731940885835</v>
      </c>
      <c r="G220" s="68">
        <f t="shared" si="183"/>
        <v>3.4167503398179648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1.0959957612038262</v>
      </c>
      <c r="BG220" s="30">
        <f t="shared" ca="1" si="168"/>
        <v>0.94306612010561797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si="182"/>
        <v>0.25565233413457106</v>
      </c>
      <c r="G221" s="68">
        <f t="shared" si="183"/>
        <v>-2.2214053848974853</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1.094095011242239</v>
      </c>
      <c r="BG221" s="30">
        <f t="shared" ca="1" si="168"/>
        <v>0.94143059106890337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si="182"/>
        <v>-1.3680805733026749</v>
      </c>
      <c r="G222" s="68">
        <f t="shared" si="183"/>
        <v>-3.7587704831436337</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1.092954329621153</v>
      </c>
      <c r="BG222" s="173">
        <f t="shared" ca="1" si="168"/>
        <v>0.9404490743251781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si="182"/>
        <v>-3.420201433256687</v>
      </c>
      <c r="G223" s="68">
        <f t="shared" si="183"/>
        <v>-9.3969262078590852</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si="182"/>
        <v>-3.548027600323973</v>
      </c>
      <c r="G224" s="68">
        <f t="shared" si="183"/>
        <v>-8.2862235154103416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1.0925740638032406</v>
      </c>
      <c r="BG224" s="30">
        <f t="shared" ca="1" si="168"/>
        <v>0.94012186885395121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si="182"/>
        <v>-3.420201433256687</v>
      </c>
      <c r="G225" s="68">
        <f t="shared" si="183"/>
        <v>-9.3969262078590852</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1.092954329621153</v>
      </c>
      <c r="BG225" s="30">
        <f t="shared" ca="1" si="168"/>
        <v>0.9404490743251781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si="182"/>
        <v>-2.6083349795380641</v>
      </c>
      <c r="G226" s="71">
        <f t="shared" si="183"/>
        <v>-8.6282436587360092</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1.094095011242239</v>
      </c>
      <c r="BG226" s="30">
        <f t="shared" ca="1" si="168"/>
        <v>0.94143059106890337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1.0959957612038262</v>
      </c>
      <c r="BG227" s="30">
        <f t="shared" ca="1" si="168"/>
        <v>0.94306612010561797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1.098656000519064</v>
      </c>
      <c r="BG228" s="30">
        <f t="shared" ca="1" si="168"/>
        <v>0.94535516323733404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1.1020749188532857</v>
      </c>
      <c r="BG229" s="30">
        <f t="shared" ca="1" si="168"/>
        <v>0.94829702319933873</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1.1062514747708478</v>
      </c>
      <c r="BG230" s="30">
        <f t="shared" ca="1" si="168"/>
        <v>0.95189080387258995</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1.1111843960523582</v>
      </c>
      <c r="BG231" s="30">
        <f t="shared" ca="1" si="168"/>
        <v>0.95613541055668028</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1.1168721800822083</v>
      </c>
      <c r="BG232" s="30">
        <f t="shared" ca="1" si="168"/>
        <v>0.96102955030329551</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1.1233130943062837</v>
      </c>
      <c r="BG233" s="30">
        <f t="shared" ca="1" si="168"/>
        <v>0.96657173231005811</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1.1305051767597178</v>
      </c>
      <c r="BG234" s="30">
        <f t="shared" ca="1" si="168"/>
        <v>0.97276026837464091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1.1384462366645227</v>
      </c>
      <c r="BG235" s="30">
        <f t="shared" ca="1" si="168"/>
        <v>0.97959327340900793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1.1471338550969266</v>
      </c>
      <c r="BG236" s="30">
        <f t="shared" ca="1" si="168"/>
        <v>0.98706866601363452</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1.156565385724194</v>
      </c>
      <c r="BG237" s="30">
        <f t="shared" ca="1" si="168"/>
        <v>0.99518416911151575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1.1667379556107322</v>
      </c>
      <c r="BG238" s="30">
        <f t="shared" ca="1" si="168"/>
        <v>1.0039373106417928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1.1776484660932089</v>
      </c>
      <c r="BG239" s="30">
        <f t="shared" ca="1" si="168"/>
        <v>1.0133254243127612</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1.1892935937244391</v>
      </c>
      <c r="BG240" s="30">
        <f t="shared" ca="1" si="168"/>
        <v>1.0233456504140523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1.2016697912857377</v>
      </c>
      <c r="BG241" s="30">
        <f t="shared" ca="1" si="168"/>
        <v>1.0339949366877277</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1.2147732888674354</v>
      </c>
      <c r="BG242" s="30">
        <f t="shared" ca="1" si="168"/>
        <v>1.0452700392580259</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1.228600095017234</v>
      </c>
      <c r="BG243" s="30">
        <f t="shared" ca="1" si="168"/>
        <v>1.0571675236194804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1.2431459979560355</v>
      </c>
      <c r="BG244" s="30">
        <f t="shared" ref="BG244:BG307" ca="1" si="212">$E$17/(3*$C$9^2/(3*$C$9+$C$14*COS(RADIANS(BD244))))</f>
        <v>1.0696837656831004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1.2584065668608966</v>
      </c>
      <c r="BG245" s="30">
        <f t="shared" ca="1" si="212"/>
        <v>1.0828149528803064</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1.2743771532146959</v>
      </c>
      <c r="BG246" s="30">
        <f t="shared" ca="1" si="212"/>
        <v>1.0965570853242732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1.2910528922221194</v>
      </c>
      <c r="BG247" s="30">
        <f t="shared" ca="1" si="212"/>
        <v>1.1109059770283352</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1.3084287042915244</v>
      </c>
      <c r="BG248" s="30">
        <f t="shared" ca="1" si="212"/>
        <v>1.125857257181079</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1.3264992965822304</v>
      </c>
      <c r="BG249" s="30">
        <f t="shared" ca="1" si="212"/>
        <v>1.1414063714777332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1.3452591646167731</v>
      </c>
      <c r="BG250" s="30">
        <f t="shared" ca="1" si="212"/>
        <v>1.1575485835074559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1.3647025939576169</v>
      </c>
      <c r="BG251" s="30">
        <f t="shared" ca="1" si="212"/>
        <v>1.174278976196089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1.3848236619478334</v>
      </c>
      <c r="BG252" s="30">
        <f t="shared" ca="1" si="212"/>
        <v>1.1915924533039495</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1.4056162395151939</v>
      </c>
      <c r="BG253" s="30">
        <f t="shared" ca="1" si="212"/>
        <v>1.20948374097819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1.4270739930391505</v>
      </c>
      <c r="BG254" s="30">
        <f t="shared" ca="1" si="212"/>
        <v>1.2279473893592689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1.4491903862801132</v>
      </c>
      <c r="BG255" s="30">
        <f t="shared" ca="1" si="212"/>
        <v>1.2469777742410275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1.4719586823704545</v>
      </c>
      <c r="BG256" s="30">
        <f t="shared" ca="1" si="212"/>
        <v>1.2665690987838794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1.4953719458666244</v>
      </c>
      <c r="BG257" s="30">
        <f t="shared" ca="1" si="212"/>
        <v>1.2867153952805839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1.5194230448617518</v>
      </c>
      <c r="BG258" s="30">
        <f t="shared" ca="1" si="212"/>
        <v>1.3074105269740657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1.544104653158096</v>
      </c>
      <c r="BG259" s="30">
        <f t="shared" ca="1" si="212"/>
        <v>1.3286481899267337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1.5694092524986718</v>
      </c>
      <c r="BG260" s="30">
        <f t="shared" ca="1" si="212"/>
        <v>1.3504219149407175</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1.5953291348573906</v>
      </c>
      <c r="BG261" s="30">
        <f t="shared" ca="1" si="212"/>
        <v>1.3727250695284523</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1.6218564047869932</v>
      </c>
      <c r="BG262" s="30">
        <f t="shared" ca="1" si="212"/>
        <v>1.3955508599329942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1.6489829818240849</v>
      </c>
      <c r="BG263" s="30">
        <f t="shared" ca="1" si="212"/>
        <v>1.4188923331974683</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1.6767006029505174</v>
      </c>
      <c r="BG264" s="30">
        <f t="shared" ca="1" si="212"/>
        <v>1.4427423792830034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1.7050008251103901</v>
      </c>
      <c r="BG265" s="30">
        <f t="shared" ca="1" si="212"/>
        <v>1.4670937332345217</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1.7338750277818828</v>
      </c>
      <c r="BG266" s="30">
        <f t="shared" ca="1" si="212"/>
        <v>1.4919389773937133</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1.7633144156031511</v>
      </c>
      <c r="BG267" s="30">
        <f t="shared" ca="1" si="212"/>
        <v>1.5172705436585252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1.7933100210514783</v>
      </c>
      <c r="BG268" s="30">
        <f t="shared" ca="1" si="212"/>
        <v>1.5430807157884814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1.8238527071748707</v>
      </c>
      <c r="BG269" s="30">
        <f t="shared" ca="1" si="212"/>
        <v>1.5693616317551211</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1.8549331703752632</v>
      </c>
      <c r="BG270" s="30">
        <f t="shared" ca="1" si="212"/>
        <v>1.5961052861368543</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1.8865419432424795</v>
      </c>
      <c r="BG271" s="30">
        <f t="shared" ca="1" si="212"/>
        <v>1.6233035325574823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1.9186693974381044</v>
      </c>
      <c r="BG272" s="30">
        <f t="shared" ca="1" si="212"/>
        <v>1.6509480861676713</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1.9513057466283639</v>
      </c>
      <c r="BG273" s="30">
        <f t="shared" ca="1" si="212"/>
        <v>1.6790305261685923</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1.9844410494651397</v>
      </c>
      <c r="BG274" s="30">
        <f t="shared" ca="1" si="212"/>
        <v>1.7075422983769806</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2.0180652126141978</v>
      </c>
      <c r="BG275" s="30">
        <f t="shared" ca="1" si="212"/>
        <v>1.7364747178308213</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2.052167993829721</v>
      </c>
      <c r="BG276" s="30">
        <f t="shared" ca="1" si="212"/>
        <v>1.765818971434876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2.0867390050741865</v>
      </c>
      <c r="BG277" s="30">
        <f t="shared" ca="1" si="212"/>
        <v>1.7955661206452302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2.1217677156826737</v>
      </c>
      <c r="BG278" s="30">
        <f t="shared" ca="1" si="212"/>
        <v>1.8257071041920683</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2.1572434555706015</v>
      </c>
      <c r="BG279" s="30">
        <f t="shared" ca="1" si="212"/>
        <v>1.8562327408398196</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2.1931554184839395</v>
      </c>
      <c r="BG280" s="30">
        <f t="shared" ca="1" si="212"/>
        <v>1.8871337321838551</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2.229492665290894</v>
      </c>
      <c r="BG281" s="30">
        <f t="shared" ca="1" si="212"/>
        <v>1.9184006654828623</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2.2662441273140828</v>
      </c>
      <c r="BG282" s="30">
        <f t="shared" ca="1" si="212"/>
        <v>1.9500240165260712</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2.3033986097021542</v>
      </c>
      <c r="BG283" s="30">
        <f t="shared" ca="1" si="212"/>
        <v>1.9819941525344116</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2.340944794839849</v>
      </c>
      <c r="BG284" s="30">
        <f t="shared" ca="1" si="212"/>
        <v>2.0143013350947538</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2.3788712457954584</v>
      </c>
      <c r="BG285" s="30">
        <f t="shared" ca="1" si="212"/>
        <v>2.0469357231263245</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2.4171664098046159</v>
      </c>
      <c r="BG286" s="30">
        <f t="shared" ca="1" si="212"/>
        <v>2.0798873758783905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2.4558186217893918</v>
      </c>
      <c r="BG287" s="30">
        <f t="shared" ca="1" si="212"/>
        <v>2.1131462559583136</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2.4948161079115843</v>
      </c>
      <c r="BG288" s="30">
        <f t="shared" ca="1" si="212"/>
        <v>2.1467022323890377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2.5341469891591442</v>
      </c>
      <c r="BG289" s="30">
        <f t="shared" ca="1" si="212"/>
        <v>2.1805450836950775</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2.5737992849646334</v>
      </c>
      <c r="BG290" s="30">
        <f t="shared" ca="1" si="212"/>
        <v>2.2146645010160797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2.6137609168546314</v>
      </c>
      <c r="BG291" s="30">
        <f t="shared" ca="1" si="212"/>
        <v>2.2490500912470086</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2.6540197121289468</v>
      </c>
      <c r="BG292" s="30">
        <f t="shared" ca="1" si="212"/>
        <v>2.2836913802039778</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2.6945634075685443</v>
      </c>
      <c r="BG293" s="30">
        <f t="shared" ca="1" si="212"/>
        <v>2.3185778158147938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2.7353796531710382</v>
      </c>
      <c r="BG294" s="30">
        <f t="shared" ca="1" si="212"/>
        <v>2.3536987713332191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2.7764560159126184</v>
      </c>
      <c r="BG295" s="30">
        <f t="shared" ca="1" si="212"/>
        <v>2.389043548575974</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2.8177799835352815</v>
      </c>
      <c r="BG296" s="30">
        <f t="shared" ca="1" si="212"/>
        <v>2.424601381181521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2.8593389683581734</v>
      </c>
      <c r="BG297" s="30">
        <f t="shared" ca="1" si="212"/>
        <v>2.4603614378895911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2.9011203111119297</v>
      </c>
      <c r="BG298" s="30">
        <f t="shared" ca="1" si="212"/>
        <v>2.4963128258404979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2.9431112847947976</v>
      </c>
      <c r="BG299" s="30">
        <f t="shared" ca="1" si="212"/>
        <v>2.5324445938931981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2.9852990985494205</v>
      </c>
      <c r="BG300" s="30">
        <f t="shared" ca="1" si="212"/>
        <v>2.5687457359611292</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3.0276709015590453</v>
      </c>
      <c r="BG301" s="30">
        <f t="shared" ca="1" si="212"/>
        <v>2.6052051943647601</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3.070213786962011</v>
      </c>
      <c r="BG302" s="30">
        <f t="shared" ca="1" si="212"/>
        <v>2.6418118631998699</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3.1129147957833037</v>
      </c>
      <c r="BG303" s="30">
        <f t="shared" ca="1" si="212"/>
        <v>2.6785545917205171</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3.1557609208819777</v>
      </c>
      <c r="BG304" s="30">
        <f t="shared" ca="1" si="212"/>
        <v>2.7154221877356552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3.1987391109132717</v>
      </c>
      <c r="BG305" s="30">
        <f t="shared" ca="1" si="212"/>
        <v>2.7524034210183963</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3.2418362743041609</v>
      </c>
      <c r="BG306" s="30">
        <f t="shared" ca="1" si="212"/>
        <v>2.7894870267268361</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3.2850392832411894</v>
      </c>
      <c r="BG307" s="30">
        <f t="shared" ca="1" si="212"/>
        <v>2.826661708835442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3.3283349776693125</v>
      </c>
      <c r="BG308" s="30">
        <f t="shared" ref="BG308:BG371" ca="1" si="236">$E$17/(3*$C$9^2/(3*$C$9+$C$14*COS(RADIANS(BD308))))</f>
        <v>2.8639161435759202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3.3717101693005938</v>
      </c>
      <c r="BG309" s="30">
        <f t="shared" ca="1" si="236"/>
        <v>2.9012389828865577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3.4151516456314797</v>
      </c>
      <c r="BG310" s="30">
        <f t="shared" ca="1" si="236"/>
        <v>2.9386188578689474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3.458646173967451</v>
      </c>
      <c r="BG311" s="30">
        <f t="shared" ca="1" si="236"/>
        <v>2.9760443822510627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3.5021805054538389</v>
      </c>
      <c r="BG312" s="30">
        <f t="shared" ca="1" si="236"/>
        <v>3.0135041558556286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3.5457413791115404</v>
      </c>
      <c r="BG313" s="30">
        <f t="shared" ca="1" si="236"/>
        <v>3.050986768072721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3.5893155258764589</v>
      </c>
      <c r="BG314" s="30">
        <f t="shared" ca="1" si="236"/>
        <v>3.0884808013355576</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3.6328896726413782</v>
      </c>
      <c r="BG315" s="30">
        <f t="shared" ca="1" si="236"/>
        <v>3.1259748345983955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3.676450546299082</v>
      </c>
      <c r="BG316" s="30">
        <f t="shared" ca="1" si="236"/>
        <v>3.1634574468154892</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3.7199848777854676</v>
      </c>
      <c r="BG317" s="30">
        <f t="shared" ca="1" si="236"/>
        <v>3.2009172204200538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3.7634794061214385</v>
      </c>
      <c r="BG318" s="30">
        <f t="shared" ca="1" si="236"/>
        <v>3.2383427448021682</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3.8069208824523244</v>
      </c>
      <c r="BG319" s="30">
        <f t="shared" ca="1" si="236"/>
        <v>3.2757226197845584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3.8502960740836061</v>
      </c>
      <c r="BG320" s="30">
        <f t="shared" ca="1" si="236"/>
        <v>3.3130454590951959</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3.8935917685117318</v>
      </c>
      <c r="BG321" s="30">
        <f t="shared" ca="1" si="236"/>
        <v>3.3502998938356763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3.9367947774487577</v>
      </c>
      <c r="BG322" s="30">
        <f t="shared" ca="1" si="236"/>
        <v>3.3874745759442799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3.9798919408396474</v>
      </c>
      <c r="BG323" s="30">
        <f t="shared" ca="1" si="236"/>
        <v>3.4245581816527197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4.0228701308709409</v>
      </c>
      <c r="BG324" s="30">
        <f t="shared" ca="1" si="236"/>
        <v>3.4615394149354608</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4.0657162559696172</v>
      </c>
      <c r="BG325" s="30">
        <f t="shared" ca="1" si="236"/>
        <v>3.4984070109506011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4.1084172647909067</v>
      </c>
      <c r="BG326" s="30">
        <f t="shared" ca="1" si="236"/>
        <v>3.5351497394712457</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4.1509601501938729</v>
      </c>
      <c r="BG327" s="30">
        <f t="shared" ca="1" si="236"/>
        <v>3.571756408306356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4.1933319532034981</v>
      </c>
      <c r="BG328" s="30">
        <f t="shared" ca="1" si="236"/>
        <v>3.6082158667099864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2.3441963798139565</v>
      </c>
      <c r="AU329" s="91">
        <f t="shared" ca="1" si="233"/>
        <v>-18.91781302325581</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4.2355197669581202</v>
      </c>
      <c r="BG329" s="30">
        <f t="shared" ca="1" si="236"/>
        <v>3.6445170087779175</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3.387728144292709</v>
      </c>
      <c r="AU330" s="91">
        <f t="shared" ca="1" si="233"/>
        <v>-18.91781302325581</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4.2775107406409916</v>
      </c>
      <c r="BG330" s="30">
        <f t="shared" ca="1" si="236"/>
        <v>3.6806487768306204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4.1841337714194635</v>
      </c>
      <c r="AU331" s="91">
        <f t="shared" ca="1" si="233"/>
        <v>-18.91781302325581</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4.3192920833947444</v>
      </c>
      <c r="BG331" s="30">
        <f t="shared" ca="1" si="236"/>
        <v>3.7166001647815246</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4.8565499049873635</v>
      </c>
      <c r="AU332" s="91">
        <f t="shared" ca="1" si="233"/>
        <v>-18.91781302325581</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4.360851068217638</v>
      </c>
      <c r="BG332" s="30">
        <f t="shared" ca="1" si="236"/>
        <v>3.752360221489595</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5.4510555553152216</v>
      </c>
      <c r="AU333" s="91">
        <f t="shared" ca="1" si="233"/>
        <v>-18.917813023255807</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4.4021750358403002</v>
      </c>
      <c r="BG333" s="30">
        <f t="shared" ca="1" si="236"/>
        <v>3.7879180540951416</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5.9908901241495673</v>
      </c>
      <c r="AU334" s="91">
        <f t="shared" ca="1" si="233"/>
        <v>-18.91781302325581</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4.4432513985818831</v>
      </c>
      <c r="BG334" s="30">
        <f t="shared" ca="1" si="236"/>
        <v>3.8232628313378991</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6.4897111196980806</v>
      </c>
      <c r="AU335" s="91">
        <f t="shared" ref="AU335:AU366" ca="1" si="240">IF(OR(K171=181,K171=-1,K171=179.5),#N/A,I171*COS(RADIANS(K171)))</f>
        <v>-18.91781302325581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4.4840676441843748</v>
      </c>
      <c r="BG335" s="30">
        <f t="shared" ca="1" si="236"/>
        <v>3.8583837868563227</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6.9563470643458238</v>
      </c>
      <c r="AU336" s="91">
        <f t="shared" ca="1" si="240"/>
        <v>-18.917813023255814</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4.5246113396239718</v>
      </c>
      <c r="BG336" s="30">
        <f t="shared" ca="1" si="236"/>
        <v>3.8932702224671387</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7.3968916895634482</v>
      </c>
      <c r="AU337" s="91">
        <f t="shared" ca="1" si="240"/>
        <v>-18.917813023255814</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4.5648701348982872</v>
      </c>
      <c r="BG337" s="30">
        <f t="shared" ca="1" si="236"/>
        <v>3.9279115114241074</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7.8157582472612805</v>
      </c>
      <c r="AU338" s="91">
        <f t="shared" ca="1" si="240"/>
        <v>-18.917813023255814</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4.6048317667882843</v>
      </c>
      <c r="BG338" s="30">
        <f t="shared" ca="1" si="236"/>
        <v>3.9622971016550355</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8.2162628619788531</v>
      </c>
      <c r="AU339" s="91">
        <f t="shared" ca="1" si="240"/>
        <v>-18.91781302325581</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4.6444840625937767</v>
      </c>
      <c r="BG339" s="30">
        <f t="shared" ca="1" si="236"/>
        <v>3.9964165189760399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8.6009709905122236</v>
      </c>
      <c r="AU340" s="91">
        <f t="shared" ca="1" si="240"/>
        <v>-18.917813023255814</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4.6838149438413348</v>
      </c>
      <c r="BG340" s="30">
        <f t="shared" ca="1" si="236"/>
        <v>4.0302593702820788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8.9719148829630004</v>
      </c>
      <c r="AU341" s="91">
        <f t="shared" ca="1" si="240"/>
        <v>-18.917813023255807</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4.7228124299635272</v>
      </c>
      <c r="BG341" s="30">
        <f t="shared" ca="1" si="236"/>
        <v>4.0638153467128024</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9.330736277466686</v>
      </c>
      <c r="AU342" s="91">
        <f t="shared" ca="1" si="240"/>
        <v>-18.91781302325581</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4.7614646419483035</v>
      </c>
      <c r="BG342" s="30">
        <f t="shared" ca="1" si="236"/>
        <v>4.097074226792726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9.6787835194890537</v>
      </c>
      <c r="AU343" s="91">
        <f t="shared" ca="1" si="240"/>
        <v>-18.91781302325581</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4.7997598059574624</v>
      </c>
      <c r="BG343" s="30">
        <f t="shared" ca="1" si="236"/>
        <v>4.1300258795447933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10.0171797168481</v>
      </c>
      <c r="AU344" s="91">
        <f t="shared" ca="1" si="240"/>
        <v>-18.917813023255807</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4.8376862569130692</v>
      </c>
      <c r="BG344" s="30">
        <f t="shared" ca="1" si="236"/>
        <v>4.1626602675763618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10.346871830033118</v>
      </c>
      <c r="AU345" s="91">
        <f t="shared" ca="1" si="240"/>
        <v>-18.91781302325581</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4.8752324420507644</v>
      </c>
      <c r="BG345" s="30">
        <f t="shared" ca="1" si="236"/>
        <v>4.1949674501367049</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10.66866683234756</v>
      </c>
      <c r="AU346" s="91">
        <f t="shared" ca="1" si="240"/>
        <v>-18.917813023255807</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4.9123869244388363</v>
      </c>
      <c r="BG346" s="30">
        <f t="shared" ca="1" si="236"/>
        <v>4.2269375861450449</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10.983258870532598</v>
      </c>
      <c r="AU347" s="91">
        <f t="shared" ca="1" si="240"/>
        <v>-18.917813023255807</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4.9491383864620246</v>
      </c>
      <c r="BG347" s="30">
        <f t="shared" ca="1" si="236"/>
        <v>4.2585609371882542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11.291250018471512</v>
      </c>
      <c r="AU348" s="91">
        <f t="shared" ca="1" si="240"/>
        <v>-18.91781302325581</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4.9854756332689814</v>
      </c>
      <c r="BG348" s="30">
        <f t="shared" ca="1" si="236"/>
        <v>4.2898278704872634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11.593166377963058</v>
      </c>
      <c r="AU349" s="91">
        <f t="shared" ca="1" si="240"/>
        <v>-18.917813023255807</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5.0213875961823176</v>
      </c>
      <c r="BG349" s="30">
        <f t="shared" ca="1" si="236"/>
        <v>4.320728861831296</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11.889470740097432</v>
      </c>
      <c r="AU350" s="91">
        <f t="shared" ca="1" si="240"/>
        <v>-18.917813023255807</v>
      </c>
      <c r="AV350" s="99" t="e">
        <f t="shared" ca="1" si="241"/>
        <v>#N/A</v>
      </c>
      <c r="AW350" s="91" t="e">
        <f t="shared" ca="1" si="242"/>
        <v>#N/A</v>
      </c>
      <c r="AX350" s="99" t="e">
        <f t="shared" ca="1" si="243"/>
        <v>#N/A</v>
      </c>
      <c r="AY350" s="91" t="e">
        <f t="shared" ca="1" si="244"/>
        <v>#N/A</v>
      </c>
      <c r="BD350" s="174">
        <v>306</v>
      </c>
      <c r="BE350" s="30">
        <f t="shared" ca="1" si="224"/>
        <v>1.2287339423807275</v>
      </c>
      <c r="BF350" s="30">
        <f t="shared" ca="1" si="229"/>
        <v>5.0568633360702444</v>
      </c>
      <c r="BG350" s="30">
        <f t="shared" ca="1" si="236"/>
        <v>4.3512544984790473</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12.18057266375982</v>
      </c>
      <c r="AU351" s="91">
        <f t="shared" ca="1" si="240"/>
        <v>-18.917813023255807</v>
      </c>
      <c r="AV351" s="99" t="e">
        <f t="shared" ca="1" si="241"/>
        <v>#N/A</v>
      </c>
      <c r="AW351" s="91" t="e">
        <f t="shared" ca="1" si="242"/>
        <v>#N/A</v>
      </c>
      <c r="AX351" s="99" t="e">
        <f t="shared" ca="1" si="243"/>
        <v>#N/A</v>
      </c>
      <c r="AY351" s="91" t="e">
        <f t="shared" ca="1" si="244"/>
        <v>#N/A</v>
      </c>
      <c r="BD351" s="174">
        <v>307</v>
      </c>
      <c r="BE351" s="30">
        <f t="shared" ca="1" si="224"/>
        <v>1.2000891678307435</v>
      </c>
      <c r="BF351" s="30">
        <f t="shared" ca="1" si="229"/>
        <v>5.0918920466787316</v>
      </c>
      <c r="BG351" s="30">
        <f t="shared" ca="1" si="236"/>
        <v>4.3813954820258854</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12.466836586706059</v>
      </c>
      <c r="AU352" s="91">
        <f t="shared" ca="1" si="240"/>
        <v>-18.917813023255814</v>
      </c>
      <c r="AV352" s="99" t="e">
        <f t="shared" ca="1" si="241"/>
        <v>#N/A</v>
      </c>
      <c r="AW352" s="91" t="e">
        <f t="shared" ca="1" si="242"/>
        <v>#N/A</v>
      </c>
      <c r="AX352" s="99" t="e">
        <f t="shared" ca="1" si="243"/>
        <v>#N/A</v>
      </c>
      <c r="AY352" s="91" t="e">
        <f t="shared" ca="1" si="244"/>
        <v>#N/A</v>
      </c>
      <c r="BD352" s="174">
        <v>308</v>
      </c>
      <c r="BE352" s="30">
        <f t="shared" ca="1" si="224"/>
        <v>1.1730987227039846</v>
      </c>
      <c r="BF352" s="30">
        <f t="shared" ca="1" si="229"/>
        <v>5.1264630579231998</v>
      </c>
      <c r="BG352" s="30">
        <f t="shared" ca="1" si="236"/>
        <v>4.4111426312362418</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12.748588418610618</v>
      </c>
      <c r="AU353" s="91">
        <f t="shared" ca="1" si="240"/>
        <v>-18.917813023255814</v>
      </c>
      <c r="AV353" s="99" t="e">
        <f t="shared" ca="1" si="241"/>
        <v>#N/A</v>
      </c>
      <c r="AW353" s="91" t="e">
        <f t="shared" ca="1" si="242"/>
        <v>#N/A</v>
      </c>
      <c r="AX353" s="99" t="e">
        <f t="shared" ca="1" si="243"/>
        <v>#N/A</v>
      </c>
      <c r="AY353" s="91" t="e">
        <f t="shared" ca="1" si="244"/>
        <v>#N/A</v>
      </c>
      <c r="BD353" s="174">
        <v>309</v>
      </c>
      <c r="BE353" s="30">
        <f t="shared" ca="1" si="224"/>
        <v>1.1476375159523242</v>
      </c>
      <c r="BF353" s="30">
        <f t="shared" ca="1" si="229"/>
        <v>5.1605658391387204</v>
      </c>
      <c r="BG353" s="30">
        <f t="shared" ca="1" si="236"/>
        <v>4.4404868848402943</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13.026120949063568</v>
      </c>
      <c r="AU354" s="91">
        <f t="shared" ca="1" si="240"/>
        <v>-18.917813023255814</v>
      </c>
      <c r="AV354" s="99" t="e">
        <f t="shared" ca="1" si="241"/>
        <v>#N/A</v>
      </c>
      <c r="AW354" s="91" t="e">
        <f t="shared" ca="1" si="242"/>
        <v>#N/A</v>
      </c>
      <c r="AX354" s="99" t="e">
        <f t="shared" ca="1" si="243"/>
        <v>#N/A</v>
      </c>
      <c r="AY354" s="91" t="e">
        <f t="shared" ca="1" si="244"/>
        <v>#N/A</v>
      </c>
      <c r="BD354" s="174">
        <v>310</v>
      </c>
      <c r="BE354" s="30">
        <f t="shared" ca="1" si="224"/>
        <v>1.1235930491485095</v>
      </c>
      <c r="BF354" s="30">
        <f t="shared" ca="1" si="229"/>
        <v>5.1941900022877796</v>
      </c>
      <c r="BG354" s="30">
        <f t="shared" ca="1" si="236"/>
        <v>4.4694193042941359</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13.299698320530913</v>
      </c>
      <c r="AU355" s="91">
        <f t="shared" ca="1" si="240"/>
        <v>-18.917813023255814</v>
      </c>
      <c r="AV355" s="99" t="e">
        <f t="shared" ca="1" si="241"/>
        <v>#N/A</v>
      </c>
      <c r="AW355" s="91" t="e">
        <f t="shared" ca="1" si="242"/>
        <v>#N/A</v>
      </c>
      <c r="AX355" s="99" t="e">
        <f t="shared" ca="1" si="243"/>
        <v>#N/A</v>
      </c>
      <c r="AY355" s="91" t="e">
        <f t="shared" ca="1" si="244"/>
        <v>#N/A</v>
      </c>
      <c r="BD355" s="174">
        <v>311</v>
      </c>
      <c r="BE355" s="30">
        <f t="shared" ca="1" si="224"/>
        <v>1.1008638832909519</v>
      </c>
      <c r="BF355" s="30">
        <f t="shared" ca="1" si="229"/>
        <v>5.2273253051245554</v>
      </c>
      <c r="BG355" s="30">
        <f t="shared" ca="1" si="236"/>
        <v>4.4979310765025238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13.569559756293964</v>
      </c>
      <c r="AU356" s="91">
        <f t="shared" ca="1" si="240"/>
        <v>-18.917813023255814</v>
      </c>
      <c r="AV356" s="99" t="e">
        <f t="shared" ca="1" si="241"/>
        <v>#N/A</v>
      </c>
      <c r="AW356" s="91" t="e">
        <f t="shared" ca="1" si="242"/>
        <v>#N/A</v>
      </c>
      <c r="AX356" s="99" t="e">
        <f t="shared" ca="1" si="243"/>
        <v>#N/A</v>
      </c>
      <c r="AY356" s="91" t="e">
        <f t="shared" ca="1" si="244"/>
        <v>#N/A</v>
      </c>
      <c r="BD356" s="174">
        <v>312</v>
      </c>
      <c r="BE356" s="30">
        <f t="shared" ca="1" si="224"/>
        <v>1.0793583247561755</v>
      </c>
      <c r="BF356" s="30">
        <f t="shared" ca="1" si="229"/>
        <v>5.2599616543148144</v>
      </c>
      <c r="BG356" s="30">
        <f t="shared" ca="1" si="236"/>
        <v>4.5260135165034452</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13.835922689402857</v>
      </c>
      <c r="AU357" s="91">
        <f t="shared" ca="1" si="240"/>
        <v>-18.917813023255814</v>
      </c>
      <c r="AV357" s="99" t="e">
        <f t="shared" ca="1" si="241"/>
        <v>#N/A</v>
      </c>
      <c r="AW357" s="91" t="e">
        <f t="shared" ca="1" si="242"/>
        <v>#N/A</v>
      </c>
      <c r="AX357" s="99" t="e">
        <f t="shared" ca="1" si="243"/>
        <v>#N/A</v>
      </c>
      <c r="AY357" s="91" t="e">
        <f t="shared" ca="1" si="244"/>
        <v>#N/A</v>
      </c>
      <c r="BD357" s="174">
        <v>313</v>
      </c>
      <c r="BE357" s="30">
        <f t="shared" ca="1" si="224"/>
        <v>1.0589932947293235</v>
      </c>
      <c r="BF357" s="30">
        <f t="shared" ca="1" si="229"/>
        <v>5.2920891085104405</v>
      </c>
      <c r="BG357" s="30">
        <f t="shared" ca="1" si="236"/>
        <v>4.5536580701136344</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14.098985406036599</v>
      </c>
      <c r="AU358" s="91">
        <f t="shared" ca="1" si="240"/>
        <v>-18.917813023255807</v>
      </c>
      <c r="AV358" s="99" t="e">
        <f t="shared" ca="1" si="241"/>
        <v>#N/A</v>
      </c>
      <c r="AW358" s="91" t="e">
        <f t="shared" ca="1" si="242"/>
        <v>#N/A</v>
      </c>
      <c r="AX358" s="99" t="e">
        <f t="shared" ca="1" si="243"/>
        <v>#N/A</v>
      </c>
      <c r="AY358" s="91" t="e">
        <f t="shared" ca="1" si="244"/>
        <v>#N/A</v>
      </c>
      <c r="BD358" s="174">
        <v>314</v>
      </c>
      <c r="BE358" s="30">
        <f t="shared" ca="1" si="224"/>
        <v>1.0396933529288137</v>
      </c>
      <c r="BF358" s="30">
        <f t="shared" ca="1" si="229"/>
        <v>5.3236978813776563</v>
      </c>
      <c r="BG358" s="30">
        <f t="shared" ca="1" si="236"/>
        <v>4.5808563165342626</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14.358929292155906</v>
      </c>
      <c r="AU359" s="91">
        <f t="shared" ca="1" si="240"/>
        <v>-18.91781302325581</v>
      </c>
      <c r="AV359" s="99" t="e">
        <f t="shared" ca="1" si="241"/>
        <v>#N/A</v>
      </c>
      <c r="AW359" s="91" t="e">
        <f t="shared" ca="1" si="242"/>
        <v>#N/A</v>
      </c>
      <c r="AX359" s="99" t="e">
        <f t="shared" ca="1" si="243"/>
        <v>#N/A</v>
      </c>
      <c r="AY359" s="91" t="e">
        <f t="shared" ca="1" si="244"/>
        <v>#N/A</v>
      </c>
      <c r="BD359" s="174">
        <v>315</v>
      </c>
      <c r="BE359" s="30">
        <f t="shared" ca="1" si="224"/>
        <v>1.0213898516298392</v>
      </c>
      <c r="BF359" s="30">
        <f t="shared" ca="1" si="229"/>
        <v>5.3547783445780484</v>
      </c>
      <c r="BG359" s="30">
        <f t="shared" ca="1" si="236"/>
        <v>4.6075999709159952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14.615920753740861</v>
      </c>
      <c r="AU360" s="91">
        <f t="shared" ca="1" si="240"/>
        <v>-18.91781302325581</v>
      </c>
      <c r="AV360" s="99" t="e">
        <f t="shared" ca="1" si="241"/>
        <v>#N/A</v>
      </c>
      <c r="AW360" s="91" t="e">
        <f t="shared" ca="1" si="242"/>
        <v>#N/A</v>
      </c>
      <c r="AX360" s="99" t="e">
        <f t="shared" ca="1" si="243"/>
        <v>#N/A</v>
      </c>
      <c r="AY360" s="91" t="e">
        <f t="shared" ca="1" si="244"/>
        <v>#N/A</v>
      </c>
      <c r="BD360" s="174">
        <v>316</v>
      </c>
      <c r="BE360" s="30">
        <f t="shared" ca="1" si="224"/>
        <v>1.0040202001648852</v>
      </c>
      <c r="BF360" s="30">
        <f t="shared" ca="1" si="229"/>
        <v>5.3853210307014399</v>
      </c>
      <c r="BG360" s="30">
        <f t="shared" ca="1" si="236"/>
        <v>4.6338808868826344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14.870112866657502</v>
      </c>
      <c r="AU361" s="91">
        <f t="shared" ca="1" si="240"/>
        <v>-18.917813023255807</v>
      </c>
      <c r="AV361" s="99" t="e">
        <f t="shared" ca="1" si="241"/>
        <v>#N/A</v>
      </c>
      <c r="AW361" s="91" t="e">
        <f t="shared" ca="1" si="242"/>
        <v>#N/A</v>
      </c>
      <c r="AX361" s="99" t="e">
        <f t="shared" ca="1" si="243"/>
        <v>#N/A</v>
      </c>
      <c r="AY361" s="91" t="e">
        <f t="shared" ca="1" si="244"/>
        <v>#N/A</v>
      </c>
      <c r="BD361" s="174">
        <v>317</v>
      </c>
      <c r="BE361" s="30">
        <f t="shared" ca="1" si="224"/>
        <v>0.98752722345372101</v>
      </c>
      <c r="BF361" s="30">
        <f t="shared" ca="1" si="229"/>
        <v>5.4153166361497691</v>
      </c>
      <c r="BG361" s="30">
        <f t="shared" ca="1" si="236"/>
        <v>4.6596910590125917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15.121646801179855</v>
      </c>
      <c r="AU362" s="91">
        <f t="shared" ca="1" si="240"/>
        <v>-18.917813023255807</v>
      </c>
      <c r="AV362" s="99" t="e">
        <f t="shared" ca="1" si="241"/>
        <v>#N/A</v>
      </c>
      <c r="AW362" s="91" t="e">
        <f t="shared" ca="1" si="242"/>
        <v>#N/A</v>
      </c>
      <c r="AX362" s="99" t="e">
        <f t="shared" ca="1" si="243"/>
        <v>#N/A</v>
      </c>
      <c r="AY362" s="91" t="e">
        <f t="shared" ca="1" si="244"/>
        <v>#N/A</v>
      </c>
      <c r="BD362" s="174">
        <v>318</v>
      </c>
      <c r="BE362" s="30">
        <f t="shared" ca="1" si="224"/>
        <v>0.97185860085700126</v>
      </c>
      <c r="BF362" s="30">
        <f t="shared" ca="1" si="229"/>
        <v>5.4447560239710366</v>
      </c>
      <c r="BG362" s="30">
        <f t="shared" ca="1" si="236"/>
        <v>4.6850226252774032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15.370653057600803</v>
      </c>
      <c r="AU363" s="91">
        <f t="shared" ca="1" si="240"/>
        <v>-18.917813023255807</v>
      </c>
      <c r="AV363" s="99" t="e">
        <f t="shared" ca="1" si="241"/>
        <v>#N/A</v>
      </c>
      <c r="AW363" s="91" t="e">
        <f t="shared" ca="1" si="242"/>
        <v>#N/A</v>
      </c>
      <c r="AX363" s="99" t="e">
        <f t="shared" ca="1" si="243"/>
        <v>#N/A</v>
      </c>
      <c r="AY363" s="91" t="e">
        <f t="shared" ca="1" si="244"/>
        <v>#N/A</v>
      </c>
      <c r="BD363" s="174">
        <v>319</v>
      </c>
      <c r="BE363" s="30">
        <f t="shared" ca="1" si="224"/>
        <v>0.95696637388569461</v>
      </c>
      <c r="BF363" s="30">
        <f t="shared" ca="1" si="229"/>
        <v>5.4736302266425287</v>
      </c>
      <c r="BG363" s="30">
        <f t="shared" ca="1" si="236"/>
        <v>4.7098678694365947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15.617252542609174</v>
      </c>
      <c r="AU364" s="91">
        <f t="shared" ca="1" si="240"/>
        <v>-18.917813023255814</v>
      </c>
      <c r="AV364" s="99" t="e">
        <f t="shared" ca="1" si="241"/>
        <v>#N/A</v>
      </c>
      <c r="AW364" s="91" t="e">
        <f t="shared" ca="1" si="242"/>
        <v>#N/A</v>
      </c>
      <c r="AX364" s="99" t="e">
        <f t="shared" ca="1" si="243"/>
        <v>#N/A</v>
      </c>
      <c r="AY364" s="91" t="e">
        <f t="shared" ca="1" si="244"/>
        <v>#N/A</v>
      </c>
      <c r="BD364" s="174">
        <v>320</v>
      </c>
      <c r="BE364" s="30">
        <f t="shared" ref="BE364:BE404" ca="1" si="248">1.56*$C$9^2/ABS(COS(RADIANS(BD364)))/$C$4</f>
        <v>0.94280651313387009</v>
      </c>
      <c r="BF364" s="30">
        <f t="shared" ca="1" si="229"/>
        <v>5.5019304488024021</v>
      </c>
      <c r="BG364" s="30">
        <f t="shared" ca="1" si="236"/>
        <v>4.7342192233881129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15.861557510759553</v>
      </c>
      <c r="AU365" s="91">
        <f t="shared" ca="1" si="240"/>
        <v>-18.91781302325581</v>
      </c>
      <c r="AV365" s="99" t="e">
        <f t="shared" ca="1" si="241"/>
        <v>#N/A</v>
      </c>
      <c r="AW365" s="91" t="e">
        <f t="shared" ca="1" si="242"/>
        <v>#N/A</v>
      </c>
      <c r="AX365" s="99" t="e">
        <f t="shared" ca="1" si="243"/>
        <v>#N/A</v>
      </c>
      <c r="AY365" s="91" t="e">
        <f t="shared" ca="1" si="244"/>
        <v>#N/A</v>
      </c>
      <c r="BD365" s="174">
        <v>321</v>
      </c>
      <c r="BE365" s="30">
        <f t="shared" ca="1" si="248"/>
        <v>0.92933853631377294</v>
      </c>
      <c r="BF365" s="30">
        <f t="shared" ref="BF365:BF404" ca="1" si="253">$D$17/(3*$C$9^2/(3*$C$9+$C$14*COS(RADIANS(BD365))))</f>
        <v>5.5296480699288342</v>
      </c>
      <c r="BG365" s="30">
        <f t="shared" ca="1" si="236"/>
        <v>4.7580692694736477</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16.172543442827926</v>
      </c>
      <c r="AU366" s="139">
        <f t="shared" ca="1" si="240"/>
        <v>-18.99871939341816</v>
      </c>
      <c r="AV366" s="154" t="e">
        <f t="shared" ca="1" si="241"/>
        <v>#N/A</v>
      </c>
      <c r="AW366" s="139" t="e">
        <f t="shared" ca="1" si="242"/>
        <v>#N/A</v>
      </c>
      <c r="AX366" s="99" t="e">
        <f t="shared" ca="1" si="243"/>
        <v>#N/A</v>
      </c>
      <c r="AY366" s="91" t="e">
        <f t="shared" ca="1" si="244"/>
        <v>#N/A</v>
      </c>
      <c r="BD366" s="174">
        <v>322</v>
      </c>
      <c r="BE366" s="30">
        <f t="shared" ca="1" si="248"/>
        <v>0.91652517052201277</v>
      </c>
      <c r="BF366" s="30">
        <f t="shared" ca="1" si="253"/>
        <v>5.556774646965926</v>
      </c>
      <c r="BG366" s="30">
        <f t="shared" ca="1" si="236"/>
        <v>4.7814107427381227</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5.5833019168955289</v>
      </c>
      <c r="BG367" s="30">
        <f t="shared" ca="1" si="236"/>
        <v>4.8042365331426646</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2.3441963798139565</v>
      </c>
      <c r="AU368" s="163">
        <f ca="1">VLOOKUP(AT368,AT207:AU366,2)</f>
        <v>-18.91781302325581</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0.8927274647432869</v>
      </c>
      <c r="BF368" s="30">
        <f t="shared" ca="1" si="253"/>
        <v>5.6092217992542466</v>
      </c>
      <c r="BG368" s="30">
        <f t="shared" ca="1" si="236"/>
        <v>4.8265396877303983</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-18.91781302325581</v>
      </c>
      <c r="AV369" s="165">
        <f ca="1">IF(AV368&gt;3,#N/A,-AV368)</f>
        <v>0</v>
      </c>
      <c r="AW369" s="164" t="e">
        <f ca="1">AW368</f>
        <v>#N/A</v>
      </c>
      <c r="AX369" s="165">
        <f ca="1">IF(AX368&gt;2,#N/A,-AX368)</f>
        <v>0</v>
      </c>
      <c r="AY369" s="164" t="e">
        <f ca="1">AY368</f>
        <v>#N/A</v>
      </c>
      <c r="BD369" s="174">
        <v>325</v>
      </c>
      <c r="BE369" s="30">
        <f t="shared" ca="1" si="248"/>
        <v>0.88168209474404013</v>
      </c>
      <c r="BF369" s="30">
        <f t="shared" ca="1" si="253"/>
        <v>5.6345263985948231</v>
      </c>
      <c r="BG369" s="30">
        <f t="shared" ca="1" si="236"/>
        <v>4.8483134127443828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5.6592080068911681</v>
      </c>
      <c r="BG370" s="30">
        <f t="shared" ca="1" si="236"/>
        <v>4.8695510756970517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0.86116255646350481</v>
      </c>
      <c r="BF371" s="30">
        <f t="shared" ca="1" si="253"/>
        <v>5.6832591058862949</v>
      </c>
      <c r="BG371" s="30">
        <f t="shared" ca="1" si="236"/>
        <v>4.8902462073905326</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0.85164001145208879</v>
      </c>
      <c r="BF372" s="30">
        <f t="shared" ca="1" si="253"/>
        <v>5.7066723693824644</v>
      </c>
      <c r="BG372" s="30">
        <f t="shared" ref="BG372:BG403" ca="1" si="262">$E$17/(3*$C$9^2/(3*$C$9+$C$14*COS(RADIANS(BD372))))</f>
        <v>4.9103925038872367</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0.84257961045760321</v>
      </c>
      <c r="BF373" s="30">
        <f t="shared" ca="1" si="253"/>
        <v>5.7294406654728061</v>
      </c>
      <c r="BG373" s="30">
        <f t="shared" ca="1" si="262"/>
        <v>4.929983828430089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0.83396132165004122</v>
      </c>
      <c r="BF374" s="30">
        <f t="shared" ca="1" si="253"/>
        <v>5.7515570587137681</v>
      </c>
      <c r="BG374" s="30">
        <f t="shared" ca="1" si="262"/>
        <v>4.9490142133118473</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0.82576654107734659</v>
      </c>
      <c r="BF375" s="30">
        <f t="shared" ca="1" si="253"/>
        <v>5.7730148122377258</v>
      </c>
      <c r="BG375" s="30">
        <f t="shared" ca="1" si="262"/>
        <v>4.9674778616929274</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0.81797798211787576</v>
      </c>
      <c r="BF376" s="30">
        <f t="shared" ca="1" si="253"/>
        <v>5.7938073898050861</v>
      </c>
      <c r="BG376" s="30">
        <f t="shared" ca="1" si="262"/>
        <v>4.985369149367167</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0.81057957570004691</v>
      </c>
      <c r="BF377" s="30">
        <f t="shared" ca="1" si="253"/>
        <v>5.8139284577953028</v>
      </c>
      <c r="BG377" s="30">
        <f t="shared" ca="1" si="262"/>
        <v>5.0026826264750275</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0.80355638012557917</v>
      </c>
      <c r="BF378" s="30">
        <f t="shared" ca="1" si="253"/>
        <v>5.8333718871361464</v>
      </c>
      <c r="BG378" s="30">
        <f t="shared" ca="1" si="262"/>
        <v>5.019413019163661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0.79689449947689195</v>
      </c>
      <c r="BF379" s="30">
        <f t="shared" ca="1" si="253"/>
        <v>5.8521317551706886</v>
      </c>
      <c r="BG379" s="30">
        <f t="shared" ca="1" si="262"/>
        <v>5.0355552311933831</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0.79058100971384138</v>
      </c>
      <c r="BF380" s="30">
        <f t="shared" ca="1" si="253"/>
        <v>5.8702023474613947</v>
      </c>
      <c r="BG380" s="30">
        <f t="shared" ca="1" si="262"/>
        <v>5.0511043454900371</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0.7846038916729039</v>
      </c>
      <c r="BF381" s="30">
        <f t="shared" ca="1" si="253"/>
        <v>5.8875781595307997</v>
      </c>
      <c r="BG381" s="30">
        <f t="shared" ca="1" si="262"/>
        <v>5.0660556256427816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0.77895197027566088</v>
      </c>
      <c r="BF382" s="30">
        <f t="shared" ca="1" si="253"/>
        <v>5.9042538985382231</v>
      </c>
      <c r="BG382" s="30">
        <f t="shared" ca="1" si="262"/>
        <v>5.0804045173468433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0.7736148593350417</v>
      </c>
      <c r="BF383" s="30">
        <f t="shared" ca="1" si="253"/>
        <v>5.9202244848920227</v>
      </c>
      <c r="BG383" s="30">
        <f t="shared" ca="1" si="262"/>
        <v>5.0941466497908099</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0.76858291141899671</v>
      </c>
      <c r="BF384" s="30">
        <f t="shared" ca="1" si="253"/>
        <v>5.9354850537968833</v>
      </c>
      <c r="BG384" s="30">
        <f t="shared" ca="1" si="262"/>
        <v>5.1072778369880165</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0.76384717229356847</v>
      </c>
      <c r="BF385" s="30">
        <f t="shared" ca="1" si="253"/>
        <v>5.9500309567356862</v>
      </c>
      <c r="BG385" s="30">
        <f t="shared" ca="1" si="262"/>
        <v>5.119794079051637</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0.75939933952194427</v>
      </c>
      <c r="BF386" s="30">
        <f t="shared" ca="1" si="253"/>
        <v>5.9638577628854845</v>
      </c>
      <c r="BG386" s="30">
        <f t="shared" ca="1" si="262"/>
        <v>5.1316915634130913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0.7552317248441015</v>
      </c>
      <c r="BF387" s="30">
        <f t="shared" ca="1" si="253"/>
        <v>5.9769612604671822</v>
      </c>
      <c r="BG387" s="30">
        <f t="shared" ca="1" si="262"/>
        <v>5.1429666659833888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0.75133722000395198</v>
      </c>
      <c r="BF388" s="30">
        <f t="shared" ca="1" si="253"/>
        <v>5.9893374580284799</v>
      </c>
      <c r="BG388" s="30">
        <f t="shared" ca="1" si="262"/>
        <v>5.1536159522570646</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0.74770926572827934</v>
      </c>
      <c r="BF389" s="30">
        <f t="shared" ca="1" si="253"/>
        <v>6.0009825856597105</v>
      </c>
      <c r="BG389" s="30">
        <f t="shared" ca="1" si="262"/>
        <v>5.1636361783583551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0.74434182359486667</v>
      </c>
      <c r="BF390" s="30">
        <f t="shared" ca="1" si="253"/>
        <v>6.0118930961421864</v>
      </c>
      <c r="BG390" s="30">
        <f t="shared" ca="1" si="262"/>
        <v>5.1730242920293232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0.74122935055662942</v>
      </c>
      <c r="BF391" s="30">
        <f t="shared" ca="1" si="253"/>
        <v>6.0220656660287251</v>
      </c>
      <c r="BG391" s="30">
        <f t="shared" ca="1" si="262"/>
        <v>5.181777433559601</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0.73836677591476285</v>
      </c>
      <c r="BF392" s="30">
        <f t="shared" ca="1" si="253"/>
        <v>6.0314971966559936</v>
      </c>
      <c r="BG392" s="30">
        <f t="shared" ca="1" si="262"/>
        <v>5.1898929366574826</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0.73574948055733724</v>
      </c>
      <c r="BF393" s="30">
        <f t="shared" ca="1" si="253"/>
        <v>6.0401848150883968</v>
      </c>
      <c r="BG393" s="30">
        <f t="shared" ca="1" si="262"/>
        <v>5.1973683292621082</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0.73337327830077281</v>
      </c>
      <c r="BF394" s="30">
        <f t="shared" ca="1" si="253"/>
        <v>6.0481258749932012</v>
      </c>
      <c r="BG394" s="30">
        <f t="shared" ca="1" si="262"/>
        <v>5.2042013342964761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0.73123439919053379</v>
      </c>
      <c r="BF395" s="30">
        <f t="shared" ca="1" si="253"/>
        <v>6.0553179574466363</v>
      </c>
      <c r="BG395" s="30">
        <f t="shared" ca="1" si="262"/>
        <v>5.2103898703610589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0.72932947463447018</v>
      </c>
      <c r="BF396" s="30">
        <f t="shared" ca="1" si="253"/>
        <v>6.0617588716707118</v>
      </c>
      <c r="BG396" s="30">
        <f t="shared" ca="1" si="262"/>
        <v>5.2159320523678216</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0.72765552425775237</v>
      </c>
      <c r="BF397" s="30">
        <f t="shared" ca="1" si="253"/>
        <v>6.0674466557005609</v>
      </c>
      <c r="BG397" s="30">
        <f t="shared" ca="1" si="262"/>
        <v>5.2208261921144361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0.72620994438250863</v>
      </c>
      <c r="BF398" s="30">
        <f t="shared" ca="1" si="253"/>
        <v>6.0723795769820725</v>
      </c>
      <c r="BG398" s="30">
        <f t="shared" ca="1" si="262"/>
        <v>5.2250707987985274</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0.7249904980482702</v>
      </c>
      <c r="BF399" s="30">
        <f t="shared" ca="1" si="253"/>
        <v>6.0765561328996345</v>
      </c>
      <c r="BG399" s="30">
        <f t="shared" ca="1" si="262"/>
        <v>5.2286645794717783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0.72399530650134114</v>
      </c>
      <c r="BF400" s="30">
        <f t="shared" ca="1" si="253"/>
        <v>6.0799750512338555</v>
      </c>
      <c r="BG400" s="30">
        <f t="shared" ca="1" si="262"/>
        <v>5.2316064394337829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0.72322284209236665</v>
      </c>
      <c r="BF401" s="30">
        <f t="shared" ca="1" si="253"/>
        <v>6.0826352905490939</v>
      </c>
      <c r="BG401" s="30">
        <f t="shared" ca="1" si="262"/>
        <v>5.2338954825654991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0.72267192253184531</v>
      </c>
      <c r="BF402" s="30">
        <f t="shared" ca="1" si="253"/>
        <v>6.084536040510681</v>
      </c>
      <c r="BG402" s="30">
        <f t="shared" ca="1" si="262"/>
        <v>5.2355310116022133</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0.72234170646321572</v>
      </c>
      <c r="BF403" s="30">
        <f t="shared" ca="1" si="253"/>
        <v>6.0856767221317662</v>
      </c>
      <c r="BG403" s="30">
        <f t="shared" ca="1" si="262"/>
        <v>5.2365125283459388</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0.72223169032258083</v>
      </c>
      <c r="BF404" s="173">
        <f t="shared" ca="1" si="253"/>
        <v>6.0860569879496786</v>
      </c>
      <c r="BG404" s="173">
        <f t="shared" ref="BG404" ca="1" si="269">$E$17/(3*$C$9^2/(3*$C$9+$C$14*COS(RADIANS(BD404))))</f>
        <v>5.2368397338171659</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-0.89312045330329726</v>
      </c>
      <c r="AU430" s="91">
        <f t="shared" ca="1" si="266"/>
        <v>-9.1753848648648688</v>
      </c>
      <c r="AV430" s="99" t="e">
        <f t="shared" ca="1" si="267"/>
        <v>#N/A</v>
      </c>
      <c r="AW430" s="91" t="e">
        <f t="shared" ca="1" si="268"/>
        <v>#N/A</v>
      </c>
      <c r="AX430" s="99" t="e">
        <f t="shared" ca="1" si="260"/>
        <v>#N/A</v>
      </c>
      <c r="AY430" s="91" t="e">
        <f t="shared" ca="1" si="261"/>
        <v>#N/A</v>
      </c>
    </row>
    <row r="431" spans="46:51">
      <c r="AT431" s="99">
        <f t="shared" ca="1" si="265"/>
        <v>-1.9243018426454706</v>
      </c>
      <c r="AU431" s="91">
        <f t="shared" ca="1" si="266"/>
        <v>-9.1753848648648653</v>
      </c>
      <c r="AV431" s="99" t="e">
        <f t="shared" ca="1" si="267"/>
        <v>#N/A</v>
      </c>
      <c r="AW431" s="91" t="e">
        <f t="shared" ca="1" si="268"/>
        <v>#N/A</v>
      </c>
      <c r="AX431" s="99" t="e">
        <f t="shared" ca="1" si="260"/>
        <v>#N/A</v>
      </c>
      <c r="AY431" s="91" t="e">
        <f t="shared" ca="1" si="261"/>
        <v>#N/A</v>
      </c>
    </row>
    <row r="432" spans="46:51">
      <c r="AT432" s="99">
        <f t="shared" ca="1" si="265"/>
        <v>-2.5801238621641245</v>
      </c>
      <c r="AU432" s="91">
        <f t="shared" ca="1" si="266"/>
        <v>-9.175384864864867</v>
      </c>
      <c r="AV432" s="99" t="e">
        <f t="shared" ca="1" si="267"/>
        <v>#N/A</v>
      </c>
      <c r="AW432" s="91" t="e">
        <f t="shared" ca="1" si="268"/>
        <v>#N/A</v>
      </c>
      <c r="AX432" s="99" t="e">
        <f t="shared" ca="1" si="260"/>
        <v>#N/A</v>
      </c>
      <c r="AY432" s="91" t="e">
        <f t="shared" ca="1" si="261"/>
        <v>#N/A</v>
      </c>
    </row>
    <row r="433" spans="46:51">
      <c r="AT433" s="99">
        <f t="shared" ca="1" si="265"/>
        <v>-3.1080490394472111</v>
      </c>
      <c r="AU433" s="91">
        <f t="shared" ca="1" si="266"/>
        <v>-9.175384864864867</v>
      </c>
      <c r="AV433" s="99" t="e">
        <f t="shared" ca="1" si="267"/>
        <v>#N/A</v>
      </c>
      <c r="AW433" s="91" t="e">
        <f t="shared" ca="1" si="268"/>
        <v>#N/A</v>
      </c>
      <c r="AX433" s="99" t="e">
        <f t="shared" ca="1" si="260"/>
        <v>#N/A</v>
      </c>
      <c r="AY433" s="91" t="e">
        <f t="shared" ca="1" si="261"/>
        <v>#N/A</v>
      </c>
    </row>
    <row r="434" spans="46:51">
      <c r="AT434" s="99">
        <f t="shared" ca="1" si="265"/>
        <v>-3.5653508444623911</v>
      </c>
      <c r="AU434" s="91">
        <f t="shared" ca="1" si="266"/>
        <v>-9.1753848648648688</v>
      </c>
      <c r="AV434" s="99" t="e">
        <f t="shared" ca="1" si="267"/>
        <v>#N/A</v>
      </c>
      <c r="AW434" s="91" t="e">
        <f t="shared" ca="1" si="268"/>
        <v>#N/A</v>
      </c>
      <c r="AX434" s="99" t="e">
        <f t="shared" ca="1" si="260"/>
        <v>#N/A</v>
      </c>
      <c r="AY434" s="91" t="e">
        <f t="shared" ca="1" si="261"/>
        <v>#N/A</v>
      </c>
    </row>
    <row r="435" spans="46:51">
      <c r="AT435" s="99">
        <f t="shared" ref="AT435:AT466" ca="1" si="274">-AT107</f>
        <v>-3.9764698642902752</v>
      </c>
      <c r="AU435" s="91">
        <f t="shared" ref="AU435:AU466" ca="1" si="275">AU107</f>
        <v>-9.175384864864867</v>
      </c>
      <c r="AV435" s="99" t="e">
        <f t="shared" ref="AV435:AV466" ca="1" si="276">-AV107</f>
        <v>#N/A</v>
      </c>
      <c r="AW435" s="91" t="e">
        <f t="shared" ref="AW435:AW466" ca="1" si="277">AW107</f>
        <v>#N/A</v>
      </c>
      <c r="AX435" s="99" t="e">
        <f t="shared" ca="1" si="260"/>
        <v>#N/A</v>
      </c>
      <c r="AY435" s="91" t="e">
        <f t="shared" ca="1" si="261"/>
        <v>#N/A</v>
      </c>
    </row>
    <row r="436" spans="46:51">
      <c r="AT436" s="99">
        <f t="shared" ca="1" si="274"/>
        <v>-4.354506475377975</v>
      </c>
      <c r="AU436" s="91">
        <f t="shared" ca="1" si="275"/>
        <v>-9.175384864864867</v>
      </c>
      <c r="AV436" s="99" t="e">
        <f t="shared" ca="1" si="276"/>
        <v>#N/A</v>
      </c>
      <c r="AW436" s="91" t="e">
        <f t="shared" ca="1" si="277"/>
        <v>#N/A</v>
      </c>
      <c r="AX436" s="99" t="e">
        <f t="shared" ref="AX436:AX499" ca="1" si="278">-AX108</f>
        <v>#N/A</v>
      </c>
      <c r="AY436" s="91" t="e">
        <f t="shared" ref="AY436:AY499" ca="1" si="279">AY108</f>
        <v>#N/A</v>
      </c>
    </row>
    <row r="437" spans="46:51">
      <c r="AT437" s="99">
        <f t="shared" ca="1" si="274"/>
        <v>-4.7074376078296281</v>
      </c>
      <c r="AU437" s="91">
        <f t="shared" ca="1" si="275"/>
        <v>-9.175384864864867</v>
      </c>
      <c r="AV437" s="99" t="e">
        <f t="shared" ca="1" si="276"/>
        <v>#N/A</v>
      </c>
      <c r="AW437" s="91" t="e">
        <f t="shared" ca="1" si="277"/>
        <v>#N/A</v>
      </c>
      <c r="AX437" s="99" t="e">
        <f t="shared" ca="1" si="278"/>
        <v>#N/A</v>
      </c>
      <c r="AY437" s="91" t="e">
        <f t="shared" ca="1" si="279"/>
        <v>#N/A</v>
      </c>
    </row>
    <row r="438" spans="46:51">
      <c r="AT438" s="99">
        <f t="shared" ca="1" si="274"/>
        <v>-5.0405395687474446</v>
      </c>
      <c r="AU438" s="91">
        <f t="shared" ca="1" si="275"/>
        <v>-9.1753848648648706</v>
      </c>
      <c r="AV438" s="99" t="e">
        <f t="shared" ca="1" si="276"/>
        <v>#N/A</v>
      </c>
      <c r="AW438" s="91" t="e">
        <f t="shared" ca="1" si="277"/>
        <v>#N/A</v>
      </c>
      <c r="AX438" s="99" t="e">
        <f t="shared" ca="1" si="278"/>
        <v>#N/A</v>
      </c>
      <c r="AY438" s="91" t="e">
        <f t="shared" ca="1" si="279"/>
        <v>#N/A</v>
      </c>
    </row>
    <row r="439" spans="46:51">
      <c r="AT439" s="99">
        <f t="shared" ca="1" si="274"/>
        <v>-5.3575122567856717</v>
      </c>
      <c r="AU439" s="91">
        <f t="shared" ca="1" si="275"/>
        <v>-9.1753848648648688</v>
      </c>
      <c r="AV439" s="99" t="e">
        <f t="shared" ca="1" si="276"/>
        <v>#N/A</v>
      </c>
      <c r="AW439" s="91" t="e">
        <f t="shared" ca="1" si="277"/>
        <v>#N/A</v>
      </c>
      <c r="AX439" s="99" t="e">
        <f t="shared" ca="1" si="278"/>
        <v>#N/A</v>
      </c>
      <c r="AY439" s="91" t="e">
        <f t="shared" ca="1" si="279"/>
        <v>#N/A</v>
      </c>
    </row>
    <row r="440" spans="46:51">
      <c r="AT440" s="99">
        <f t="shared" ca="1" si="274"/>
        <v>-5.6610656367956649</v>
      </c>
      <c r="AU440" s="91">
        <f t="shared" ca="1" si="275"/>
        <v>-9.1753848648648688</v>
      </c>
      <c r="AV440" s="99" t="e">
        <f t="shared" ca="1" si="276"/>
        <v>#N/A</v>
      </c>
      <c r="AW440" s="91" t="e">
        <f t="shared" ca="1" si="277"/>
        <v>#N/A</v>
      </c>
      <c r="AX440" s="99" t="e">
        <f t="shared" ca="1" si="278"/>
        <v>#N/A</v>
      </c>
      <c r="AY440" s="91" t="e">
        <f t="shared" ca="1" si="279"/>
        <v>#N/A</v>
      </c>
    </row>
    <row r="441" spans="46:51">
      <c r="AT441" s="99">
        <f t="shared" ca="1" si="274"/>
        <v>-5.9532527941965236</v>
      </c>
      <c r="AU441" s="91">
        <f t="shared" ca="1" si="275"/>
        <v>-9.175384864864867</v>
      </c>
      <c r="AV441" s="99" t="e">
        <f t="shared" ca="1" si="276"/>
        <v>#N/A</v>
      </c>
      <c r="AW441" s="91" t="e">
        <f t="shared" ca="1" si="277"/>
        <v>#N/A</v>
      </c>
      <c r="AX441" s="99" t="e">
        <f t="shared" ca="1" si="278"/>
        <v>#N/A</v>
      </c>
      <c r="AY441" s="91" t="e">
        <f t="shared" ca="1" si="279"/>
        <v>#N/A</v>
      </c>
    </row>
    <row r="442" spans="46:51">
      <c r="AT442" s="99">
        <f t="shared" ca="1" si="274"/>
        <v>-6.2356717075314929</v>
      </c>
      <c r="AU442" s="91">
        <f t="shared" ca="1" si="275"/>
        <v>-9.175384864864867</v>
      </c>
      <c r="AV442" s="99" t="e">
        <f t="shared" ca="1" si="276"/>
        <v>#N/A</v>
      </c>
      <c r="AW442" s="91" t="e">
        <f t="shared" ca="1" si="277"/>
        <v>#N/A</v>
      </c>
      <c r="AX442" s="99" t="e">
        <f t="shared" ca="1" si="278"/>
        <v>#N/A</v>
      </c>
      <c r="AY442" s="91" t="e">
        <f t="shared" ca="1" si="279"/>
        <v>#N/A</v>
      </c>
    </row>
    <row r="443" spans="46:51">
      <c r="AT443" s="99">
        <f t="shared" ca="1" si="274"/>
        <v>-6.5095938876099417</v>
      </c>
      <c r="AU443" s="91">
        <f t="shared" ca="1" si="275"/>
        <v>-9.175384864864867</v>
      </c>
      <c r="AV443" s="99" t="e">
        <f t="shared" ca="1" si="276"/>
        <v>#N/A</v>
      </c>
      <c r="AW443" s="91" t="e">
        <f t="shared" ca="1" si="277"/>
        <v>#N/A</v>
      </c>
      <c r="AX443" s="99" t="e">
        <f t="shared" ca="1" si="278"/>
        <v>#N/A</v>
      </c>
      <c r="AY443" s="91" t="e">
        <f t="shared" ca="1" si="279"/>
        <v>#N/A</v>
      </c>
    </row>
    <row r="444" spans="46:51">
      <c r="AT444" s="99">
        <f t="shared" ca="1" si="274"/>
        <v>-6.7760498554916673</v>
      </c>
      <c r="AU444" s="91">
        <f t="shared" ca="1" si="275"/>
        <v>-9.1753848648648724</v>
      </c>
      <c r="AV444" s="99" t="e">
        <f t="shared" ca="1" si="276"/>
        <v>#N/A</v>
      </c>
      <c r="AW444" s="91" t="e">
        <f t="shared" ca="1" si="277"/>
        <v>#N/A</v>
      </c>
      <c r="AX444" s="99" t="e">
        <f t="shared" ca="1" si="278"/>
        <v>#N/A</v>
      </c>
      <c r="AY444" s="91" t="e">
        <f t="shared" ca="1" si="279"/>
        <v>#N/A</v>
      </c>
    </row>
    <row r="445" spans="46:51">
      <c r="AT445" s="99">
        <f t="shared" ca="1" si="274"/>
        <v>-7.0358879206258491</v>
      </c>
      <c r="AU445" s="91">
        <f t="shared" ca="1" si="275"/>
        <v>-9.175384864864867</v>
      </c>
      <c r="AV445" s="99" t="e">
        <f t="shared" ca="1" si="276"/>
        <v>#N/A</v>
      </c>
      <c r="AW445" s="91" t="e">
        <f t="shared" ca="1" si="277"/>
        <v>#N/A</v>
      </c>
      <c r="AX445" s="99" t="e">
        <f t="shared" ca="1" si="278"/>
        <v>#N/A</v>
      </c>
      <c r="AY445" s="91" t="e">
        <f t="shared" ca="1" si="279"/>
        <v>#N/A</v>
      </c>
    </row>
    <row r="446" spans="46:51">
      <c r="AT446" s="99">
        <f t="shared" ca="1" si="274"/>
        <v>-7.2898157825907184</v>
      </c>
      <c r="AU446" s="91">
        <f t="shared" ca="1" si="275"/>
        <v>-9.175384864864867</v>
      </c>
      <c r="AV446" s="99" t="e">
        <f t="shared" ca="1" si="276"/>
        <v>#N/A</v>
      </c>
      <c r="AW446" s="91" t="e">
        <f t="shared" ca="1" si="277"/>
        <v>#N/A</v>
      </c>
      <c r="AX446" s="99" t="e">
        <f t="shared" ca="1" si="278"/>
        <v>#N/A</v>
      </c>
      <c r="AY446" s="91" t="e">
        <f t="shared" ca="1" si="279"/>
        <v>#N/A</v>
      </c>
    </row>
    <row r="447" spans="46:51">
      <c r="AT447" s="99">
        <f t="shared" ca="1" si="274"/>
        <v>-7.5384307108050459</v>
      </c>
      <c r="AU447" s="91">
        <f t="shared" ca="1" si="275"/>
        <v>-9.1753848648648706</v>
      </c>
      <c r="AV447" s="99" t="e">
        <f t="shared" ca="1" si="276"/>
        <v>#N/A</v>
      </c>
      <c r="AW447" s="91" t="e">
        <f t="shared" ca="1" si="277"/>
        <v>#N/A</v>
      </c>
      <c r="AX447" s="99" t="e">
        <f t="shared" ca="1" si="278"/>
        <v>#N/A</v>
      </c>
      <c r="AY447" s="91" t="e">
        <f t="shared" ca="1" si="279"/>
        <v>#N/A</v>
      </c>
    </row>
    <row r="448" spans="46:51">
      <c r="AT448" s="99">
        <f t="shared" ca="1" si="274"/>
        <v>-7.7822419098938767</v>
      </c>
      <c r="AU448" s="91">
        <f t="shared" ca="1" si="275"/>
        <v>-9.1753848648648688</v>
      </c>
      <c r="AV448" s="99" t="e">
        <f t="shared" ca="1" si="276"/>
        <v>#N/A</v>
      </c>
      <c r="AW448" s="91" t="e">
        <f t="shared" ca="1" si="277"/>
        <v>#N/A</v>
      </c>
      <c r="AX448" s="99" t="e">
        <f t="shared" ca="1" si="278"/>
        <v>#N/A</v>
      </c>
      <c r="AY448" s="91" t="e">
        <f t="shared" ca="1" si="279"/>
        <v>#N/A</v>
      </c>
    </row>
    <row r="449" spans="46:51">
      <c r="AT449" s="99">
        <f t="shared" ca="1" si="274"/>
        <v>-8.0216874055032044</v>
      </c>
      <c r="AU449" s="91">
        <f t="shared" ca="1" si="275"/>
        <v>-9.1753848648648653</v>
      </c>
      <c r="AV449" s="99" t="e">
        <f t="shared" ca="1" si="276"/>
        <v>#N/A</v>
      </c>
      <c r="AW449" s="91" t="e">
        <f t="shared" ca="1" si="277"/>
        <v>#N/A</v>
      </c>
      <c r="AX449" s="99" t="e">
        <f t="shared" ca="1" si="278"/>
        <v>#N/A</v>
      </c>
      <c r="AY449" s="91" t="e">
        <f t="shared" ca="1" si="279"/>
        <v>#N/A</v>
      </c>
    </row>
    <row r="450" spans="46:51">
      <c r="AT450" s="99">
        <f t="shared" ca="1" si="274"/>
        <v>-8.2571470039056898</v>
      </c>
      <c r="AU450" s="91">
        <f t="shared" ca="1" si="275"/>
        <v>-9.1753848648648688</v>
      </c>
      <c r="AV450" s="99" t="e">
        <f t="shared" ca="1" si="276"/>
        <v>#N/A</v>
      </c>
      <c r="AW450" s="91" t="e">
        <f t="shared" ca="1" si="277"/>
        <v>#N/A</v>
      </c>
      <c r="AX450" s="99" t="e">
        <f t="shared" ca="1" si="278"/>
        <v>#N/A</v>
      </c>
      <c r="AY450" s="91" t="e">
        <f t="shared" ca="1" si="279"/>
        <v>#N/A</v>
      </c>
    </row>
    <row r="451" spans="46:51">
      <c r="AT451" s="99">
        <f t="shared" ca="1" si="274"/>
        <v>-8.4889523842231984</v>
      </c>
      <c r="AU451" s="91">
        <f t="shared" ca="1" si="275"/>
        <v>-9.175384864864867</v>
      </c>
      <c r="AV451" s="99" t="e">
        <f t="shared" ca="1" si="276"/>
        <v>#N/A</v>
      </c>
      <c r="AW451" s="91" t="e">
        <f t="shared" ca="1" si="277"/>
        <v>#N/A</v>
      </c>
      <c r="AX451" s="99" t="e">
        <f t="shared" ca="1" si="278"/>
        <v>#N/A</v>
      </c>
      <c r="AY451" s="91" t="e">
        <f t="shared" ca="1" si="279"/>
        <v>#N/A</v>
      </c>
    </row>
    <row r="452" spans="46:51">
      <c r="AT452" s="99">
        <f t="shared" ca="1" si="274"/>
        <v>-8.7173950606880641</v>
      </c>
      <c r="AU452" s="91">
        <f t="shared" ca="1" si="275"/>
        <v>-9.1753848648648706</v>
      </c>
      <c r="AV452" s="99" t="e">
        <f t="shared" ca="1" si="276"/>
        <v>#N/A</v>
      </c>
      <c r="AW452" s="91" t="e">
        <f t="shared" ca="1" si="277"/>
        <v>#N/A</v>
      </c>
      <c r="AX452" s="99" t="e">
        <f t="shared" ca="1" si="278"/>
        <v>#N/A</v>
      </c>
      <c r="AY452" s="91" t="e">
        <f t="shared" ca="1" si="279"/>
        <v>#N/A</v>
      </c>
    </row>
    <row r="453" spans="46:51">
      <c r="AT453" s="99">
        <f t="shared" ca="1" si="274"/>
        <v>-8.9427327384647199</v>
      </c>
      <c r="AU453" s="91">
        <f t="shared" ca="1" si="275"/>
        <v>-9.175384864864867</v>
      </c>
      <c r="AV453" s="99" t="e">
        <f t="shared" ca="1" si="276"/>
        <v>#N/A</v>
      </c>
      <c r="AW453" s="91" t="e">
        <f t="shared" ca="1" si="277"/>
        <v>#N/A</v>
      </c>
      <c r="AX453" s="99" t="e">
        <f t="shared" ca="1" si="278"/>
        <v>#N/A</v>
      </c>
      <c r="AY453" s="91" t="e">
        <f t="shared" ca="1" si="279"/>
        <v>#N/A</v>
      </c>
    </row>
    <row r="454" spans="46:51">
      <c r="AT454" s="99">
        <f t="shared" ca="1" si="274"/>
        <v>-9.1651944411511916</v>
      </c>
      <c r="AU454" s="91">
        <f t="shared" ca="1" si="275"/>
        <v>-9.175384864864867</v>
      </c>
      <c r="AV454" s="99" t="e">
        <f t="shared" ca="1" si="276"/>
        <v>#N/A</v>
      </c>
      <c r="AW454" s="91" t="e">
        <f t="shared" ca="1" si="277"/>
        <v>#N/A</v>
      </c>
      <c r="AX454" s="99" t="e">
        <f t="shared" ca="1" si="278"/>
        <v>#N/A</v>
      </c>
      <c r="AY454" s="91" t="e">
        <f t="shared" ca="1" si="279"/>
        <v>#N/A</v>
      </c>
    </row>
    <row r="455" spans="46:51">
      <c r="AT455" s="99">
        <f t="shared" ca="1" si="274"/>
        <v>-9.3849846873401308</v>
      </c>
      <c r="AU455" s="91">
        <f t="shared" ca="1" si="275"/>
        <v>-9.175384864864867</v>
      </c>
      <c r="AV455" s="99" t="e">
        <f t="shared" ca="1" si="276"/>
        <v>#N/A</v>
      </c>
      <c r="AW455" s="91" t="e">
        <f t="shared" ca="1" si="277"/>
        <v>#N/A</v>
      </c>
      <c r="AX455" s="99" t="e">
        <f t="shared" ca="1" si="278"/>
        <v>#N/A</v>
      </c>
      <c r="AY455" s="91" t="e">
        <f t="shared" ca="1" si="279"/>
        <v>#N/A</v>
      </c>
    </row>
    <row r="456" spans="46:51">
      <c r="AT456" s="99">
        <f t="shared" ca="1" si="274"/>
        <v>-9.6022869226090481</v>
      </c>
      <c r="AU456" s="91">
        <f t="shared" ca="1" si="275"/>
        <v>-9.175384864864867</v>
      </c>
      <c r="AV456" s="99" t="e">
        <f t="shared" ca="1" si="276"/>
        <v>#N/A</v>
      </c>
      <c r="AW456" s="91" t="e">
        <f t="shared" ca="1" si="277"/>
        <v>#N/A</v>
      </c>
      <c r="AX456" s="99" t="e">
        <f t="shared" ca="1" si="278"/>
        <v>#N/A</v>
      </c>
      <c r="AY456" s="91" t="e">
        <f t="shared" ca="1" si="279"/>
        <v>#N/A</v>
      </c>
    </row>
    <row r="457" spans="46:51">
      <c r="AT457" s="99">
        <f t="shared" ca="1" si="274"/>
        <v>-9.8172663624661194</v>
      </c>
      <c r="AU457" s="91">
        <f t="shared" ca="1" si="275"/>
        <v>-9.175384864864867</v>
      </c>
      <c r="AV457" s="99" t="e">
        <f t="shared" ca="1" si="276"/>
        <v>#N/A</v>
      </c>
      <c r="AW457" s="91" t="e">
        <f t="shared" ca="1" si="277"/>
        <v>#N/A</v>
      </c>
      <c r="AX457" s="99" t="e">
        <f t="shared" ca="1" si="278"/>
        <v>#N/A</v>
      </c>
      <c r="AY457" s="91" t="e">
        <f t="shared" ca="1" si="279"/>
        <v>#N/A</v>
      </c>
    </row>
    <row r="458" spans="46:51">
      <c r="AT458" s="99">
        <f t="shared" ca="1" si="274"/>
        <v>-10.030072364849056</v>
      </c>
      <c r="AU458" s="91">
        <f t="shared" ca="1" si="275"/>
        <v>-9.1753848648648653</v>
      </c>
      <c r="AV458" s="99" t="e">
        <f t="shared" ca="1" si="276"/>
        <v>#N/A</v>
      </c>
      <c r="AW458" s="91" t="e">
        <f t="shared" ca="1" si="277"/>
        <v>#N/A</v>
      </c>
      <c r="AX458" s="99" t="e">
        <f t="shared" ca="1" si="278"/>
        <v>#N/A</v>
      </c>
      <c r="AY458" s="91" t="e">
        <f t="shared" ca="1" si="279"/>
        <v>#N/A</v>
      </c>
    </row>
    <row r="459" spans="46:51">
      <c r="AT459" s="99">
        <f t="shared" ca="1" si="274"/>
        <v>-10.240840423598481</v>
      </c>
      <c r="AU459" s="91">
        <f t="shared" ca="1" si="275"/>
        <v>-9.1753848648648653</v>
      </c>
      <c r="AV459" s="99" t="e">
        <f t="shared" ca="1" si="276"/>
        <v>#N/A</v>
      </c>
      <c r="AW459" s="91" t="e">
        <f t="shared" ca="1" si="277"/>
        <v>#N/A</v>
      </c>
      <c r="AX459" s="99" t="e">
        <f t="shared" ca="1" si="278"/>
        <v>#N/A</v>
      </c>
      <c r="AY459" s="91" t="e">
        <f t="shared" ca="1" si="279"/>
        <v>#N/A</v>
      </c>
    </row>
    <row r="460" spans="46:51">
      <c r="AT460" s="99">
        <f t="shared" ca="1" si="274"/>
        <v>-10.449693854085329</v>
      </c>
      <c r="AU460" s="91">
        <f t="shared" ca="1" si="275"/>
        <v>-9.1753848648648688</v>
      </c>
      <c r="AV460" s="99" t="e">
        <f t="shared" ca="1" si="276"/>
        <v>#N/A</v>
      </c>
      <c r="AW460" s="91" t="e">
        <f t="shared" ca="1" si="277"/>
        <v>#N/A</v>
      </c>
      <c r="AX460" s="99" t="e">
        <f t="shared" ca="1" si="278"/>
        <v>#N/A</v>
      </c>
      <c r="AY460" s="91" t="e">
        <f t="shared" ca="1" si="279"/>
        <v>#N/A</v>
      </c>
    </row>
    <row r="461" spans="46:51">
      <c r="AT461" s="99">
        <f t="shared" ca="1" si="274"/>
        <v>-10.656745226925933</v>
      </c>
      <c r="AU461" s="91">
        <f t="shared" ca="1" si="275"/>
        <v>-9.1753848648648706</v>
      </c>
      <c r="AV461" s="99" t="e">
        <f t="shared" ca="1" si="276"/>
        <v>#N/A</v>
      </c>
      <c r="AW461" s="91" t="e">
        <f t="shared" ca="1" si="277"/>
        <v>#N/A</v>
      </c>
      <c r="AX461" s="99" t="e">
        <f t="shared" ca="1" si="278"/>
        <v>#N/A</v>
      </c>
      <c r="AY461" s="91" t="e">
        <f t="shared" ca="1" si="279"/>
        <v>#N/A</v>
      </c>
    </row>
    <row r="462" spans="46:51">
      <c r="AT462" s="99">
        <f t="shared" ca="1" si="274"/>
        <v>-10.862097594116374</v>
      </c>
      <c r="AU462" s="91">
        <f t="shared" ca="1" si="275"/>
        <v>-9.1753848648648653</v>
      </c>
      <c r="AV462" s="99" t="e">
        <f t="shared" ca="1" si="276"/>
        <v>#N/A</v>
      </c>
      <c r="AW462" s="91" t="e">
        <f t="shared" ca="1" si="277"/>
        <v>#N/A</v>
      </c>
      <c r="AX462" s="99" t="e">
        <f t="shared" ca="1" si="278"/>
        <v>#N/A</v>
      </c>
      <c r="AY462" s="91" t="e">
        <f t="shared" ca="1" si="279"/>
        <v>#N/A</v>
      </c>
    </row>
    <row r="463" spans="46:51">
      <c r="AT463" s="99">
        <f t="shared" ca="1" si="274"/>
        <v>-11.065845543003425</v>
      </c>
      <c r="AU463" s="91">
        <f t="shared" ca="1" si="275"/>
        <v>-9.1753848648648653</v>
      </c>
      <c r="AV463" s="99" t="e">
        <f t="shared" ca="1" si="276"/>
        <v>#N/A</v>
      </c>
      <c r="AW463" s="91" t="e">
        <f t="shared" ca="1" si="277"/>
        <v>#N/A</v>
      </c>
      <c r="AX463" s="99" t="e">
        <f t="shared" ca="1" si="278"/>
        <v>#N/A</v>
      </c>
      <c r="AY463" s="91" t="e">
        <f t="shared" ca="1" si="279"/>
        <v>#N/A</v>
      </c>
    </row>
    <row r="464" spans="46:51">
      <c r="AT464" s="99">
        <f t="shared" ca="1" si="274"/>
        <v>-11.268076106599063</v>
      </c>
      <c r="AU464" s="91">
        <f t="shared" ca="1" si="275"/>
        <v>-9.175384864864867</v>
      </c>
      <c r="AV464" s="99" t="e">
        <f t="shared" ca="1" si="276"/>
        <v>#N/A</v>
      </c>
      <c r="AW464" s="91" t="e">
        <f t="shared" ca="1" si="277"/>
        <v>#N/A</v>
      </c>
      <c r="AX464" s="99" t="e">
        <f t="shared" ca="1" si="278"/>
        <v>#N/A</v>
      </c>
      <c r="AY464" s="91" t="e">
        <f t="shared" ca="1" si="279"/>
        <v>#N/A</v>
      </c>
    </row>
    <row r="465" spans="46:51">
      <c r="AT465" s="99">
        <f t="shared" ca="1" si="274"/>
        <v>-11.468869553343465</v>
      </c>
      <c r="AU465" s="91">
        <f t="shared" ca="1" si="275"/>
        <v>-9.1753848648648653</v>
      </c>
      <c r="AV465" s="99" t="e">
        <f t="shared" ca="1" si="276"/>
        <v>#N/A</v>
      </c>
      <c r="AW465" s="91" t="e">
        <f t="shared" ca="1" si="277"/>
        <v>#N/A</v>
      </c>
      <c r="AX465" s="99" t="e">
        <f t="shared" ca="1" si="278"/>
        <v>#N/A</v>
      </c>
      <c r="AY465" s="91" t="e">
        <f t="shared" ca="1" si="279"/>
        <v>#N/A</v>
      </c>
    </row>
    <row r="466" spans="46:51">
      <c r="AT466" s="99">
        <f t="shared" ca="1" si="274"/>
        <v>-11.668300075165565</v>
      </c>
      <c r="AU466" s="91">
        <f t="shared" ca="1" si="275"/>
        <v>-9.175384864864867</v>
      </c>
      <c r="AV466" s="99" t="e">
        <f t="shared" ca="1" si="276"/>
        <v>#N/A</v>
      </c>
      <c r="AW466" s="91" t="e">
        <f t="shared" ca="1" si="277"/>
        <v>#N/A</v>
      </c>
      <c r="AX466" s="99" t="e">
        <f t="shared" ca="1" si="278"/>
        <v>#N/A</v>
      </c>
      <c r="AY466" s="91" t="e">
        <f t="shared" ca="1" si="279"/>
        <v>#N/A</v>
      </c>
    </row>
    <row r="467" spans="46:51">
      <c r="AT467" s="99">
        <f t="shared" ref="AT467:AT498" ca="1" si="280">-AT139</f>
        <v>-11.866436389312874</v>
      </c>
      <c r="AU467" s="91">
        <f t="shared" ref="AU467:AU498" ca="1" si="281">AU139</f>
        <v>-9.175384864864867</v>
      </c>
      <c r="AV467" s="99" t="e">
        <f t="shared" ref="AV467:AV498" ca="1" si="282">-AV139</f>
        <v>#N/A</v>
      </c>
      <c r="AW467" s="91" t="e">
        <f t="shared" ref="AW467:AW498" ca="1" si="283">AW139</f>
        <v>#N/A</v>
      </c>
      <c r="AX467" s="99" t="e">
        <f t="shared" ca="1" si="278"/>
        <v>#N/A</v>
      </c>
      <c r="AY467" s="91" t="e">
        <f t="shared" ca="1" si="279"/>
        <v>#N/A</v>
      </c>
    </row>
    <row r="468" spans="46:51">
      <c r="AT468" s="99">
        <f t="shared" ca="1" si="280"/>
        <v>-12.063342266723128</v>
      </c>
      <c r="AU468" s="91">
        <f t="shared" ca="1" si="281"/>
        <v>-9.1753848648648706</v>
      </c>
      <c r="AV468" s="99" t="e">
        <f t="shared" ca="1" si="282"/>
        <v>#N/A</v>
      </c>
      <c r="AW468" s="91" t="e">
        <f t="shared" ca="1" si="283"/>
        <v>#N/A</v>
      </c>
      <c r="AX468" s="99" t="e">
        <f t="shared" ca="1" si="278"/>
        <v>#N/A</v>
      </c>
      <c r="AY468" s="91" t="e">
        <f t="shared" ca="1" si="279"/>
        <v>#N/A</v>
      </c>
    </row>
    <row r="469" spans="46:51">
      <c r="AT469" s="99">
        <f t="shared" ca="1" si="280"/>
        <v>-12.259076997539772</v>
      </c>
      <c r="AU469" s="91">
        <f t="shared" ca="1" si="281"/>
        <v>-9.175384864864867</v>
      </c>
      <c r="AV469" s="99" t="e">
        <f t="shared" ca="1" si="282"/>
        <v>#N/A</v>
      </c>
      <c r="AW469" s="91" t="e">
        <f t="shared" ca="1" si="283"/>
        <v>#N/A</v>
      </c>
      <c r="AX469" s="99" t="e">
        <f t="shared" ca="1" si="278"/>
        <v>#N/A</v>
      </c>
      <c r="AY469" s="91" t="e">
        <f t="shared" ca="1" si="279"/>
        <v>#N/A</v>
      </c>
    </row>
    <row r="470" spans="46:51">
      <c r="AT470" s="99">
        <f t="shared" ca="1" si="280"/>
        <v>-12.453695802616537</v>
      </c>
      <c r="AU470" s="91">
        <f t="shared" ca="1" si="281"/>
        <v>-9.1753848648648635</v>
      </c>
      <c r="AV470" s="99" t="e">
        <f t="shared" ca="1" si="282"/>
        <v>#N/A</v>
      </c>
      <c r="AW470" s="91" t="e">
        <f t="shared" ca="1" si="283"/>
        <v>#N/A</v>
      </c>
      <c r="AX470" s="99" t="e">
        <f t="shared" ca="1" si="278"/>
        <v>#N/A</v>
      </c>
      <c r="AY470" s="91" t="e">
        <f t="shared" ca="1" si="279"/>
        <v>#N/A</v>
      </c>
    </row>
    <row r="471" spans="46:51">
      <c r="AT471" s="99">
        <f t="shared" ca="1" si="280"/>
        <v>-12.64725019842688</v>
      </c>
      <c r="AU471" s="91">
        <f t="shared" ca="1" si="281"/>
        <v>-9.1753848648648653</v>
      </c>
      <c r="AV471" s="99" t="e">
        <f t="shared" ca="1" si="282"/>
        <v>#N/A</v>
      </c>
      <c r="AW471" s="91" t="e">
        <f t="shared" ca="1" si="283"/>
        <v>#N/A</v>
      </c>
      <c r="AX471" s="99" t="e">
        <f t="shared" ca="1" si="278"/>
        <v>#N/A</v>
      </c>
      <c r="AY471" s="91" t="e">
        <f t="shared" ca="1" si="279"/>
        <v>#N/A</v>
      </c>
    </row>
    <row r="472" spans="46:51">
      <c r="AT472" s="99">
        <f t="shared" ca="1" si="280"/>
        <v>-12.839788321623869</v>
      </c>
      <c r="AU472" s="91">
        <f t="shared" ca="1" si="281"/>
        <v>-9.1753848648648688</v>
      </c>
      <c r="AV472" s="99" t="e">
        <f t="shared" ca="1" si="282"/>
        <v>#N/A</v>
      </c>
      <c r="AW472" s="91" t="e">
        <f t="shared" ca="1" si="283"/>
        <v>#N/A</v>
      </c>
      <c r="AX472" s="99" t="e">
        <f t="shared" ca="1" si="278"/>
        <v>#N/A</v>
      </c>
      <c r="AY472" s="91" t="e">
        <f t="shared" ca="1" si="279"/>
        <v>#N/A</v>
      </c>
    </row>
    <row r="473" spans="46:51">
      <c r="AT473" s="99">
        <f t="shared" ca="1" si="280"/>
        <v>-13.031355218533824</v>
      </c>
      <c r="AU473" s="91">
        <f t="shared" ca="1" si="281"/>
        <v>-9.175384864864867</v>
      </c>
      <c r="AV473" s="99" t="e">
        <f t="shared" ca="1" si="282"/>
        <v>#N/A</v>
      </c>
      <c r="AW473" s="91" t="e">
        <f t="shared" ca="1" si="283"/>
        <v>#N/A</v>
      </c>
      <c r="AX473" s="99" t="e">
        <f t="shared" ca="1" si="278"/>
        <v>#N/A</v>
      </c>
      <c r="AY473" s="91" t="e">
        <f t="shared" ca="1" si="279"/>
        <v>#N/A</v>
      </c>
    </row>
    <row r="474" spans="46:51">
      <c r="AT474" s="99">
        <f t="shared" ca="1" si="280"/>
        <v>-13.22199310407129</v>
      </c>
      <c r="AU474" s="91">
        <f t="shared" ca="1" si="281"/>
        <v>-9.175384864864867</v>
      </c>
      <c r="AV474" s="99" t="e">
        <f t="shared" ca="1" si="282"/>
        <v>#N/A</v>
      </c>
      <c r="AW474" s="91" t="e">
        <f t="shared" ca="1" si="283"/>
        <v>#N/A</v>
      </c>
      <c r="AX474" s="99" t="e">
        <f t="shared" ca="1" si="278"/>
        <v>#N/A</v>
      </c>
      <c r="AY474" s="91" t="e">
        <f t="shared" ca="1" si="279"/>
        <v>#N/A</v>
      </c>
    </row>
    <row r="475" spans="46:51">
      <c r="AT475" s="99">
        <f t="shared" ca="1" si="280"/>
        <v>-13.411741593902288</v>
      </c>
      <c r="AU475" s="91">
        <f t="shared" ca="1" si="281"/>
        <v>-9.1753848648648688</v>
      </c>
      <c r="AV475" s="99" t="e">
        <f t="shared" ca="1" si="282"/>
        <v>#N/A</v>
      </c>
      <c r="AW475" s="91" t="e">
        <f t="shared" ca="1" si="283"/>
        <v>#N/A</v>
      </c>
      <c r="AX475" s="99" t="e">
        <f t="shared" ca="1" si="278"/>
        <v>#N/A</v>
      </c>
      <c r="AY475" s="91" t="e">
        <f t="shared" ca="1" si="279"/>
        <v>#N/A</v>
      </c>
    </row>
    <row r="476" spans="46:51">
      <c r="AT476" s="99">
        <f t="shared" ca="1" si="280"/>
        <v>-13.600637913131454</v>
      </c>
      <c r="AU476" s="91">
        <f t="shared" ca="1" si="281"/>
        <v>-9.175384864864867</v>
      </c>
      <c r="AV476" s="99" t="e">
        <f t="shared" ca="1" si="282"/>
        <v>#N/A</v>
      </c>
      <c r="AW476" s="91" t="e">
        <f t="shared" ca="1" si="283"/>
        <v>#N/A</v>
      </c>
      <c r="AX476" s="99" t="e">
        <f t="shared" ca="1" si="278"/>
        <v>#N/A</v>
      </c>
      <c r="AY476" s="91" t="e">
        <f t="shared" ca="1" si="279"/>
        <v>#N/A</v>
      </c>
    </row>
    <row r="477" spans="46:51">
      <c r="AT477" s="99">
        <f t="shared" ca="1" si="280"/>
        <v>-13.788717084326908</v>
      </c>
      <c r="AU477" s="91">
        <f t="shared" ca="1" si="281"/>
        <v>-9.1753848648648653</v>
      </c>
      <c r="AV477" s="99" t="e">
        <f t="shared" ca="1" si="282"/>
        <v>#N/A</v>
      </c>
      <c r="AW477" s="91" t="e">
        <f t="shared" ca="1" si="283"/>
        <v>#N/A</v>
      </c>
      <c r="AX477" s="99" t="e">
        <f t="shared" ca="1" si="278"/>
        <v>#N/A</v>
      </c>
      <c r="AY477" s="91" t="e">
        <f t="shared" ca="1" si="279"/>
        <v>#N/A</v>
      </c>
    </row>
    <row r="478" spans="46:51">
      <c r="AT478" s="99">
        <f t="shared" ca="1" si="280"/>
        <v>-13.976012097308329</v>
      </c>
      <c r="AU478" s="91">
        <f t="shared" ca="1" si="281"/>
        <v>-9.1753848648648635</v>
      </c>
      <c r="AV478" s="99" t="e">
        <f t="shared" ca="1" si="282"/>
        <v>#N/A</v>
      </c>
      <c r="AW478" s="91" t="e">
        <f t="shared" ca="1" si="283"/>
        <v>#N/A</v>
      </c>
      <c r="AX478" s="99" t="e">
        <f t="shared" ca="1" si="278"/>
        <v>#N/A</v>
      </c>
      <c r="AY478" s="91" t="e">
        <f t="shared" ca="1" si="279"/>
        <v>#N/A</v>
      </c>
    </row>
    <row r="479" spans="46:51">
      <c r="AT479" s="99">
        <f t="shared" ca="1" si="280"/>
        <v>-14.162554062795619</v>
      </c>
      <c r="AU479" s="91">
        <f t="shared" ca="1" si="281"/>
        <v>-9.1753848648648688</v>
      </c>
      <c r="AV479" s="99" t="e">
        <f t="shared" ca="1" si="282"/>
        <v>#N/A</v>
      </c>
      <c r="AW479" s="91" t="e">
        <f t="shared" ca="1" si="283"/>
        <v>#N/A</v>
      </c>
      <c r="AX479" s="99" t="e">
        <f t="shared" ca="1" si="278"/>
        <v>#N/A</v>
      </c>
      <c r="AY479" s="91" t="e">
        <f t="shared" ca="1" si="279"/>
        <v>#N/A</v>
      </c>
    </row>
    <row r="480" spans="46:51">
      <c r="AT480" s="99">
        <f t="shared" ca="1" si="280"/>
        <v>-14.348372351737627</v>
      </c>
      <c r="AU480" s="91">
        <f t="shared" ca="1" si="281"/>
        <v>-9.1753848648648635</v>
      </c>
      <c r="AV480" s="99" t="e">
        <f t="shared" ca="1" si="282"/>
        <v>#N/A</v>
      </c>
      <c r="AW480" s="91" t="e">
        <f t="shared" ca="1" si="283"/>
        <v>#N/A</v>
      </c>
      <c r="AX480" s="99" t="e">
        <f t="shared" ca="1" si="278"/>
        <v>#N/A</v>
      </c>
      <c r="AY480" s="91" t="e">
        <f t="shared" ca="1" si="279"/>
        <v>#N/A</v>
      </c>
    </row>
    <row r="481" spans="46:51">
      <c r="AT481" s="99">
        <f t="shared" ca="1" si="280"/>
        <v>-14.533494721903907</v>
      </c>
      <c r="AU481" s="91">
        <f t="shared" ca="1" si="281"/>
        <v>-9.1753848648648688</v>
      </c>
      <c r="AV481" s="99" t="e">
        <f t="shared" ca="1" si="282"/>
        <v>#N/A</v>
      </c>
      <c r="AW481" s="91" t="e">
        <f t="shared" ca="1" si="283"/>
        <v>#N/A</v>
      </c>
      <c r="AX481" s="99" t="e">
        <f t="shared" ca="1" si="278"/>
        <v>#N/A</v>
      </c>
      <c r="AY481" s="91" t="e">
        <f t="shared" ca="1" si="279"/>
        <v>#N/A</v>
      </c>
    </row>
    <row r="482" spans="46:51">
      <c r="AT482" s="99">
        <f t="shared" ca="1" si="280"/>
        <v>-14.717947433120854</v>
      </c>
      <c r="AU482" s="91">
        <f t="shared" ca="1" si="281"/>
        <v>-9.1753848648648635</v>
      </c>
      <c r="AV482" s="99" t="e">
        <f t="shared" ca="1" si="282"/>
        <v>#N/A</v>
      </c>
      <c r="AW482" s="91" t="e">
        <f t="shared" ca="1" si="283"/>
        <v>#N/A</v>
      </c>
      <c r="AX482" s="99" t="e">
        <f t="shared" ca="1" si="278"/>
        <v>#N/A</v>
      </c>
      <c r="AY482" s="91" t="e">
        <f t="shared" ca="1" si="279"/>
        <v>#N/A</v>
      </c>
    </row>
    <row r="483" spans="46:51">
      <c r="AT483" s="99">
        <f t="shared" ca="1" si="280"/>
        <v>-14.901755352360629</v>
      </c>
      <c r="AU483" s="91">
        <f t="shared" ca="1" si="281"/>
        <v>-9.1753848648648706</v>
      </c>
      <c r="AV483" s="99" t="e">
        <f t="shared" ca="1" si="282"/>
        <v>#N/A</v>
      </c>
      <c r="AW483" s="91" t="e">
        <f t="shared" ca="1" si="283"/>
        <v>#N/A</v>
      </c>
      <c r="AX483" s="99" t="e">
        <f t="shared" ca="1" si="278"/>
        <v>#N/A</v>
      </c>
      <c r="AY483" s="91" t="e">
        <f t="shared" ca="1" si="279"/>
        <v>#N/A</v>
      </c>
    </row>
    <row r="484" spans="46:51">
      <c r="AT484" s="99">
        <f t="shared" ca="1" si="280"/>
        <v>-15.084942049743137</v>
      </c>
      <c r="AU484" s="91">
        <f t="shared" ca="1" si="281"/>
        <v>-9.1753848648648706</v>
      </c>
      <c r="AV484" s="99" t="e">
        <f t="shared" ca="1" si="282"/>
        <v>#N/A</v>
      </c>
      <c r="AW484" s="91" t="e">
        <f t="shared" ca="1" si="283"/>
        <v>#N/A</v>
      </c>
      <c r="AX484" s="99" t="e">
        <f t="shared" ca="1" si="278"/>
        <v>#N/A</v>
      </c>
      <c r="AY484" s="91" t="e">
        <f t="shared" ca="1" si="279"/>
        <v>#N/A</v>
      </c>
    </row>
    <row r="485" spans="46:51">
      <c r="AT485" s="99">
        <f t="shared" ca="1" si="280"/>
        <v>-15.26752988638335</v>
      </c>
      <c r="AU485" s="91">
        <f t="shared" ca="1" si="281"/>
        <v>-9.1753848648648653</v>
      </c>
      <c r="AV485" s="99" t="e">
        <f t="shared" ca="1" si="282"/>
        <v>#N/A</v>
      </c>
      <c r="AW485" s="91" t="e">
        <f t="shared" ca="1" si="283"/>
        <v>#N/A</v>
      </c>
      <c r="AX485" s="99" t="e">
        <f t="shared" ca="1" si="278"/>
        <v>#N/A</v>
      </c>
      <c r="AY485" s="91" t="e">
        <f t="shared" ca="1" si="279"/>
        <v>#N/A</v>
      </c>
    </row>
    <row r="486" spans="46:51">
      <c r="AT486" s="99">
        <f t="shared" ca="1" si="280"/>
        <v>-15.44954009490602</v>
      </c>
      <c r="AU486" s="91">
        <f t="shared" ca="1" si="281"/>
        <v>-9.175384864864867</v>
      </c>
      <c r="AV486" s="99" t="e">
        <f t="shared" ca="1" si="282"/>
        <v>#N/A</v>
      </c>
      <c r="AW486" s="91" t="e">
        <f t="shared" ca="1" si="283"/>
        <v>#N/A</v>
      </c>
      <c r="AX486" s="99" t="e">
        <f t="shared" ca="1" si="278"/>
        <v>#N/A</v>
      </c>
      <c r="AY486" s="91" t="e">
        <f t="shared" ca="1" si="279"/>
        <v>#N/A</v>
      </c>
    </row>
    <row r="487" spans="46:51">
      <c r="AT487" s="99">
        <f t="shared" ca="1" si="280"/>
        <v>-15.63099285335416</v>
      </c>
      <c r="AU487" s="91">
        <f t="shared" ca="1" si="281"/>
        <v>-9.1753848648648635</v>
      </c>
      <c r="AV487" s="99" t="e">
        <f t="shared" ca="1" si="282"/>
        <v>#N/A</v>
      </c>
      <c r="AW487" s="91" t="e">
        <f t="shared" ca="1" si="283"/>
        <v>#N/A</v>
      </c>
      <c r="AX487" s="99" t="e">
        <f t="shared" ca="1" si="278"/>
        <v>#N/A</v>
      </c>
      <c r="AY487" s="91" t="e">
        <f t="shared" ca="1" si="279"/>
        <v>#N/A</v>
      </c>
    </row>
    <row r="488" spans="46:51">
      <c r="AT488" s="99">
        <f t="shared" ca="1" si="280"/>
        <v>-15.811907353134497</v>
      </c>
      <c r="AU488" s="91">
        <f t="shared" ca="1" si="281"/>
        <v>-9.1753848648648653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-2.2874259318630252</v>
      </c>
      <c r="AW505" s="91">
        <f t="shared" ca="1" si="287"/>
        <v>-20.812174054054051</v>
      </c>
      <c r="AX505" s="99" t="e">
        <f t="shared" ca="1" si="288"/>
        <v>#N/A</v>
      </c>
      <c r="AY505" s="91" t="e">
        <f t="shared" ca="1" si="289"/>
        <v>#N/A</v>
      </c>
    </row>
    <row r="506" spans="46:51">
      <c r="AT506" s="99">
        <f t="shared" ca="1" si="284"/>
        <v>-18.267723361078005</v>
      </c>
      <c r="AU506" s="91">
        <f t="shared" ca="1" si="285"/>
        <v>-10.546874999999995</v>
      </c>
      <c r="AV506" s="99">
        <f t="shared" ca="1" si="286"/>
        <v>-3.4350691705203338</v>
      </c>
      <c r="AW506" s="91">
        <f t="shared" ca="1" si="287"/>
        <v>-20.812174054054054</v>
      </c>
      <c r="AX506" s="99" t="e">
        <f t="shared" ca="1" si="288"/>
        <v>#N/A</v>
      </c>
      <c r="AY506" s="91" t="e">
        <f t="shared" ca="1" si="289"/>
        <v>#N/A</v>
      </c>
    </row>
    <row r="507" spans="46:51">
      <c r="AT507" s="99">
        <f t="shared" ca="1" si="284"/>
        <v>-18.403039830419324</v>
      </c>
      <c r="AU507" s="91">
        <f t="shared" ca="1" si="285"/>
        <v>-10.624999999999995</v>
      </c>
      <c r="AV507" s="99">
        <f t="shared" ca="1" si="286"/>
        <v>-4.2913763693900524</v>
      </c>
      <c r="AW507" s="91">
        <f t="shared" ca="1" si="287"/>
        <v>-20.812174054054051</v>
      </c>
      <c r="AX507" s="99" t="e">
        <f t="shared" ca="1" si="288"/>
        <v>#N/A</v>
      </c>
      <c r="AY507" s="91" t="e">
        <f t="shared" ca="1" si="289"/>
        <v>#N/A</v>
      </c>
    </row>
    <row r="508" spans="46:51">
      <c r="AT508" s="99">
        <f t="shared" ca="1" si="284"/>
        <v>-18.53835629976064</v>
      </c>
      <c r="AU508" s="91">
        <f t="shared" ca="1" si="285"/>
        <v>-10.703124999999995</v>
      </c>
      <c r="AV508" s="99">
        <f t="shared" ca="1" si="286"/>
        <v>-5.0080884782778483</v>
      </c>
      <c r="AW508" s="91">
        <f t="shared" ca="1" si="287"/>
        <v>-20.812174054054054</v>
      </c>
      <c r="AX508" s="99" t="e">
        <f t="shared" ca="1" si="288"/>
        <v>#N/A</v>
      </c>
      <c r="AY508" s="91" t="e">
        <f t="shared" ca="1" si="289"/>
        <v>#N/A</v>
      </c>
    </row>
    <row r="509" spans="46:51">
      <c r="AT509" s="99">
        <f t="shared" ca="1" si="284"/>
        <v>-18.673672769101959</v>
      </c>
      <c r="AU509" s="91">
        <f t="shared" ca="1" si="285"/>
        <v>-10.781249999999995</v>
      </c>
      <c r="AV509" s="99">
        <f t="shared" ca="1" si="286"/>
        <v>-5.6386893329708645</v>
      </c>
      <c r="AW509" s="91">
        <f t="shared" ca="1" si="287"/>
        <v>-20.812174054054051</v>
      </c>
      <c r="AX509" s="99" t="e">
        <f t="shared" ca="1" si="288"/>
        <v>#N/A</v>
      </c>
      <c r="AY509" s="91" t="e">
        <f t="shared" ca="1" si="289"/>
        <v>#N/A</v>
      </c>
    </row>
    <row r="510" spans="46:51">
      <c r="AT510" s="99">
        <f t="shared" ca="1" si="284"/>
        <v>-18.808989238443278</v>
      </c>
      <c r="AU510" s="91">
        <f t="shared" ca="1" si="285"/>
        <v>-10.859374999999995</v>
      </c>
      <c r="AV510" s="99">
        <f t="shared" ca="1" si="286"/>
        <v>-6.2094695994311166</v>
      </c>
      <c r="AW510" s="91">
        <f t="shared" ca="1" si="287"/>
        <v>-20.812174054054054</v>
      </c>
      <c r="AX510" s="99" t="e">
        <f t="shared" ca="1" si="288"/>
        <v>#N/A</v>
      </c>
      <c r="AY510" s="91" t="e">
        <f t="shared" ca="1" si="289"/>
        <v>#N/A</v>
      </c>
    </row>
    <row r="511" spans="46:51">
      <c r="AT511" s="99">
        <f t="shared" ca="1" si="284"/>
        <v>-18.944305707784597</v>
      </c>
      <c r="AU511" s="91">
        <f t="shared" ca="1" si="285"/>
        <v>-10.937499999999995</v>
      </c>
      <c r="AV511" s="99">
        <f t="shared" ca="1" si="286"/>
        <v>-6.7356540991769496</v>
      </c>
      <c r="AW511" s="91">
        <f t="shared" ca="1" si="287"/>
        <v>-20.812174054054054</v>
      </c>
      <c r="AX511" s="99" t="e">
        <f t="shared" ca="1" si="288"/>
        <v>#N/A</v>
      </c>
      <c r="AY511" s="91" t="e">
        <f t="shared" ca="1" si="289"/>
        <v>#N/A</v>
      </c>
    </row>
    <row r="512" spans="46:51">
      <c r="AT512" s="99">
        <f t="shared" ca="1" si="284"/>
        <v>-19.079622177125916</v>
      </c>
      <c r="AU512" s="91">
        <f t="shared" ca="1" si="285"/>
        <v>-11.015624999999995</v>
      </c>
      <c r="AV512" s="99">
        <f t="shared" ca="1" si="286"/>
        <v>-7.2269902245858404</v>
      </c>
      <c r="AW512" s="91">
        <f t="shared" ca="1" si="287"/>
        <v>-20.812174054054054</v>
      </c>
      <c r="AX512" s="99" t="e">
        <f t="shared" ca="1" si="288"/>
        <v>#N/A</v>
      </c>
      <c r="AY512" s="91" t="e">
        <f t="shared" ca="1" si="289"/>
        <v>#N/A</v>
      </c>
    </row>
    <row r="513" spans="46:51">
      <c r="AT513" s="99">
        <f t="shared" ca="1" si="284"/>
        <v>-19.214938646467235</v>
      </c>
      <c r="AU513" s="91">
        <f t="shared" ca="1" si="285"/>
        <v>-11.093749999999995</v>
      </c>
      <c r="AV513" s="99">
        <f t="shared" ca="1" si="286"/>
        <v>-7.690160427049582</v>
      </c>
      <c r="AW513" s="91">
        <f t="shared" ca="1" si="287"/>
        <v>-20.812174054054051</v>
      </c>
      <c r="AX513" s="99" t="e">
        <f t="shared" ca="1" si="288"/>
        <v>#N/A</v>
      </c>
      <c r="AY513" s="91" t="e">
        <f t="shared" ca="1" si="289"/>
        <v>#N/A</v>
      </c>
    </row>
    <row r="514" spans="46:51">
      <c r="AT514" s="99">
        <f t="shared" ca="1" si="284"/>
        <v>-19.350255115808551</v>
      </c>
      <c r="AU514" s="91">
        <f t="shared" ca="1" si="285"/>
        <v>-11.171874999999995</v>
      </c>
      <c r="AV514" s="99">
        <f t="shared" ca="1" si="286"/>
        <v>-8.1299800249606573</v>
      </c>
      <c r="AW514" s="91">
        <f t="shared" ca="1" si="287"/>
        <v>-20.812174054054054</v>
      </c>
      <c r="AX514" s="99" t="e">
        <f t="shared" ca="1" si="288"/>
        <v>#N/A</v>
      </c>
      <c r="AY514" s="91" t="e">
        <f t="shared" ca="1" si="289"/>
        <v>#N/A</v>
      </c>
    </row>
    <row r="515" spans="46:51">
      <c r="AT515" s="99">
        <f t="shared" ca="1" si="284"/>
        <v>-19.48557158514987</v>
      </c>
      <c r="AU515" s="91">
        <f t="shared" ca="1" si="285"/>
        <v>-11.249999999999995</v>
      </c>
      <c r="AV515" s="99">
        <f t="shared" ca="1" si="286"/>
        <v>-8.5500532830947371</v>
      </c>
      <c r="AW515" s="91">
        <f t="shared" ca="1" si="287"/>
        <v>-20.812174054054058</v>
      </c>
      <c r="AX515" s="99" t="e">
        <f t="shared" ca="1" si="288"/>
        <v>#N/A</v>
      </c>
      <c r="AY515" s="91" t="e">
        <f t="shared" ca="1" si="289"/>
        <v>#N/A</v>
      </c>
    </row>
    <row r="516" spans="46:51">
      <c r="AT516" s="99">
        <f t="shared" ca="1" si="284"/>
        <v>-19.620888054491189</v>
      </c>
      <c r="AU516" s="91">
        <f t="shared" ca="1" si="285"/>
        <v>-11.328124999999995</v>
      </c>
      <c r="AV516" s="99">
        <f t="shared" ca="1" si="286"/>
        <v>-8.9531600681691899</v>
      </c>
      <c r="AW516" s="91">
        <f t="shared" ca="1" si="287"/>
        <v>-20.812174054054051</v>
      </c>
      <c r="AX516" s="99" t="e">
        <f t="shared" ca="1" si="288"/>
        <v>#N/A</v>
      </c>
      <c r="AY516" s="91" t="e">
        <f t="shared" ca="1" si="289"/>
        <v>#N/A</v>
      </c>
    </row>
    <row r="517" spans="46:51">
      <c r="AT517" s="99">
        <f t="shared" ca="1" si="284"/>
        <v>-19.756204523832508</v>
      </c>
      <c r="AU517" s="91">
        <f t="shared" ca="1" si="285"/>
        <v>-11.406249999999995</v>
      </c>
      <c r="AV517" s="99">
        <f t="shared" ca="1" si="286"/>
        <v>-9.3414970638414907</v>
      </c>
      <c r="AW517" s="91">
        <f t="shared" ca="1" si="287"/>
        <v>-20.812174054054054</v>
      </c>
      <c r="AX517" s="99" t="e">
        <f t="shared" ca="1" si="288"/>
        <v>#N/A</v>
      </c>
      <c r="AY517" s="91" t="e">
        <f t="shared" ca="1" si="289"/>
        <v>#N/A</v>
      </c>
    </row>
    <row r="518" spans="46:51">
      <c r="AT518" s="99">
        <f t="shared" ca="1" si="284"/>
        <v>-19.891520993173827</v>
      </c>
      <c r="AU518" s="91">
        <f t="shared" ca="1" si="285"/>
        <v>-11.484374999999995</v>
      </c>
      <c r="AV518" s="99">
        <f t="shared" ca="1" si="286"/>
        <v>-9.7168352721582938</v>
      </c>
      <c r="AW518" s="91">
        <f t="shared" ca="1" si="287"/>
        <v>-20.812174054054047</v>
      </c>
      <c r="AX518" s="99" t="e">
        <f t="shared" ca="1" si="288"/>
        <v>#N/A</v>
      </c>
      <c r="AY518" s="91" t="e">
        <f t="shared" ca="1" si="289"/>
        <v>#N/A</v>
      </c>
    </row>
    <row r="519" spans="46:51">
      <c r="AT519" s="99">
        <f t="shared" ca="1" si="284"/>
        <v>-20.026837462515147</v>
      </c>
      <c r="AU519" s="91">
        <f t="shared" ca="1" si="285"/>
        <v>-11.562499999999995</v>
      </c>
      <c r="AV519" s="99">
        <f t="shared" ca="1" si="286"/>
        <v>-10.080626773358846</v>
      </c>
      <c r="AW519" s="91">
        <f t="shared" ca="1" si="287"/>
        <v>-20.812174054054054</v>
      </c>
      <c r="AX519" s="99" t="e">
        <f t="shared" ca="1" si="288"/>
        <v>#N/A</v>
      </c>
      <c r="AY519" s="91" t="e">
        <f t="shared" ca="1" si="289"/>
        <v>#N/A</v>
      </c>
    </row>
    <row r="520" spans="46:51">
      <c r="AT520" s="99">
        <f t="shared" ca="1" si="284"/>
        <v>-20.162153931856462</v>
      </c>
      <c r="AU520" s="91">
        <f t="shared" ca="1" si="285"/>
        <v>-11.640624999999995</v>
      </c>
      <c r="AV520" s="99">
        <f t="shared" ca="1" si="286"/>
        <v>-10.4340793894938</v>
      </c>
      <c r="AW520" s="91">
        <f t="shared" ca="1" si="287"/>
        <v>-20.812174054054051</v>
      </c>
      <c r="AX520" s="99" t="e">
        <f t="shared" ca="1" si="288"/>
        <v>#N/A</v>
      </c>
      <c r="AY520" s="91" t="e">
        <f t="shared" ca="1" si="289"/>
        <v>#N/A</v>
      </c>
    </row>
    <row r="521" spans="46:51">
      <c r="AT521" s="99">
        <f t="shared" ca="1" si="284"/>
        <v>-20.297470401197781</v>
      </c>
      <c r="AU521" s="91">
        <f t="shared" ca="1" si="285"/>
        <v>-11.718749999999995</v>
      </c>
      <c r="AV521" s="99">
        <f t="shared" ca="1" si="286"/>
        <v>-10.778210305693579</v>
      </c>
      <c r="AW521" s="91">
        <f t="shared" ca="1" si="287"/>
        <v>-20.812174054054054</v>
      </c>
      <c r="AX521" s="99" t="e">
        <f t="shared" ca="1" si="288"/>
        <v>#N/A</v>
      </c>
      <c r="AY521" s="91" t="e">
        <f t="shared" ca="1" si="289"/>
        <v>#N/A</v>
      </c>
    </row>
    <row r="522" spans="46:51">
      <c r="AT522" s="99">
        <f t="shared" ca="1" si="284"/>
        <v>-20.4327868705391</v>
      </c>
      <c r="AU522" s="91">
        <f t="shared" ca="1" si="285"/>
        <v>-11.796874999999995</v>
      </c>
      <c r="AV522" s="99">
        <f t="shared" ca="1" si="286"/>
        <v>-11.11388546846959</v>
      </c>
      <c r="AW522" s="91">
        <f t="shared" ca="1" si="287"/>
        <v>-20.812174054054047</v>
      </c>
      <c r="AX522" s="99" t="e">
        <f t="shared" ca="1" si="288"/>
        <v>#N/A</v>
      </c>
      <c r="AY522" s="91" t="e">
        <f t="shared" ca="1" si="289"/>
        <v>#N/A</v>
      </c>
    </row>
    <row r="523" spans="46:51">
      <c r="AT523" s="99">
        <f t="shared" ca="1" si="284"/>
        <v>-20.56810333988042</v>
      </c>
      <c r="AU523" s="91">
        <f t="shared" ca="1" si="285"/>
        <v>-11.874999999999995</v>
      </c>
      <c r="AV523" s="99">
        <f t="shared" ca="1" si="286"/>
        <v>-11.441849113834687</v>
      </c>
      <c r="AW523" s="91">
        <f t="shared" ca="1" si="287"/>
        <v>-20.812174054054047</v>
      </c>
      <c r="AX523" s="99" t="e">
        <f t="shared" ca="1" si="288"/>
        <v>#N/A</v>
      </c>
      <c r="AY523" s="91" t="e">
        <f t="shared" ca="1" si="289"/>
        <v>#N/A</v>
      </c>
    </row>
    <row r="524" spans="46:51">
      <c r="AT524" s="99">
        <f t="shared" ca="1" si="284"/>
        <v>-20.703419809221739</v>
      </c>
      <c r="AU524" s="91">
        <f t="shared" ca="1" si="285"/>
        <v>-11.953124999999995</v>
      </c>
      <c r="AV524" s="99">
        <f t="shared" ca="1" si="286"/>
        <v>-11.762746286741857</v>
      </c>
      <c r="AW524" s="91">
        <f t="shared" ca="1" si="287"/>
        <v>-20.812174054054051</v>
      </c>
      <c r="AX524" s="99" t="e">
        <f t="shared" ca="1" si="288"/>
        <v>#N/A</v>
      </c>
      <c r="AY524" s="91" t="e">
        <f t="shared" ca="1" si="289"/>
        <v>#N/A</v>
      </c>
    </row>
    <row r="525" spans="46:51">
      <c r="AT525" s="99">
        <f t="shared" ca="1" si="284"/>
        <v>-20.838736278563058</v>
      </c>
      <c r="AU525" s="91">
        <f t="shared" ca="1" si="285"/>
        <v>-12.031249999999995</v>
      </c>
      <c r="AV525" s="99">
        <f t="shared" ca="1" si="286"/>
        <v>-12.077140282109799</v>
      </c>
      <c r="AW525" s="91">
        <f t="shared" ca="1" si="287"/>
        <v>-20.812174054054054</v>
      </c>
      <c r="AX525" s="99" t="e">
        <f t="shared" ca="1" si="288"/>
        <v>#N/A</v>
      </c>
      <c r="AY525" s="91" t="e">
        <f t="shared" ca="1" si="289"/>
        <v>#N/A</v>
      </c>
    </row>
    <row r="526" spans="46:51">
      <c r="AT526" s="99">
        <f t="shared" ca="1" si="284"/>
        <v>-20.974052747904373</v>
      </c>
      <c r="AU526" s="91">
        <f t="shared" ca="1" si="285"/>
        <v>-12.109374999999995</v>
      </c>
      <c r="AV526" s="99">
        <f t="shared" ca="1" si="286"/>
        <v>-12.385526339492371</v>
      </c>
      <c r="AW526" s="91">
        <f t="shared" ca="1" si="287"/>
        <v>-20.812174054054054</v>
      </c>
      <c r="AX526" s="99" t="e">
        <f t="shared" ca="1" si="288"/>
        <v>#N/A</v>
      </c>
      <c r="AY526" s="91" t="e">
        <f t="shared" ca="1" si="289"/>
        <v>#N/A</v>
      </c>
    </row>
    <row r="527" spans="46:51">
      <c r="AT527" s="99">
        <f t="shared" ca="1" si="284"/>
        <v>-21.109369217245693</v>
      </c>
      <c r="AU527" s="91">
        <f t="shared" ca="1" si="285"/>
        <v>-12.187499999999995</v>
      </c>
      <c r="AV527" s="99">
        <f t="shared" ca="1" si="286"/>
        <v>-12.688342529414923</v>
      </c>
      <c r="AW527" s="91">
        <f t="shared" ca="1" si="287"/>
        <v>-20.812174054054047</v>
      </c>
      <c r="AX527" s="99" t="e">
        <f t="shared" ca="1" si="288"/>
        <v>#N/A</v>
      </c>
      <c r="AY527" s="91" t="e">
        <f t="shared" ca="1" si="289"/>
        <v>#N/A</v>
      </c>
    </row>
    <row r="528" spans="46:51">
      <c r="AT528" s="99">
        <f t="shared" ca="1" si="284"/>
        <v>-21.244685686587012</v>
      </c>
      <c r="AU528" s="91">
        <f t="shared" ca="1" si="285"/>
        <v>-12.265624999999995</v>
      </c>
      <c r="AV528" s="99">
        <f t="shared" ca="1" si="286"/>
        <v>-12.985978503996508</v>
      </c>
      <c r="AW528" s="91">
        <f t="shared" ca="1" si="287"/>
        <v>-20.812174054054051</v>
      </c>
      <c r="AX528" s="99" t="e">
        <f t="shared" ca="1" si="288"/>
        <v>#N/A</v>
      </c>
      <c r="AY528" s="91" t="e">
        <f t="shared" ca="1" si="289"/>
        <v>#N/A</v>
      </c>
    </row>
    <row r="529" spans="46:51">
      <c r="AT529" s="99">
        <f t="shared" ca="1" si="284"/>
        <v>-21.380002155928331</v>
      </c>
      <c r="AU529" s="91">
        <f t="shared" ca="1" si="285"/>
        <v>-12.343749999999995</v>
      </c>
      <c r="AV529" s="99">
        <f t="shared" ca="1" si="286"/>
        <v>-13.2787826020972</v>
      </c>
      <c r="AW529" s="91">
        <f t="shared" ca="1" si="287"/>
        <v>-20.812174054054054</v>
      </c>
      <c r="AX529" s="99" t="e">
        <f t="shared" ca="1" si="288"/>
        <v>#N/A</v>
      </c>
      <c r="AY529" s="91" t="e">
        <f t="shared" ca="1" si="289"/>
        <v>#N/A</v>
      </c>
    </row>
    <row r="530" spans="46:51">
      <c r="AT530" s="154">
        <f t="shared" ca="1" si="284"/>
        <v>-21.607333824421744</v>
      </c>
      <c r="AU530" s="139">
        <f t="shared" ca="1" si="285"/>
        <v>-12.474999999999994</v>
      </c>
      <c r="AV530" s="154">
        <f t="shared" ca="1" si="286"/>
        <v>-13.625090350968204</v>
      </c>
      <c r="AW530" s="139">
        <f t="shared" ca="1" si="287"/>
        <v>-20.901182094033658</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-2.3441963798139565</v>
      </c>
      <c r="AU654" s="91">
        <f t="shared" ca="1" si="400"/>
        <v>-18.91781302325581</v>
      </c>
      <c r="AV654" s="99" t="e">
        <f t="shared" ca="1" si="401"/>
        <v>#N/A</v>
      </c>
      <c r="AW654" s="91" t="e">
        <f t="shared" ca="1" si="402"/>
        <v>#N/A</v>
      </c>
      <c r="AX654" s="99" t="e">
        <f t="shared" ref="AX654" ca="1" si="429">-AX329</f>
        <v>#N/A</v>
      </c>
      <c r="AY654" s="91" t="e">
        <f t="shared" ca="1" si="368"/>
        <v>#N/A</v>
      </c>
    </row>
    <row r="655" spans="46:51">
      <c r="AT655" s="99">
        <f t="shared" ca="1" si="399"/>
        <v>-3.387728144292709</v>
      </c>
      <c r="AU655" s="91">
        <f t="shared" ca="1" si="400"/>
        <v>-18.91781302325581</v>
      </c>
      <c r="AV655" s="99" t="e">
        <f t="shared" ca="1" si="401"/>
        <v>#N/A</v>
      </c>
      <c r="AW655" s="91" t="e">
        <f t="shared" ca="1" si="402"/>
        <v>#N/A</v>
      </c>
      <c r="AX655" s="99" t="e">
        <f t="shared" ref="AX655" ca="1" si="430">-AX330</f>
        <v>#N/A</v>
      </c>
      <c r="AY655" s="91" t="e">
        <f t="shared" ca="1" si="368"/>
        <v>#N/A</v>
      </c>
    </row>
    <row r="656" spans="46:51">
      <c r="AT656" s="99">
        <f t="shared" ca="1" si="399"/>
        <v>-4.1841337714194635</v>
      </c>
      <c r="AU656" s="91">
        <f t="shared" ca="1" si="400"/>
        <v>-18.91781302325581</v>
      </c>
      <c r="AV656" s="99" t="e">
        <f t="shared" ca="1" si="401"/>
        <v>#N/A</v>
      </c>
      <c r="AW656" s="91" t="e">
        <f t="shared" ca="1" si="402"/>
        <v>#N/A</v>
      </c>
      <c r="AX656" s="99" t="e">
        <f t="shared" ref="AX656" ca="1" si="431">-AX331</f>
        <v>#N/A</v>
      </c>
      <c r="AY656" s="91" t="e">
        <f t="shared" ca="1" si="368"/>
        <v>#N/A</v>
      </c>
    </row>
    <row r="657" spans="46:51">
      <c r="AT657" s="99">
        <f t="shared" ca="1" si="399"/>
        <v>-4.8565499049873635</v>
      </c>
      <c r="AU657" s="91">
        <f t="shared" ca="1" si="400"/>
        <v>-18.91781302325581</v>
      </c>
      <c r="AV657" s="99" t="e">
        <f t="shared" ca="1" si="401"/>
        <v>#N/A</v>
      </c>
      <c r="AW657" s="91" t="e">
        <f t="shared" ca="1" si="402"/>
        <v>#N/A</v>
      </c>
      <c r="AX657" s="99" t="e">
        <f t="shared" ref="AX657" ca="1" si="432">-AX332</f>
        <v>#N/A</v>
      </c>
      <c r="AY657" s="91" t="e">
        <f t="shared" ca="1" si="368"/>
        <v>#N/A</v>
      </c>
    </row>
    <row r="658" spans="46:51">
      <c r="AT658" s="99">
        <f t="shared" ca="1" si="399"/>
        <v>-5.4510555553152216</v>
      </c>
      <c r="AU658" s="91">
        <f t="shared" ca="1" si="400"/>
        <v>-18.917813023255807</v>
      </c>
      <c r="AV658" s="99" t="e">
        <f t="shared" ca="1" si="401"/>
        <v>#N/A</v>
      </c>
      <c r="AW658" s="91" t="e">
        <f t="shared" ca="1" si="402"/>
        <v>#N/A</v>
      </c>
      <c r="AX658" s="99" t="e">
        <f t="shared" ref="AX658" ca="1" si="433">-AX333</f>
        <v>#N/A</v>
      </c>
      <c r="AY658" s="91" t="e">
        <f t="shared" ca="1" si="368"/>
        <v>#N/A</v>
      </c>
    </row>
    <row r="659" spans="46:51">
      <c r="AT659" s="99">
        <f t="shared" ca="1" si="399"/>
        <v>-5.9908901241495673</v>
      </c>
      <c r="AU659" s="91">
        <f t="shared" ca="1" si="400"/>
        <v>-18.91781302325581</v>
      </c>
      <c r="AV659" s="99" t="e">
        <f t="shared" ca="1" si="401"/>
        <v>#N/A</v>
      </c>
      <c r="AW659" s="91" t="e">
        <f t="shared" ca="1" si="402"/>
        <v>#N/A</v>
      </c>
      <c r="AX659" s="99" t="e">
        <f t="shared" ref="AX659" ca="1" si="434">-AX334</f>
        <v>#N/A</v>
      </c>
      <c r="AY659" s="91" t="e">
        <f t="shared" ca="1" si="368"/>
        <v>#N/A</v>
      </c>
    </row>
    <row r="660" spans="46:51">
      <c r="AT660" s="99">
        <f t="shared" ref="AT660:AT691" ca="1" si="435">-AT335</f>
        <v>-6.4897111196980806</v>
      </c>
      <c r="AU660" s="91">
        <f t="shared" ref="AU660:AU691" ca="1" si="436">AU335</f>
        <v>-18.91781302325581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-6.9563470643458238</v>
      </c>
      <c r="AU661" s="91">
        <f t="shared" ca="1" si="436"/>
        <v>-18.917813023255814</v>
      </c>
      <c r="AV661" s="99" t="e">
        <f t="shared" ca="1" si="437"/>
        <v>#N/A</v>
      </c>
      <c r="AW661" s="91" t="e">
        <f t="shared" ca="1" si="438"/>
        <v>#N/A</v>
      </c>
      <c r="AX661" s="99" t="e">
        <f t="shared" ref="AX661" ca="1" si="440">-AX336</f>
        <v>#N/A</v>
      </c>
      <c r="AY661" s="91" t="e">
        <f t="shared" ref="AY661:AY691" ca="1" si="441">AY336</f>
        <v>#N/A</v>
      </c>
    </row>
    <row r="662" spans="46:51">
      <c r="AT662" s="99">
        <f t="shared" ca="1" si="435"/>
        <v>-7.3968916895634482</v>
      </c>
      <c r="AU662" s="91">
        <f t="shared" ca="1" si="436"/>
        <v>-18.917813023255814</v>
      </c>
      <c r="AV662" s="99" t="e">
        <f t="shared" ca="1" si="437"/>
        <v>#N/A</v>
      </c>
      <c r="AW662" s="91" t="e">
        <f t="shared" ca="1" si="438"/>
        <v>#N/A</v>
      </c>
      <c r="AX662" s="99" t="e">
        <f t="shared" ref="AX662" ca="1" si="442">-AX337</f>
        <v>#N/A</v>
      </c>
      <c r="AY662" s="91" t="e">
        <f t="shared" ca="1" si="441"/>
        <v>#N/A</v>
      </c>
    </row>
    <row r="663" spans="46:51">
      <c r="AT663" s="99">
        <f t="shared" ca="1" si="435"/>
        <v>-7.8157582472612805</v>
      </c>
      <c r="AU663" s="91">
        <f t="shared" ca="1" si="436"/>
        <v>-18.917813023255814</v>
      </c>
      <c r="AV663" s="99" t="e">
        <f t="shared" ca="1" si="437"/>
        <v>#N/A</v>
      </c>
      <c r="AW663" s="91" t="e">
        <f t="shared" ca="1" si="438"/>
        <v>#N/A</v>
      </c>
      <c r="AX663" s="99" t="e">
        <f t="shared" ref="AX663" ca="1" si="443">-AX338</f>
        <v>#N/A</v>
      </c>
      <c r="AY663" s="91" t="e">
        <f t="shared" ca="1" si="441"/>
        <v>#N/A</v>
      </c>
    </row>
    <row r="664" spans="46:51">
      <c r="AT664" s="99">
        <f t="shared" ca="1" si="435"/>
        <v>-8.2162628619788531</v>
      </c>
      <c r="AU664" s="91">
        <f t="shared" ca="1" si="436"/>
        <v>-18.91781302325581</v>
      </c>
      <c r="AV664" s="99" t="e">
        <f t="shared" ca="1" si="437"/>
        <v>#N/A</v>
      </c>
      <c r="AW664" s="91" t="e">
        <f t="shared" ca="1" si="438"/>
        <v>#N/A</v>
      </c>
      <c r="AX664" s="99" t="e">
        <f t="shared" ref="AX664" ca="1" si="444">-AX339</f>
        <v>#N/A</v>
      </c>
      <c r="AY664" s="91" t="e">
        <f t="shared" ca="1" si="441"/>
        <v>#N/A</v>
      </c>
    </row>
    <row r="665" spans="46:51">
      <c r="AT665" s="99">
        <f t="shared" ca="1" si="435"/>
        <v>-8.6009709905122236</v>
      </c>
      <c r="AU665" s="91">
        <f t="shared" ca="1" si="436"/>
        <v>-18.917813023255814</v>
      </c>
      <c r="AV665" s="99" t="e">
        <f t="shared" ca="1" si="437"/>
        <v>#N/A</v>
      </c>
      <c r="AW665" s="91" t="e">
        <f t="shared" ca="1" si="438"/>
        <v>#N/A</v>
      </c>
      <c r="AX665" s="99" t="e">
        <f t="shared" ref="AX665" ca="1" si="445">-AX340</f>
        <v>#N/A</v>
      </c>
      <c r="AY665" s="91" t="e">
        <f t="shared" ca="1" si="441"/>
        <v>#N/A</v>
      </c>
    </row>
    <row r="666" spans="46:51">
      <c r="AT666" s="99">
        <f t="shared" ca="1" si="435"/>
        <v>-8.9719148829630004</v>
      </c>
      <c r="AU666" s="91">
        <f t="shared" ca="1" si="436"/>
        <v>-18.917813023255807</v>
      </c>
      <c r="AV666" s="99" t="e">
        <f t="shared" ca="1" si="437"/>
        <v>#N/A</v>
      </c>
      <c r="AW666" s="91" t="e">
        <f t="shared" ca="1" si="438"/>
        <v>#N/A</v>
      </c>
      <c r="AX666" s="99" t="e">
        <f t="shared" ref="AX666" ca="1" si="446">-AX341</f>
        <v>#N/A</v>
      </c>
      <c r="AY666" s="91" t="e">
        <f t="shared" ca="1" si="441"/>
        <v>#N/A</v>
      </c>
    </row>
    <row r="667" spans="46:51">
      <c r="AT667" s="99">
        <f t="shared" ca="1" si="435"/>
        <v>-9.330736277466686</v>
      </c>
      <c r="AU667" s="91">
        <f t="shared" ca="1" si="436"/>
        <v>-18.91781302325581</v>
      </c>
      <c r="AV667" s="99" t="e">
        <f t="shared" ca="1" si="437"/>
        <v>#N/A</v>
      </c>
      <c r="AW667" s="91" t="e">
        <f t="shared" ca="1" si="438"/>
        <v>#N/A</v>
      </c>
      <c r="AX667" s="99" t="e">
        <f t="shared" ref="AX667" ca="1" si="447">-AX342</f>
        <v>#N/A</v>
      </c>
      <c r="AY667" s="91" t="e">
        <f t="shared" ca="1" si="441"/>
        <v>#N/A</v>
      </c>
    </row>
    <row r="668" spans="46:51">
      <c r="AT668" s="99">
        <f t="shared" ca="1" si="435"/>
        <v>-9.6787835194890537</v>
      </c>
      <c r="AU668" s="91">
        <f t="shared" ca="1" si="436"/>
        <v>-18.91781302325581</v>
      </c>
      <c r="AV668" s="99" t="e">
        <f t="shared" ca="1" si="437"/>
        <v>#N/A</v>
      </c>
      <c r="AW668" s="91" t="e">
        <f t="shared" ca="1" si="438"/>
        <v>#N/A</v>
      </c>
      <c r="AX668" s="99" t="e">
        <f t="shared" ref="AX668" ca="1" si="448">-AX343</f>
        <v>#N/A</v>
      </c>
      <c r="AY668" s="91" t="e">
        <f t="shared" ca="1" si="441"/>
        <v>#N/A</v>
      </c>
    </row>
    <row r="669" spans="46:51">
      <c r="AT669" s="99">
        <f t="shared" ca="1" si="435"/>
        <v>-10.0171797168481</v>
      </c>
      <c r="AU669" s="91">
        <f t="shared" ca="1" si="436"/>
        <v>-18.917813023255807</v>
      </c>
      <c r="AV669" s="99" t="e">
        <f t="shared" ca="1" si="437"/>
        <v>#N/A</v>
      </c>
      <c r="AW669" s="91" t="e">
        <f t="shared" ca="1" si="438"/>
        <v>#N/A</v>
      </c>
      <c r="AX669" s="99" t="e">
        <f t="shared" ref="AX669" ca="1" si="449">-AX344</f>
        <v>#N/A</v>
      </c>
      <c r="AY669" s="91" t="e">
        <f t="shared" ca="1" si="441"/>
        <v>#N/A</v>
      </c>
    </row>
    <row r="670" spans="46:51">
      <c r="AT670" s="99">
        <f t="shared" ca="1" si="435"/>
        <v>-10.346871830033118</v>
      </c>
      <c r="AU670" s="91">
        <f t="shared" ca="1" si="436"/>
        <v>-18.91781302325581</v>
      </c>
      <c r="AV670" s="99" t="e">
        <f t="shared" ca="1" si="437"/>
        <v>#N/A</v>
      </c>
      <c r="AW670" s="91" t="e">
        <f t="shared" ca="1" si="438"/>
        <v>#N/A</v>
      </c>
      <c r="AX670" s="99" t="e">
        <f t="shared" ref="AX670" ca="1" si="450">-AX345</f>
        <v>#N/A</v>
      </c>
      <c r="AY670" s="91" t="e">
        <f t="shared" ca="1" si="441"/>
        <v>#N/A</v>
      </c>
    </row>
    <row r="671" spans="46:51">
      <c r="AT671" s="99">
        <f t="shared" ca="1" si="435"/>
        <v>-10.66866683234756</v>
      </c>
      <c r="AU671" s="91">
        <f t="shared" ca="1" si="436"/>
        <v>-18.917813023255807</v>
      </c>
      <c r="AV671" s="99" t="e">
        <f t="shared" ca="1" si="437"/>
        <v>#N/A</v>
      </c>
      <c r="AW671" s="91" t="e">
        <f t="shared" ca="1" si="438"/>
        <v>#N/A</v>
      </c>
      <c r="AX671" s="99" t="e">
        <f t="shared" ref="AX671" ca="1" si="451">-AX346</f>
        <v>#N/A</v>
      </c>
      <c r="AY671" s="91" t="e">
        <f t="shared" ca="1" si="441"/>
        <v>#N/A</v>
      </c>
    </row>
    <row r="672" spans="46:51">
      <c r="AT672" s="99">
        <f t="shared" ca="1" si="435"/>
        <v>-10.983258870532598</v>
      </c>
      <c r="AU672" s="91">
        <f t="shared" ca="1" si="436"/>
        <v>-18.917813023255807</v>
      </c>
      <c r="AV672" s="99" t="e">
        <f t="shared" ca="1" si="437"/>
        <v>#N/A</v>
      </c>
      <c r="AW672" s="91" t="e">
        <f t="shared" ca="1" si="438"/>
        <v>#N/A</v>
      </c>
      <c r="AX672" s="99" t="e">
        <f t="shared" ref="AX672" ca="1" si="452">-AX347</f>
        <v>#N/A</v>
      </c>
      <c r="AY672" s="91" t="e">
        <f t="shared" ca="1" si="441"/>
        <v>#N/A</v>
      </c>
    </row>
    <row r="673" spans="46:51">
      <c r="AT673" s="99">
        <f t="shared" ca="1" si="435"/>
        <v>-11.291250018471512</v>
      </c>
      <c r="AU673" s="91">
        <f t="shared" ca="1" si="436"/>
        <v>-18.91781302325581</v>
      </c>
      <c r="AV673" s="99" t="e">
        <f t="shared" ca="1" si="437"/>
        <v>#N/A</v>
      </c>
      <c r="AW673" s="91" t="e">
        <f t="shared" ca="1" si="438"/>
        <v>#N/A</v>
      </c>
      <c r="AX673" s="99" t="e">
        <f t="shared" ref="AX673" ca="1" si="453">-AX348</f>
        <v>#N/A</v>
      </c>
      <c r="AY673" s="91" t="e">
        <f t="shared" ca="1" si="441"/>
        <v>#N/A</v>
      </c>
    </row>
    <row r="674" spans="46:51">
      <c r="AT674" s="99">
        <f t="shared" ca="1" si="435"/>
        <v>-11.593166377963058</v>
      </c>
      <c r="AU674" s="91">
        <f t="shared" ca="1" si="436"/>
        <v>-18.917813023255807</v>
      </c>
      <c r="AV674" s="99" t="e">
        <f t="shared" ca="1" si="437"/>
        <v>#N/A</v>
      </c>
      <c r="AW674" s="91" t="e">
        <f t="shared" ca="1" si="438"/>
        <v>#N/A</v>
      </c>
      <c r="AX674" s="99" t="e">
        <f t="shared" ref="AX674" ca="1" si="454">-AX349</f>
        <v>#N/A</v>
      </c>
      <c r="AY674" s="91" t="e">
        <f t="shared" ca="1" si="441"/>
        <v>#N/A</v>
      </c>
    </row>
    <row r="675" spans="46:51">
      <c r="AT675" s="99">
        <f t="shared" ca="1" si="435"/>
        <v>-11.889470740097432</v>
      </c>
      <c r="AU675" s="91">
        <f t="shared" ca="1" si="436"/>
        <v>-18.917813023255807</v>
      </c>
      <c r="AV675" s="99" t="e">
        <f t="shared" ca="1" si="437"/>
        <v>#N/A</v>
      </c>
      <c r="AW675" s="91" t="e">
        <f t="shared" ca="1" si="438"/>
        <v>#N/A</v>
      </c>
      <c r="AX675" s="99" t="e">
        <f t="shared" ref="AX675" ca="1" si="455">-AX350</f>
        <v>#N/A</v>
      </c>
      <c r="AY675" s="91" t="e">
        <f t="shared" ca="1" si="441"/>
        <v>#N/A</v>
      </c>
    </row>
    <row r="676" spans="46:51">
      <c r="AT676" s="99">
        <f t="shared" ca="1" si="435"/>
        <v>-12.18057266375982</v>
      </c>
      <c r="AU676" s="91">
        <f t="shared" ca="1" si="436"/>
        <v>-18.917813023255807</v>
      </c>
      <c r="AV676" s="99" t="e">
        <f t="shared" ca="1" si="437"/>
        <v>#N/A</v>
      </c>
      <c r="AW676" s="91" t="e">
        <f t="shared" ca="1" si="438"/>
        <v>#N/A</v>
      </c>
      <c r="AX676" s="99" t="e">
        <f t="shared" ref="AX676" ca="1" si="456">-AX351</f>
        <v>#N/A</v>
      </c>
      <c r="AY676" s="91" t="e">
        <f t="shared" ca="1" si="441"/>
        <v>#N/A</v>
      </c>
    </row>
    <row r="677" spans="46:51">
      <c r="AT677" s="99">
        <f t="shared" ca="1" si="435"/>
        <v>-12.466836586706059</v>
      </c>
      <c r="AU677" s="91">
        <f t="shared" ca="1" si="436"/>
        <v>-18.917813023255814</v>
      </c>
      <c r="AV677" s="99" t="e">
        <f t="shared" ca="1" si="437"/>
        <v>#N/A</v>
      </c>
      <c r="AW677" s="91" t="e">
        <f t="shared" ca="1" si="438"/>
        <v>#N/A</v>
      </c>
      <c r="AX677" s="99" t="e">
        <f t="shared" ref="AX677" ca="1" si="457">-AX352</f>
        <v>#N/A</v>
      </c>
      <c r="AY677" s="91" t="e">
        <f t="shared" ca="1" si="441"/>
        <v>#N/A</v>
      </c>
    </row>
    <row r="678" spans="46:51">
      <c r="AT678" s="99">
        <f t="shared" ca="1" si="435"/>
        <v>-12.748588418610618</v>
      </c>
      <c r="AU678" s="91">
        <f t="shared" ca="1" si="436"/>
        <v>-18.917813023255814</v>
      </c>
      <c r="AV678" s="99" t="e">
        <f t="shared" ca="1" si="437"/>
        <v>#N/A</v>
      </c>
      <c r="AW678" s="91" t="e">
        <f t="shared" ca="1" si="438"/>
        <v>#N/A</v>
      </c>
      <c r="AX678" s="99" t="e">
        <f t="shared" ref="AX678" ca="1" si="458">-AX353</f>
        <v>#N/A</v>
      </c>
      <c r="AY678" s="91" t="e">
        <f t="shared" ca="1" si="441"/>
        <v>#N/A</v>
      </c>
    </row>
    <row r="679" spans="46:51">
      <c r="AT679" s="99">
        <f t="shared" ca="1" si="435"/>
        <v>-13.026120949063568</v>
      </c>
      <c r="AU679" s="91">
        <f t="shared" ca="1" si="436"/>
        <v>-18.917813023255814</v>
      </c>
      <c r="AV679" s="99" t="e">
        <f t="shared" ca="1" si="437"/>
        <v>#N/A</v>
      </c>
      <c r="AW679" s="91" t="e">
        <f t="shared" ca="1" si="438"/>
        <v>#N/A</v>
      </c>
      <c r="AX679" s="99" t="e">
        <f t="shared" ref="AX679" ca="1" si="459">-AX354</f>
        <v>#N/A</v>
      </c>
      <c r="AY679" s="91" t="e">
        <f t="shared" ca="1" si="441"/>
        <v>#N/A</v>
      </c>
    </row>
    <row r="680" spans="46:51">
      <c r="AT680" s="99">
        <f t="shared" ca="1" si="435"/>
        <v>-13.299698320530913</v>
      </c>
      <c r="AU680" s="91">
        <f t="shared" ca="1" si="436"/>
        <v>-18.917813023255814</v>
      </c>
      <c r="AV680" s="99" t="e">
        <f t="shared" ca="1" si="437"/>
        <v>#N/A</v>
      </c>
      <c r="AW680" s="91" t="e">
        <f t="shared" ca="1" si="438"/>
        <v>#N/A</v>
      </c>
      <c r="AX680" s="99" t="e">
        <f t="shared" ref="AX680" ca="1" si="460">-AX355</f>
        <v>#N/A</v>
      </c>
      <c r="AY680" s="91" t="e">
        <f t="shared" ca="1" si="441"/>
        <v>#N/A</v>
      </c>
    </row>
    <row r="681" spans="46:51">
      <c r="AT681" s="99">
        <f t="shared" ca="1" si="435"/>
        <v>-13.569559756293964</v>
      </c>
      <c r="AU681" s="91">
        <f t="shared" ca="1" si="436"/>
        <v>-18.917813023255814</v>
      </c>
      <c r="AV681" s="99" t="e">
        <f t="shared" ca="1" si="437"/>
        <v>#N/A</v>
      </c>
      <c r="AW681" s="91" t="e">
        <f t="shared" ca="1" si="438"/>
        <v>#N/A</v>
      </c>
      <c r="AX681" s="99" t="e">
        <f t="shared" ref="AX681" ca="1" si="461">-AX356</f>
        <v>#N/A</v>
      </c>
      <c r="AY681" s="91" t="e">
        <f t="shared" ca="1" si="441"/>
        <v>#N/A</v>
      </c>
    </row>
    <row r="682" spans="46:51">
      <c r="AT682" s="99">
        <f t="shared" ca="1" si="435"/>
        <v>-13.835922689402857</v>
      </c>
      <c r="AU682" s="91">
        <f t="shared" ca="1" si="436"/>
        <v>-18.917813023255814</v>
      </c>
      <c r="AV682" s="99" t="e">
        <f t="shared" ca="1" si="437"/>
        <v>#N/A</v>
      </c>
      <c r="AW682" s="91" t="e">
        <f t="shared" ca="1" si="438"/>
        <v>#N/A</v>
      </c>
      <c r="AX682" s="99" t="e">
        <f t="shared" ref="AX682" ca="1" si="462">-AX357</f>
        <v>#N/A</v>
      </c>
      <c r="AY682" s="91" t="e">
        <f t="shared" ca="1" si="441"/>
        <v>#N/A</v>
      </c>
    </row>
    <row r="683" spans="46:51">
      <c r="AT683" s="99">
        <f t="shared" ca="1" si="435"/>
        <v>-14.098985406036599</v>
      </c>
      <c r="AU683" s="91">
        <f t="shared" ca="1" si="436"/>
        <v>-18.917813023255807</v>
      </c>
      <c r="AV683" s="99" t="e">
        <f t="shared" ca="1" si="437"/>
        <v>#N/A</v>
      </c>
      <c r="AW683" s="91" t="e">
        <f t="shared" ca="1" si="438"/>
        <v>#N/A</v>
      </c>
      <c r="AX683" s="99" t="e">
        <f t="shared" ref="AX683" ca="1" si="463">-AX358</f>
        <v>#N/A</v>
      </c>
      <c r="AY683" s="91" t="e">
        <f t="shared" ca="1" si="441"/>
        <v>#N/A</v>
      </c>
    </row>
    <row r="684" spans="46:51">
      <c r="AT684" s="99">
        <f t="shared" ca="1" si="435"/>
        <v>-14.358929292155906</v>
      </c>
      <c r="AU684" s="91">
        <f t="shared" ca="1" si="436"/>
        <v>-18.91781302325581</v>
      </c>
      <c r="AV684" s="99" t="e">
        <f t="shared" ca="1" si="437"/>
        <v>#N/A</v>
      </c>
      <c r="AW684" s="91" t="e">
        <f t="shared" ca="1" si="438"/>
        <v>#N/A</v>
      </c>
      <c r="AX684" s="99" t="e">
        <f t="shared" ref="AX684" ca="1" si="464">-AX359</f>
        <v>#N/A</v>
      </c>
      <c r="AY684" s="91" t="e">
        <f t="shared" ca="1" si="441"/>
        <v>#N/A</v>
      </c>
    </row>
    <row r="685" spans="46:51">
      <c r="AT685" s="99">
        <f t="shared" ca="1" si="435"/>
        <v>-14.615920753740861</v>
      </c>
      <c r="AU685" s="91">
        <f t="shared" ca="1" si="436"/>
        <v>-18.91781302325581</v>
      </c>
      <c r="AV685" s="99" t="e">
        <f t="shared" ca="1" si="437"/>
        <v>#N/A</v>
      </c>
      <c r="AW685" s="91" t="e">
        <f t="shared" ca="1" si="438"/>
        <v>#N/A</v>
      </c>
      <c r="AX685" s="99" t="e">
        <f t="shared" ref="AX685" ca="1" si="465">-AX360</f>
        <v>#N/A</v>
      </c>
      <c r="AY685" s="91" t="e">
        <f t="shared" ca="1" si="441"/>
        <v>#N/A</v>
      </c>
    </row>
    <row r="686" spans="46:51">
      <c r="AT686" s="99">
        <f t="shared" ca="1" si="435"/>
        <v>-14.870112866657502</v>
      </c>
      <c r="AU686" s="91">
        <f t="shared" ca="1" si="436"/>
        <v>-18.917813023255807</v>
      </c>
      <c r="AV686" s="99" t="e">
        <f t="shared" ca="1" si="437"/>
        <v>#N/A</v>
      </c>
      <c r="AW686" s="91" t="e">
        <f t="shared" ca="1" si="438"/>
        <v>#N/A</v>
      </c>
      <c r="AX686" s="99" t="e">
        <f t="shared" ref="AX686" ca="1" si="466">-AX361</f>
        <v>#N/A</v>
      </c>
      <c r="AY686" s="91" t="e">
        <f t="shared" ca="1" si="441"/>
        <v>#N/A</v>
      </c>
    </row>
    <row r="687" spans="46:51">
      <c r="AT687" s="99">
        <f t="shared" ca="1" si="435"/>
        <v>-15.121646801179855</v>
      </c>
      <c r="AU687" s="91">
        <f t="shared" ca="1" si="436"/>
        <v>-18.917813023255807</v>
      </c>
      <c r="AV687" s="99" t="e">
        <f t="shared" ca="1" si="437"/>
        <v>#N/A</v>
      </c>
      <c r="AW687" s="91" t="e">
        <f t="shared" ca="1" si="438"/>
        <v>#N/A</v>
      </c>
      <c r="AX687" s="99" t="e">
        <f t="shared" ref="AX687" ca="1" si="467">-AX362</f>
        <v>#N/A</v>
      </c>
      <c r="AY687" s="91" t="e">
        <f t="shared" ca="1" si="441"/>
        <v>#N/A</v>
      </c>
    </row>
    <row r="688" spans="46:51">
      <c r="AT688" s="99">
        <f t="shared" ca="1" si="435"/>
        <v>-15.370653057600803</v>
      </c>
      <c r="AU688" s="91">
        <f t="shared" ca="1" si="436"/>
        <v>-18.917813023255807</v>
      </c>
      <c r="AV688" s="99" t="e">
        <f t="shared" ca="1" si="437"/>
        <v>#N/A</v>
      </c>
      <c r="AW688" s="91" t="e">
        <f t="shared" ca="1" si="438"/>
        <v>#N/A</v>
      </c>
      <c r="AX688" s="99" t="e">
        <f t="shared" ref="AX688" ca="1" si="468">-AX363</f>
        <v>#N/A</v>
      </c>
      <c r="AY688" s="91" t="e">
        <f t="shared" ca="1" si="441"/>
        <v>#N/A</v>
      </c>
    </row>
    <row r="689" spans="46:51">
      <c r="AT689" s="99">
        <f t="shared" ca="1" si="435"/>
        <v>-15.617252542609174</v>
      </c>
      <c r="AU689" s="91">
        <f t="shared" ca="1" si="436"/>
        <v>-18.917813023255814</v>
      </c>
      <c r="AV689" s="99" t="e">
        <f t="shared" ca="1" si="437"/>
        <v>#N/A</v>
      </c>
      <c r="AW689" s="91" t="e">
        <f t="shared" ca="1" si="438"/>
        <v>#N/A</v>
      </c>
      <c r="AX689" s="99" t="e">
        <f t="shared" ref="AX689" ca="1" si="469">-AX364</f>
        <v>#N/A</v>
      </c>
      <c r="AY689" s="91" t="e">
        <f t="shared" ca="1" si="441"/>
        <v>#N/A</v>
      </c>
    </row>
    <row r="690" spans="46:51">
      <c r="AT690" s="99">
        <f t="shared" ca="1" si="435"/>
        <v>-15.861557510759553</v>
      </c>
      <c r="AU690" s="91">
        <f t="shared" ca="1" si="436"/>
        <v>-18.91781302325581</v>
      </c>
      <c r="AV690" s="99" t="e">
        <f t="shared" ca="1" si="437"/>
        <v>#N/A</v>
      </c>
      <c r="AW690" s="91" t="e">
        <f t="shared" ca="1" si="438"/>
        <v>#N/A</v>
      </c>
      <c r="AX690" s="99" t="e">
        <f t="shared" ref="AX690" ca="1" si="470">-AX365</f>
        <v>#N/A</v>
      </c>
      <c r="AY690" s="91" t="e">
        <f t="shared" ca="1" si="441"/>
        <v>#N/A</v>
      </c>
    </row>
    <row r="691" spans="46:51">
      <c r="AT691" s="154">
        <f t="shared" ca="1" si="435"/>
        <v>-16.172543442827926</v>
      </c>
      <c r="AU691" s="139">
        <f t="shared" ca="1" si="436"/>
        <v>-18.99871939341816</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BH41:BJ41"/>
    <mergeCell ref="BK41:BM41"/>
    <mergeCell ref="C1:E1"/>
    <mergeCell ref="B35:E35"/>
    <mergeCell ref="F35:I35"/>
    <mergeCell ref="A13:B13"/>
    <mergeCell ref="A14:B14"/>
    <mergeCell ref="A1:B1"/>
    <mergeCell ref="D205:F205"/>
    <mergeCell ref="G205:J205"/>
    <mergeCell ref="B210:F210"/>
    <mergeCell ref="G210:I210"/>
    <mergeCell ref="B41:H4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2023-02-20T09:20:23Z</dcterms:created>
  <dcterms:modified xsi:type="dcterms:W3CDTF">2023-02-21T10:41:09Z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