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B5C916A8-1D69-4D2C-8547-E180F6A63A10}" xr6:coauthVersionLast="47" xr6:coauthVersionMax="47" xr10:uidLastSave="{00000000-0000-0000-0000-000000000000}"/>
  <bookViews>
    <workbookView xWindow="-120" yWindow="-120" windowWidth="29040" windowHeight="15990" firstSheet="5"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C27" i="1" s="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<sst xmlns="http://schemas.openxmlformats.org/spreadsheetml/2006/main" count="373" uniqueCount="201">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</sst>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4B32BA7C-CFE3-4D46-B971-27D95BF16E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6CF90A12-0D86-4B93-8612-4F2051CA1B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31B89E9B-F5EC-410D-8835-36817C0265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C7966F7D-D09A-4927-B71E-E050F6C1730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54E0264B-A9EC-49F5-8063-31C16F00804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29ECB9D0-124D-4E1F-B41D-B97BF7F0947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F209748F-476D-47E9-B200-7AAAACF4AFA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DB2D8C8E-D27F-4FAC-B18E-52146DC5FA9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08AF7C8C-D4D3-4882-9C32-5A28E8D1774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461712B1-476E-49D6-A6D1-CCBB506F4C8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D6C4DF45-FE7E-49C7-BEA4-9310465DD5E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28E85703-9125-4E9E-B8DB-3923707D7F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22669D33-99A9-41FB-8AD2-5C08B0CE77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299542DC-C006-45E2-A84F-8852E5A58E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03F1A791-B352-497D-A634-D67C0B290B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3E46D914-4181-4F21-9192-12399228CA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6AC71404-F288-4AC5-B5DE-719EC5D0481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1A7A20F6-E89A-4F6D-9824-ABA9177AFFB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AE91CC67-FDC3-46F3-990B-1EA2115A55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B0768140-465B-4081-8C13-755BF83706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37B30E5A-55BB-4DCE-8F16-44A8B52781F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6191237A-FC47-4E32-9A7A-5641CA92FF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ADC9F0CD-0A6F-42DF-A00C-83635DB0BDB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F426DC56-D4F8-4A0E-A823-5CEA25416B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5F5CA5CC-B229-4D33-AED2-8D4014DF67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FC14F88A-FEDC-4DD9-8FA9-71AF57D1D2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C9289128-FAA5-46EB-8DB0-2834858FD6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72B01226-F89F-4343-A0D4-B841E6A9F0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93C1E79C-A419-4261-A784-CB027608801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57602FD1-3056-4F87-AC9B-4A44850C2E7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-23.799161418908252</c:v>
                </c:pt>
                <c:pt idx="1">
                  <c:v>23.799161418908252</c:v>
                </c:pt>
              </c:numCache>
            </c:numRef>
          </c:xVal>
          <c:yVal>
            <c:numRef>
              <c:f>Calculations!$AO$203:$AO$204</c:f>
              <c:numCache>
                <c:formatCode>0.0</c:formatCode>
                <c:ptCount val="2"/>
                <c:pt idx="0">
                  <c:v>7.1282417060063894</c:v>
                </c:pt>
                <c:pt idx="1">
                  <c:v>7.1282417060063894</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-20.237526490231371</c:v>
                </c:pt>
                <c:pt idx="1">
                  <c:v>20.237526490231371</c:v>
                </c:pt>
              </c:numCache>
            </c:numRef>
          </c:xVal>
          <c:yVal>
            <c:numRef>
              <c:f>Calculations!$AS$203:$AS$204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4.330127018922194E-2</c:v>
                </c:pt>
                <c:pt idx="1">
                  <c:v>0.13531646934131855</c:v>
                </c:pt>
                <c:pt idx="2">
                  <c:v>0.2706329386826371</c:v>
                </c:pt>
                <c:pt idx="3">
                  <c:v>0.40594940802395563</c:v>
                </c:pt>
                <c:pt idx="4">
                  <c:v>0.54126587736527421</c:v>
                </c:pt>
                <c:pt idx="5">
                  <c:v>0.67658234670659279</c:v>
                </c:pt>
                <c:pt idx="6">
                  <c:v>0.81189881604791125</c:v>
                </c:pt>
                <c:pt idx="7">
                  <c:v>0.94721528538922983</c:v>
                </c:pt>
                <c:pt idx="8">
                  <c:v>1.0825317547305484</c:v>
                </c:pt>
                <c:pt idx="9">
                  <c:v>1.2178482240718669</c:v>
                </c:pt>
                <c:pt idx="10">
                  <c:v>1.3531646934131856</c:v>
                </c:pt>
                <c:pt idx="11">
                  <c:v>1.488481162754504</c:v>
                </c:pt>
                <c:pt idx="12">
                  <c:v>1.6237976320958225</c:v>
                </c:pt>
                <c:pt idx="13">
                  <c:v>1.7591141014371412</c:v>
                </c:pt>
                <c:pt idx="14">
                  <c:v>1.8944305707784597</c:v>
                </c:pt>
                <c:pt idx="15">
                  <c:v>2.0297470401197781</c:v>
                </c:pt>
                <c:pt idx="16">
                  <c:v>2.1650635094610968</c:v>
                </c:pt>
                <c:pt idx="17">
                  <c:v>2.3003799788024155</c:v>
                </c:pt>
                <c:pt idx="18">
                  <c:v>2.4356964481437338</c:v>
                </c:pt>
                <c:pt idx="19">
                  <c:v>2.5710129174850525</c:v>
                </c:pt>
                <c:pt idx="20">
                  <c:v>2.7063293868263711</c:v>
                </c:pt>
                <c:pt idx="21">
                  <c:v>2.8416458561676894</c:v>
                </c:pt>
                <c:pt idx="22">
                  <c:v>2.9769623255090081</c:v>
                </c:pt>
                <c:pt idx="23">
                  <c:v>3.1122787948503268</c:v>
                </c:pt>
                <c:pt idx="24">
                  <c:v>3.247595264191645</c:v>
                </c:pt>
                <c:pt idx="25">
                  <c:v>3.3829117335329637</c:v>
                </c:pt>
                <c:pt idx="26">
                  <c:v>3.5182282028742824</c:v>
                </c:pt>
                <c:pt idx="27">
                  <c:v>3.6535446722156006</c:v>
                </c:pt>
                <c:pt idx="28">
                  <c:v>3.7888611415569193</c:v>
                </c:pt>
                <c:pt idx="29">
                  <c:v>3.924177610898238</c:v>
                </c:pt>
                <c:pt idx="30">
                  <c:v>4.0594940802395563</c:v>
                </c:pt>
                <c:pt idx="31">
                  <c:v>4.1948105495808754</c:v>
                </c:pt>
                <c:pt idx="32">
                  <c:v>4.3301270189221936</c:v>
                </c:pt>
                <c:pt idx="33">
                  <c:v>4.4654434882635119</c:v>
                </c:pt>
                <c:pt idx="34">
                  <c:v>4.600759957604831</c:v>
                </c:pt>
                <c:pt idx="35">
                  <c:v>4.7360764269461493</c:v>
                </c:pt>
                <c:pt idx="36">
                  <c:v>4.8713928962874675</c:v>
                </c:pt>
                <c:pt idx="37">
                  <c:v>5.0067093656287867</c:v>
                </c:pt>
                <c:pt idx="38">
                  <c:v>5.1420258349701049</c:v>
                </c:pt>
                <c:pt idx="39">
                  <c:v>5.2773423043114231</c:v>
                </c:pt>
                <c:pt idx="40">
                  <c:v>5.4126587736527423</c:v>
                </c:pt>
                <c:pt idx="41">
                  <c:v>5.5479752429940605</c:v>
                </c:pt>
                <c:pt idx="42">
                  <c:v>5.6832917123353788</c:v>
                </c:pt>
                <c:pt idx="43">
                  <c:v>5.8186081816766979</c:v>
                </c:pt>
                <c:pt idx="44">
                  <c:v>5.9539246510180162</c:v>
                </c:pt>
                <c:pt idx="45">
                  <c:v>6.0892411203593344</c:v>
                </c:pt>
                <c:pt idx="46">
                  <c:v>6.2245575897006535</c:v>
                </c:pt>
                <c:pt idx="47">
                  <c:v>6.3598740590419718</c:v>
                </c:pt>
                <c:pt idx="48">
                  <c:v>6.49519052838329</c:v>
                </c:pt>
                <c:pt idx="49">
                  <c:v>6.6305069977246092</c:v>
                </c:pt>
                <c:pt idx="50">
                  <c:v>6.7658234670659274</c:v>
                </c:pt>
                <c:pt idx="51">
                  <c:v>6.9011399364072457</c:v>
                </c:pt>
                <c:pt idx="52">
                  <c:v>7.0364564057485648</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4.330127018922194E-2</c:v>
                </c:pt>
                <c:pt idx="162">
                  <c:v>-4.330127018922194E-2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0.95508712558928233</c:v>
                </c:pt>
                <c:pt idx="192">
                  <c:v>1.5016540397063491</c:v>
                </c:pt>
                <c:pt idx="193">
                  <c:v>1.9095984964034733</c:v>
                </c:pt>
                <c:pt idx="194">
                  <c:v>2.2554370097536318</c:v>
                </c:pt>
                <c:pt idx="195">
                  <c:v>2.5644207762117364</c:v>
                </c:pt>
                <c:pt idx="196">
                  <c:v>2.8485680358675642</c:v>
                </c:pt>
                <c:pt idx="197">
                  <c:v>3.1146835982915517</c:v>
                </c:pt>
                <c:pt idx="198">
                  <c:v>3.3670456048242667</c:v>
                </c:pt>
                <c:pt idx="199">
                  <c:v>3.6085407601226294</c:v>
                </c:pt>
                <c:pt idx="200">
                  <c:v>3.8412191886126998</c:v>
                </c:pt>
                <c:pt idx="201">
                  <c:v>4.066594572546717</c:v>
                </c:pt>
                <c:pt idx="202">
                  <c:v>4.28581918715272</c:v>
                </c:pt>
                <c:pt idx="203">
                  <c:v>4.4997920971380898</c:v>
                </c:pt>
                <c:pt idx="204">
                  <c:v>4.7092292208987212</c:v>
                </c:pt>
                <c:pt idx="205">
                  <c:v>4.9147104612038346</c:v>
                </c:pt>
                <c:pt idx="206">
                  <c:v>5.1167124313338537</c:v>
                </c:pt>
                <c:pt idx="207">
                  <c:v>5.3156317985227695</c:v>
                </c:pt>
                <c:pt idx="208">
                  <c:v>5.5118023236475393</c:v>
                </c:pt>
                <c:pt idx="209">
                  <c:v>5.7055075512583793</c:v>
                </c:pt>
                <c:pt idx="210">
                  <c:v>5.8969904277492606</c:v>
                </c:pt>
                <c:pt idx="211">
                  <c:v>6.0864607053250923</c:v>
                </c:pt>
                <c:pt idx="212">
                  <c:v>6.274100720817799</c:v>
                </c:pt>
                <c:pt idx="213">
                  <c:v>6.4600699622733506</c:v>
                </c:pt>
                <c:pt idx="214">
                  <c:v>6.6445087181044773</c:v>
                </c:pt>
                <c:pt idx="215">
                  <c:v>6.8275410227596884</c:v>
                </c:pt>
                <c:pt idx="216">
                  <c:v>7.009277056513489</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0.95508712558928233</c:v>
                </c:pt>
                <c:pt idx="326">
                  <c:v>-0.95508712558928233</c:v>
                </c:pt>
                <c:pt idx="328">
                  <c:v>-4.330127018922194E-2</c:v>
                </c:pt>
                <c:pt idx="329">
                  <c:v>-0.13531646934131855</c:v>
                </c:pt>
                <c:pt idx="330">
                  <c:v>-0.2706329386826371</c:v>
                </c:pt>
                <c:pt idx="331">
                  <c:v>-0.40594940802395563</c:v>
                </c:pt>
                <c:pt idx="332">
                  <c:v>-0.54126587736527421</c:v>
                </c:pt>
                <c:pt idx="333">
                  <c:v>-0.67658234670659279</c:v>
                </c:pt>
                <c:pt idx="334">
                  <c:v>-0.81189881604791125</c:v>
                </c:pt>
                <c:pt idx="335">
                  <c:v>-0.94721528538922983</c:v>
                </c:pt>
                <c:pt idx="336">
                  <c:v>-1.0825317547305484</c:v>
                </c:pt>
                <c:pt idx="337">
                  <c:v>-1.2178482240718669</c:v>
                </c:pt>
                <c:pt idx="338">
                  <c:v>-1.3531646934131856</c:v>
                </c:pt>
                <c:pt idx="339">
                  <c:v>-1.488481162754504</c:v>
                </c:pt>
                <c:pt idx="340">
                  <c:v>-1.6237976320958225</c:v>
                </c:pt>
                <c:pt idx="341">
                  <c:v>-1.7591141014371412</c:v>
                </c:pt>
                <c:pt idx="342">
                  <c:v>-1.8944305707784597</c:v>
                </c:pt>
                <c:pt idx="343">
                  <c:v>-2.0297470401197781</c:v>
                </c:pt>
                <c:pt idx="344">
                  <c:v>-2.1650635094610968</c:v>
                </c:pt>
                <c:pt idx="345">
                  <c:v>-2.3003799788024155</c:v>
                </c:pt>
                <c:pt idx="346">
                  <c:v>-2.4356964481437338</c:v>
                </c:pt>
                <c:pt idx="347">
                  <c:v>-2.5710129174850525</c:v>
                </c:pt>
                <c:pt idx="348">
                  <c:v>-2.7063293868263711</c:v>
                </c:pt>
                <c:pt idx="349">
                  <c:v>-2.8416458561676894</c:v>
                </c:pt>
                <c:pt idx="350">
                  <c:v>-2.9769623255090081</c:v>
                </c:pt>
                <c:pt idx="351">
                  <c:v>-3.1122787948503268</c:v>
                </c:pt>
                <c:pt idx="352">
                  <c:v>-3.247595264191645</c:v>
                </c:pt>
                <c:pt idx="353">
                  <c:v>-3.3829117335329637</c:v>
                </c:pt>
                <c:pt idx="354">
                  <c:v>-3.5182282028742824</c:v>
                </c:pt>
                <c:pt idx="355">
                  <c:v>-3.6535446722156006</c:v>
                </c:pt>
                <c:pt idx="356">
                  <c:v>-3.7888611415569193</c:v>
                </c:pt>
                <c:pt idx="357">
                  <c:v>-3.924177610898238</c:v>
                </c:pt>
                <c:pt idx="358">
                  <c:v>-4.0594940802395563</c:v>
                </c:pt>
                <c:pt idx="359">
                  <c:v>-4.1948105495808754</c:v>
                </c:pt>
                <c:pt idx="360">
                  <c:v>-4.3301270189221936</c:v>
                </c:pt>
                <c:pt idx="361">
                  <c:v>-4.4654434882635119</c:v>
                </c:pt>
                <c:pt idx="362">
                  <c:v>-4.600759957604831</c:v>
                </c:pt>
                <c:pt idx="363">
                  <c:v>-4.7360764269461493</c:v>
                </c:pt>
                <c:pt idx="364">
                  <c:v>-4.8713928962874675</c:v>
                </c:pt>
                <c:pt idx="365">
                  <c:v>-5.0067093656287867</c:v>
                </c:pt>
                <c:pt idx="366">
                  <c:v>-5.1420258349701049</c:v>
                </c:pt>
                <c:pt idx="367">
                  <c:v>-5.2773423043114231</c:v>
                </c:pt>
                <c:pt idx="368">
                  <c:v>-5.4126587736527423</c:v>
                </c:pt>
                <c:pt idx="369">
                  <c:v>-5.5479752429940605</c:v>
                </c:pt>
                <c:pt idx="370">
                  <c:v>-5.6832917123353788</c:v>
                </c:pt>
                <c:pt idx="371">
                  <c:v>-5.8186081816766979</c:v>
                </c:pt>
                <c:pt idx="372">
                  <c:v>-5.9539246510180162</c:v>
                </c:pt>
                <c:pt idx="373">
                  <c:v>-6.0892411203593344</c:v>
                </c:pt>
                <c:pt idx="374">
                  <c:v>-6.2245575897006535</c:v>
                </c:pt>
                <c:pt idx="375">
                  <c:v>-6.3598740590419718</c:v>
                </c:pt>
                <c:pt idx="376">
                  <c:v>-6.49519052838329</c:v>
                </c:pt>
                <c:pt idx="377">
                  <c:v>-6.6305069977246092</c:v>
                </c:pt>
                <c:pt idx="378">
                  <c:v>-6.7658234670659274</c:v>
                </c:pt>
                <c:pt idx="379">
                  <c:v>-6.9011399364072457</c:v>
                </c:pt>
                <c:pt idx="380">
                  <c:v>-7.0364564057485648</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-0.95508712558928233</c:v>
                </c:pt>
                <c:pt idx="517">
                  <c:v>-1.5016540397063491</c:v>
                </c:pt>
                <c:pt idx="518">
                  <c:v>-1.9095984964034733</c:v>
                </c:pt>
                <c:pt idx="519">
                  <c:v>-2.2554370097536318</c:v>
                </c:pt>
                <c:pt idx="520">
                  <c:v>-2.5644207762117364</c:v>
                </c:pt>
                <c:pt idx="521">
                  <c:v>-2.8485680358675642</c:v>
                </c:pt>
                <c:pt idx="522">
                  <c:v>-3.1146835982915517</c:v>
                </c:pt>
                <c:pt idx="523">
                  <c:v>-3.3670456048242667</c:v>
                </c:pt>
                <c:pt idx="524">
                  <c:v>-3.6085407601226294</c:v>
                </c:pt>
                <c:pt idx="525">
                  <c:v>-3.8412191886126998</c:v>
                </c:pt>
                <c:pt idx="526">
                  <c:v>-4.066594572546717</c:v>
                </c:pt>
                <c:pt idx="527">
                  <c:v>-4.28581918715272</c:v>
                </c:pt>
                <c:pt idx="528">
                  <c:v>-4.4997920971380898</c:v>
                </c:pt>
                <c:pt idx="529">
                  <c:v>-4.7092292208987212</c:v>
                </c:pt>
                <c:pt idx="530">
                  <c:v>-4.9147104612038346</c:v>
                </c:pt>
                <c:pt idx="531">
                  <c:v>-5.1167124313338537</c:v>
                </c:pt>
                <c:pt idx="532">
                  <c:v>-5.3156317985227695</c:v>
                </c:pt>
                <c:pt idx="533">
                  <c:v>-5.5118023236475393</c:v>
                </c:pt>
                <c:pt idx="534">
                  <c:v>-5.7055075512583793</c:v>
                </c:pt>
                <c:pt idx="535">
                  <c:v>-5.8969904277492606</c:v>
                </c:pt>
                <c:pt idx="536">
                  <c:v>-6.0864607053250923</c:v>
                </c:pt>
                <c:pt idx="537">
                  <c:v>-6.274100720817799</c:v>
                </c:pt>
                <c:pt idx="538">
                  <c:v>-6.4600699622733506</c:v>
                </c:pt>
                <c:pt idx="539">
                  <c:v>-6.6445087181044773</c:v>
                </c:pt>
                <c:pt idx="540">
                  <c:v>-6.8275410227596884</c:v>
                </c:pt>
                <c:pt idx="541">
                  <c:v>-7.009277056513489</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-2.4999999999999991E-2</c:v>
                </c:pt>
                <c:pt idx="1">
                  <c:v>-7.8124999999999972E-2</c:v>
                </c:pt>
                <c:pt idx="2">
                  <c:v>-0.15624999999999994</c:v>
                </c:pt>
                <c:pt idx="3">
                  <c:v>-0.23437499999999989</c:v>
                </c:pt>
                <c:pt idx="4">
                  <c:v>-0.31249999999999989</c:v>
                </c:pt>
                <c:pt idx="5">
                  <c:v>-0.39062499999999983</c:v>
                </c:pt>
                <c:pt idx="6">
                  <c:v>-0.46874999999999978</c:v>
                </c:pt>
                <c:pt idx="7">
                  <c:v>-0.54687499999999978</c:v>
                </c:pt>
                <c:pt idx="8">
                  <c:v>-0.62499999999999978</c:v>
                </c:pt>
                <c:pt idx="9">
                  <c:v>-0.70312499999999967</c:v>
                </c:pt>
                <c:pt idx="10">
                  <c:v>-0.78124999999999967</c:v>
                </c:pt>
                <c:pt idx="11">
                  <c:v>-0.85937499999999967</c:v>
                </c:pt>
                <c:pt idx="12">
                  <c:v>-0.93749999999999956</c:v>
                </c:pt>
                <c:pt idx="13">
                  <c:v>-1.0156249999999996</c:v>
                </c:pt>
                <c:pt idx="14">
                  <c:v>-1.0937499999999996</c:v>
                </c:pt>
                <c:pt idx="15">
                  <c:v>-1.1718749999999996</c:v>
                </c:pt>
                <c:pt idx="16">
                  <c:v>-1.2499999999999996</c:v>
                </c:pt>
                <c:pt idx="17">
                  <c:v>-1.3281249999999993</c:v>
                </c:pt>
                <c:pt idx="18">
                  <c:v>-1.4062499999999993</c:v>
                </c:pt>
                <c:pt idx="19">
                  <c:v>-1.4843749999999993</c:v>
                </c:pt>
                <c:pt idx="20">
                  <c:v>-1.5624999999999993</c:v>
                </c:pt>
                <c:pt idx="21">
                  <c:v>-1.6406249999999993</c:v>
                </c:pt>
                <c:pt idx="22">
                  <c:v>-1.7187499999999993</c:v>
                </c:pt>
                <c:pt idx="23">
                  <c:v>-1.7968749999999991</c:v>
                </c:pt>
                <c:pt idx="24">
                  <c:v>-1.8749999999999991</c:v>
                </c:pt>
                <c:pt idx="25">
                  <c:v>-1.9531249999999991</c:v>
                </c:pt>
                <c:pt idx="26">
                  <c:v>-2.0312499999999991</c:v>
                </c:pt>
                <c:pt idx="27">
                  <c:v>-2.1093749999999991</c:v>
                </c:pt>
                <c:pt idx="28">
                  <c:v>-2.1874999999999991</c:v>
                </c:pt>
                <c:pt idx="29">
                  <c:v>-2.2656249999999991</c:v>
                </c:pt>
                <c:pt idx="30">
                  <c:v>-2.3437499999999991</c:v>
                </c:pt>
                <c:pt idx="31">
                  <c:v>-2.4218749999999991</c:v>
                </c:pt>
                <c:pt idx="32">
                  <c:v>-2.4999999999999991</c:v>
                </c:pt>
                <c:pt idx="33">
                  <c:v>-2.5781249999999987</c:v>
                </c:pt>
                <c:pt idx="34">
                  <c:v>-2.6562499999999987</c:v>
                </c:pt>
                <c:pt idx="35">
                  <c:v>-2.7343749999999987</c:v>
                </c:pt>
                <c:pt idx="36">
                  <c:v>-2.8124999999999987</c:v>
                </c:pt>
                <c:pt idx="37">
                  <c:v>-2.8906249999999987</c:v>
                </c:pt>
                <c:pt idx="38">
                  <c:v>-2.9687499999999987</c:v>
                </c:pt>
                <c:pt idx="39">
                  <c:v>-3.0468749999999987</c:v>
                </c:pt>
                <c:pt idx="40">
                  <c:v>-3.1249999999999987</c:v>
                </c:pt>
                <c:pt idx="41">
                  <c:v>-3.2031249999999987</c:v>
                </c:pt>
                <c:pt idx="42">
                  <c:v>-3.2812499999999987</c:v>
                </c:pt>
                <c:pt idx="43">
                  <c:v>-3.3593749999999987</c:v>
                </c:pt>
                <c:pt idx="44">
                  <c:v>-3.4374999999999987</c:v>
                </c:pt>
                <c:pt idx="45">
                  <c:v>-3.5156249999999982</c:v>
                </c:pt>
                <c:pt idx="46">
                  <c:v>-3.5937499999999982</c:v>
                </c:pt>
                <c:pt idx="47">
                  <c:v>-3.6718749999999982</c:v>
                </c:pt>
                <c:pt idx="48">
                  <c:v>-3.7499999999999982</c:v>
                </c:pt>
                <c:pt idx="49">
                  <c:v>-3.8281249999999982</c:v>
                </c:pt>
                <c:pt idx="50">
                  <c:v>-3.9062499999999982</c:v>
                </c:pt>
                <c:pt idx="51">
                  <c:v>-3.9843749999999982</c:v>
                </c:pt>
                <c:pt idx="52">
                  <c:v>-4.0624999999999982</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-2.4999999999999991E-2</c:v>
                </c:pt>
                <c:pt idx="162">
                  <c:v>-2.4999999999999991E-2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-4.1092164879735416</c:v>
                </c:pt>
                <c:pt idx="192">
                  <c:v>-4.1092164879735407</c:v>
                </c:pt>
                <c:pt idx="193">
                  <c:v>-4.1092164879735398</c:v>
                </c:pt>
                <c:pt idx="194">
                  <c:v>-4.1092164879735407</c:v>
                </c:pt>
                <c:pt idx="195">
                  <c:v>-4.1092164879735407</c:v>
                </c:pt>
                <c:pt idx="196">
                  <c:v>-4.1092164879735416</c:v>
                </c:pt>
                <c:pt idx="197">
                  <c:v>-4.1092164879735398</c:v>
                </c:pt>
                <c:pt idx="198">
                  <c:v>-4.1092164879735389</c:v>
                </c:pt>
                <c:pt idx="199">
                  <c:v>-4.1092164879735407</c:v>
                </c:pt>
                <c:pt idx="200">
                  <c:v>-4.1092164879735398</c:v>
                </c:pt>
                <c:pt idx="201">
                  <c:v>-4.1092164879735398</c:v>
                </c:pt>
                <c:pt idx="202">
                  <c:v>-4.1092164879735398</c:v>
                </c:pt>
                <c:pt idx="203">
                  <c:v>-4.1092164879735398</c:v>
                </c:pt>
                <c:pt idx="204">
                  <c:v>-4.1092164879735433</c:v>
                </c:pt>
                <c:pt idx="205">
                  <c:v>-4.1092164879735398</c:v>
                </c:pt>
                <c:pt idx="206">
                  <c:v>-4.1092164879735416</c:v>
                </c:pt>
                <c:pt idx="207">
                  <c:v>-4.1092164879735398</c:v>
                </c:pt>
                <c:pt idx="208">
                  <c:v>-4.1092164879735389</c:v>
                </c:pt>
                <c:pt idx="209">
                  <c:v>-4.1092164879735416</c:v>
                </c:pt>
                <c:pt idx="210">
                  <c:v>-4.1092164879735407</c:v>
                </c:pt>
                <c:pt idx="211">
                  <c:v>-4.109216487973538</c:v>
                </c:pt>
                <c:pt idx="212">
                  <c:v>-4.1092164879735389</c:v>
                </c:pt>
                <c:pt idx="213">
                  <c:v>-4.1092164879735398</c:v>
                </c:pt>
                <c:pt idx="214">
                  <c:v>-4.1092164879735407</c:v>
                </c:pt>
                <c:pt idx="215">
                  <c:v>-4.1092164879735398</c:v>
                </c:pt>
                <c:pt idx="216">
                  <c:v>-4.1092164879735407</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-4.1092164879735416</c:v>
                </c:pt>
                <c:pt idx="326">
                  <c:v>-4.1092164879735416</c:v>
                </c:pt>
                <c:pt idx="327" formatCode="General">
                  <c:v>0</c:v>
                </c:pt>
                <c:pt idx="328">
                  <c:v>-2.4999999999999991E-2</c:v>
                </c:pt>
                <c:pt idx="329">
                  <c:v>-7.8124999999999972E-2</c:v>
                </c:pt>
                <c:pt idx="330">
                  <c:v>-0.15624999999999994</c:v>
                </c:pt>
                <c:pt idx="331">
                  <c:v>-0.23437499999999989</c:v>
                </c:pt>
                <c:pt idx="332">
                  <c:v>-0.31249999999999989</c:v>
                </c:pt>
                <c:pt idx="333">
                  <c:v>-0.39062499999999983</c:v>
                </c:pt>
                <c:pt idx="334">
                  <c:v>-0.46874999999999978</c:v>
                </c:pt>
                <c:pt idx="335">
                  <c:v>-0.54687499999999978</c:v>
                </c:pt>
                <c:pt idx="336">
                  <c:v>-0.62499999999999978</c:v>
                </c:pt>
                <c:pt idx="337">
                  <c:v>-0.70312499999999967</c:v>
                </c:pt>
                <c:pt idx="338">
                  <c:v>-0.78124999999999967</c:v>
                </c:pt>
                <c:pt idx="339">
                  <c:v>-0.85937499999999967</c:v>
                </c:pt>
                <c:pt idx="340">
                  <c:v>-0.93749999999999956</c:v>
                </c:pt>
                <c:pt idx="341">
                  <c:v>-1.0156249999999996</c:v>
                </c:pt>
                <c:pt idx="342">
                  <c:v>-1.0937499999999996</c:v>
                </c:pt>
                <c:pt idx="343">
                  <c:v>-1.1718749999999996</c:v>
                </c:pt>
                <c:pt idx="344">
                  <c:v>-1.2499999999999996</c:v>
                </c:pt>
                <c:pt idx="345">
                  <c:v>-1.3281249999999993</c:v>
                </c:pt>
                <c:pt idx="346">
                  <c:v>-1.4062499999999993</c:v>
                </c:pt>
                <c:pt idx="347">
                  <c:v>-1.4843749999999993</c:v>
                </c:pt>
                <c:pt idx="348">
                  <c:v>-1.5624999999999993</c:v>
                </c:pt>
                <c:pt idx="349">
                  <c:v>-1.6406249999999993</c:v>
                </c:pt>
                <c:pt idx="350">
                  <c:v>-1.7187499999999993</c:v>
                </c:pt>
                <c:pt idx="351">
                  <c:v>-1.7968749999999991</c:v>
                </c:pt>
                <c:pt idx="352">
                  <c:v>-1.8749999999999991</c:v>
                </c:pt>
                <c:pt idx="353">
                  <c:v>-1.9531249999999991</c:v>
                </c:pt>
                <c:pt idx="354">
                  <c:v>-2.0312499999999991</c:v>
                </c:pt>
                <c:pt idx="355">
                  <c:v>-2.1093749999999991</c:v>
                </c:pt>
                <c:pt idx="356">
                  <c:v>-2.1874999999999991</c:v>
                </c:pt>
                <c:pt idx="357">
                  <c:v>-2.2656249999999991</c:v>
                </c:pt>
                <c:pt idx="358">
                  <c:v>-2.3437499999999991</c:v>
                </c:pt>
                <c:pt idx="359">
                  <c:v>-2.4218749999999991</c:v>
                </c:pt>
                <c:pt idx="360">
                  <c:v>-2.4999999999999991</c:v>
                </c:pt>
                <c:pt idx="361">
                  <c:v>-2.5781249999999987</c:v>
                </c:pt>
                <c:pt idx="362">
                  <c:v>-2.6562499999999987</c:v>
                </c:pt>
                <c:pt idx="363">
                  <c:v>-2.7343749999999987</c:v>
                </c:pt>
                <c:pt idx="364">
                  <c:v>-2.8124999999999987</c:v>
                </c:pt>
                <c:pt idx="365">
                  <c:v>-2.8906249999999987</c:v>
                </c:pt>
                <c:pt idx="366">
                  <c:v>-2.9687499999999987</c:v>
                </c:pt>
                <c:pt idx="367">
                  <c:v>-3.0468749999999987</c:v>
                </c:pt>
                <c:pt idx="368">
                  <c:v>-3.1249999999999987</c:v>
                </c:pt>
                <c:pt idx="369">
                  <c:v>-3.2031249999999987</c:v>
                </c:pt>
                <c:pt idx="370">
                  <c:v>-3.2812499999999987</c:v>
                </c:pt>
                <c:pt idx="371">
                  <c:v>-3.3593749999999987</c:v>
                </c:pt>
                <c:pt idx="372">
                  <c:v>-3.4374999999999987</c:v>
                </c:pt>
                <c:pt idx="373">
                  <c:v>-3.5156249999999982</c:v>
                </c:pt>
                <c:pt idx="374">
                  <c:v>-3.5937499999999982</c:v>
                </c:pt>
                <c:pt idx="375">
                  <c:v>-3.6718749999999982</c:v>
                </c:pt>
                <c:pt idx="376">
                  <c:v>-3.7499999999999982</c:v>
                </c:pt>
                <c:pt idx="377">
                  <c:v>-3.8281249999999982</c:v>
                </c:pt>
                <c:pt idx="378">
                  <c:v>-3.9062499999999982</c:v>
                </c:pt>
                <c:pt idx="379">
                  <c:v>-3.9843749999999982</c:v>
                </c:pt>
                <c:pt idx="380">
                  <c:v>-4.0624999999999982</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-4.1092164879735416</c:v>
                </c:pt>
                <c:pt idx="517">
                  <c:v>-4.1092164879735407</c:v>
                </c:pt>
                <c:pt idx="518">
                  <c:v>-4.1092164879735398</c:v>
                </c:pt>
                <c:pt idx="519">
                  <c:v>-4.1092164879735407</c:v>
                </c:pt>
                <c:pt idx="520">
                  <c:v>-4.1092164879735407</c:v>
                </c:pt>
                <c:pt idx="521">
                  <c:v>-4.1092164879735416</c:v>
                </c:pt>
                <c:pt idx="522">
                  <c:v>-4.1092164879735398</c:v>
                </c:pt>
                <c:pt idx="523">
                  <c:v>-4.1092164879735389</c:v>
                </c:pt>
                <c:pt idx="524">
                  <c:v>-4.1092164879735407</c:v>
                </c:pt>
                <c:pt idx="525">
                  <c:v>-4.1092164879735398</c:v>
                </c:pt>
                <c:pt idx="526">
                  <c:v>-4.1092164879735398</c:v>
                </c:pt>
                <c:pt idx="527">
                  <c:v>-4.1092164879735398</c:v>
                </c:pt>
                <c:pt idx="528">
                  <c:v>-4.1092164879735398</c:v>
                </c:pt>
                <c:pt idx="529">
                  <c:v>-4.1092164879735433</c:v>
                </c:pt>
                <c:pt idx="530">
                  <c:v>-4.1092164879735398</c:v>
                </c:pt>
                <c:pt idx="531">
                  <c:v>-4.1092164879735416</c:v>
                </c:pt>
                <c:pt idx="532">
                  <c:v>-4.1092164879735398</c:v>
                </c:pt>
                <c:pt idx="533">
                  <c:v>-4.1092164879735389</c:v>
                </c:pt>
                <c:pt idx="534">
                  <c:v>-4.1092164879735416</c:v>
                </c:pt>
                <c:pt idx="535">
                  <c:v>-4.1092164879735407</c:v>
                </c:pt>
                <c:pt idx="536">
                  <c:v>-4.109216487973538</c:v>
                </c:pt>
                <c:pt idx="537">
                  <c:v>-4.1092164879735389</c:v>
                </c:pt>
                <c:pt idx="538">
                  <c:v>-4.1092164879735398</c:v>
                </c:pt>
                <c:pt idx="539">
                  <c:v>-4.1092164879735407</c:v>
                </c:pt>
                <c:pt idx="540">
                  <c:v>-4.1092164879735398</c:v>
                </c:pt>
                <c:pt idx="541">
                  <c:v>-4.1092164879735407</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0.84884584849097922</c:v>
                </c:pt>
                <c:pt idx="21">
                  <c:v>1.3120654850274707</c:v>
                </c:pt>
                <c:pt idx="22">
                  <c:v>1.6647283635777854</c:v>
                </c:pt>
                <c:pt idx="23">
                  <c:v>1.9672196971869651</c:v>
                </c:pt>
                <c:pt idx="24">
                  <c:v>2.2399585430316273</c:v>
                </c:pt>
                <c:pt idx="25">
                  <c:v>2.4927300971024464</c:v>
                </c:pt>
                <c:pt idx="26">
                  <c:v>2.73108412988329</c:v>
                </c:pt>
                <c:pt idx="27">
                  <c:v>2.958507366392785</c:v>
                </c:pt>
                <c:pt idx="28">
                  <c:v>3.1773478365612373</c:v>
                </c:pt>
                <c:pt idx="29">
                  <c:v>3.389268481103314</c:v>
                </c:pt>
                <c:pt idx="30">
                  <c:v>3.5954930850302529</c:v>
                </c:pt>
                <c:pt idx="31">
                  <c:v>3.7969498728585247</c:v>
                </c:pt>
                <c:pt idx="32">
                  <c:v>3.9943603085475861</c:v>
                </c:pt>
                <c:pt idx="33">
                  <c:v>4.1882965913364325</c:v>
                </c:pt>
                <c:pt idx="34">
                  <c:v>4.379220310112335</c:v>
                </c:pt>
                <c:pt idx="35">
                  <c:v>4.5675092596512998</c:v>
                </c:pt>
                <c:pt idx="36">
                  <c:v>4.7534765461186801</c:v>
                </c:pt>
                <c:pt idx="37">
                  <c:v>4.9373845137886887</c:v>
                </c:pt>
                <c:pt idx="38">
                  <c:v>5.1194551003500726</c:v>
                </c:pt>
                <c:pt idx="39">
                  <c:v>5.2998776718902088</c:v>
                </c:pt>
                <c:pt idx="40">
                  <c:v>5.478815042917617</c:v>
                </c:pt>
                <c:pt idx="41">
                  <c:v>5.6564081657002419</c:v>
                </c:pt>
                <c:pt idx="42">
                  <c:v>5.8327798282208771</c:v>
                </c:pt>
                <c:pt idx="43">
                  <c:v>6.0080376028284288</c:v>
                </c:pt>
                <c:pt idx="44">
                  <c:v>6.1822762211422075</c:v>
                </c:pt>
                <c:pt idx="45">
                  <c:v>6.3555795044197483</c:v>
                </c:pt>
                <c:pt idx="46">
                  <c:v>6.5280219457734958</c:v>
                </c:pt>
                <c:pt idx="47">
                  <c:v>6.6996700170232542</c:v>
                </c:pt>
                <c:pt idx="48">
                  <c:v>6.8705832557724218</c:v>
                </c:pt>
                <c:pt idx="49">
                  <c:v>7.04081517560292</c:v>
                </c:pt>
                <c:pt idx="50">
                  <c:v>7.2104140328070185</c:v>
                </c:pt>
                <c:pt idx="51">
                  <c:v>7.3794234759227892</c:v>
                </c:pt>
                <c:pt idx="52">
                  <c:v>7.5478830988894074</c:v>
                </c:pt>
                <c:pt idx="53">
                  <c:v>7.7158289144459635</c:v>
                </c:pt>
                <c:pt idx="54">
                  <c:v>7.8832937611445368</c:v>
                </c:pt>
                <c:pt idx="55">
                  <c:v>8.0503076548042785</c:v>
                </c:pt>
                <c:pt idx="56">
                  <c:v>8.2168980932283908</c:v>
                </c:pt>
                <c:pt idx="57">
                  <c:v>8.3830903214149117</c:v>
                </c:pt>
                <c:pt idx="58">
                  <c:v>8.5489075632211851</c:v>
                </c:pt>
                <c:pt idx="59">
                  <c:v>8.7143712244200611</c:v>
                </c:pt>
                <c:pt idx="60">
                  <c:v>8.8795010712595985</c:v>
                </c:pt>
                <c:pt idx="61">
                  <c:v>9.0443153879660976</c:v>
                </c:pt>
                <c:pt idx="62">
                  <c:v>9.2088311160809315</c:v>
                </c:pt>
                <c:pt idx="63">
                  <c:v>9.3730639780703715</c:v>
                </c:pt>
                <c:pt idx="64">
                  <c:v>9.5370285872749889</c:v>
                </c:pt>
                <c:pt idx="65">
                  <c:v>9.700738545956197</c:v>
                </c:pt>
                <c:pt idx="66">
                  <c:v>9.8642065329402122</c:v>
                </c:pt>
                <c:pt idx="67">
                  <c:v>10.027444382144454</c:v>
                </c:pt>
                <c:pt idx="68">
                  <c:v>10.190463153090754</c:v>
                </c:pt>
                <c:pt idx="69">
                  <c:v>10.353273194357444</c:v>
                </c:pt>
                <c:pt idx="70">
                  <c:v>10.515884200793597</c:v>
                </c:pt>
                <c:pt idx="71">
                  <c:v>10.678305265209474</c:v>
                </c:pt>
                <c:pt idx="72">
                  <c:v>10.840544925164066</c:v>
                </c:pt>
                <c:pt idx="73">
                  <c:v>11.002611205391217</c:v>
                </c:pt>
                <c:pt idx="74">
                  <c:v>11.1645116563377</c:v>
                </c:pt>
                <c:pt idx="75">
                  <c:v>11.326253389228071</c:v>
                </c:pt>
                <c:pt idx="76">
                  <c:v>11.487843108020773</c:v>
                </c:pt>
                <c:pt idx="77">
                  <c:v>11.649287138576351</c:v>
                </c:pt>
                <c:pt idx="78">
                  <c:v>11.810591455320957</c:v>
                </c:pt>
                <c:pt idx="79">
                  <c:v>11.971761705655537</c:v>
                </c:pt>
                <c:pt idx="80">
                  <c:v>12.132803232332598</c:v>
                </c:pt>
                <c:pt idx="81">
                  <c:v>12.293721093997553</c:v>
                </c:pt>
                <c:pt idx="82">
                  <c:v>12.454520084069895</c:v>
                </c:pt>
                <c:pt idx="83">
                  <c:v>12.615204748120437</c:v>
                </c:pt>
                <c:pt idx="84">
                  <c:v>12.775779399884001</c:v>
                </c:pt>
                <c:pt idx="85">
                  <c:v>12.936248136032347</c:v>
                </c:pt>
                <c:pt idx="86">
                  <c:v>13.096614849819032</c:v>
                </c:pt>
                <c:pt idx="87">
                  <c:v>13.256883243696475</c:v>
                </c:pt>
                <c:pt idx="88">
                  <c:v>13.417056840995359</c:v>
                </c:pt>
                <c:pt idx="89">
                  <c:v>13.577138996747452</c:v>
                </c:pt>
                <c:pt idx="90">
                  <c:v>13.737132907724973</c:v>
                </c:pt>
                <c:pt idx="91">
                  <c:v>13.897041621762538</c:v>
                </c:pt>
                <c:pt idx="92">
                  <c:v>14.056868046421307</c:v>
                </c:pt>
                <c:pt idx="93">
                  <c:v>14.216614957049389</c:v>
                </c:pt>
                <c:pt idx="94">
                  <c:v>14.376285004287455</c:v>
                </c:pt>
                <c:pt idx="95">
                  <c:v>14.535880721064009</c:v>
                </c:pt>
                <c:pt idx="96">
                  <c:v>14.695404529120673</c:v>
                </c:pt>
                <c:pt idx="97">
                  <c:v>14.854858745104256</c:v>
                </c:pt>
                <c:pt idx="98">
                  <c:v>15.014245586259083</c:v>
                </c:pt>
                <c:pt idx="99">
                  <c:v>15.173567175750083</c:v>
                </c:pt>
                <c:pt idx="100">
                  <c:v>15.332825547644516</c:v>
                </c:pt>
                <c:pt idx="101">
                  <c:v>15.492022651577823</c:v>
                </c:pt>
                <c:pt idx="102">
                  <c:v>15.651160357126892</c:v>
                </c:pt>
                <c:pt idx="103">
                  <c:v>15.810240457912093</c:v>
                </c:pt>
                <c:pt idx="104">
                  <c:v>15.969264675447658</c:v>
                </c:pt>
                <c:pt idx="105">
                  <c:v>16.128234662758363</c:v>
                </c:pt>
                <c:pt idx="106">
                  <c:v>16.287152007779028</c:v>
                </c:pt>
                <c:pt idx="107">
                  <c:v>16.446018236551982</c:v>
                </c:pt>
                <c:pt idx="108">
                  <c:v>16.604834816236515</c:v>
                </c:pt>
                <c:pt idx="109">
                  <c:v>16.763603157943116</c:v>
                </c:pt>
                <c:pt idx="110">
                  <c:v>16.922324619404403</c:v>
                </c:pt>
                <c:pt idx="111">
                  <c:v>17.081000507493712</c:v>
                </c:pt>
                <c:pt idx="112">
                  <c:v>17.239632080601382</c:v>
                </c:pt>
                <c:pt idx="113">
                  <c:v>17.398220550878197</c:v>
                </c:pt>
                <c:pt idx="114">
                  <c:v>17.55676708635449</c:v>
                </c:pt>
                <c:pt idx="115">
                  <c:v>17.715272812943084</c:v>
                </c:pt>
                <c:pt idx="116">
                  <c:v>17.873738816333319</c:v>
                </c:pt>
                <c:pt idx="117">
                  <c:v>18.032166143783179</c:v>
                </c:pt>
                <c:pt idx="118">
                  <c:v>18.190555805815841</c:v>
                </c:pt>
                <c:pt idx="119">
                  <c:v>18.348908777826555</c:v>
                </c:pt>
                <c:pt idx="120">
                  <c:v>18.507226001605439</c:v>
                </c:pt>
                <c:pt idx="121">
                  <c:v>18.665508386781227</c:v>
                </c:pt>
                <c:pt idx="122">
                  <c:v>18.823756812190823</c:v>
                </c:pt>
                <c:pt idx="123">
                  <c:v>18.981972127178999</c:v>
                </c:pt>
                <c:pt idx="124">
                  <c:v>19.140155152832495</c:v>
                </c:pt>
                <c:pt idx="125">
                  <c:v>19.29830668315229</c:v>
                </c:pt>
                <c:pt idx="126">
                  <c:v>19.456427486167659</c:v>
                </c:pt>
                <c:pt idx="127">
                  <c:v>19.614518304995418</c:v>
                </c:pt>
                <c:pt idx="128">
                  <c:v>19.772579858847465</c:v>
                </c:pt>
                <c:pt idx="129">
                  <c:v>19.930612843989529</c:v>
                </c:pt>
                <c:pt idx="130">
                  <c:v>20.088617934653954</c:v>
                </c:pt>
                <c:pt idx="131">
                  <c:v>20.246595783908965</c:v>
                </c:pt>
                <c:pt idx="132">
                  <c:v>20.404547024486977</c:v>
                </c:pt>
                <c:pt idx="133">
                  <c:v>20.562472269574016</c:v>
                </c:pt>
                <c:pt idx="134">
                  <c:v>20.720372113562544</c:v>
                </c:pt>
                <c:pt idx="135">
                  <c:v>20.878247132769562</c:v>
                </c:pt>
                <c:pt idx="136">
                  <c:v>21.036097886121855</c:v>
                </c:pt>
                <c:pt idx="137">
                  <c:v>21.1939249158102</c:v>
                </c:pt>
                <c:pt idx="138">
                  <c:v>21.351728747914077</c:v>
                </c:pt>
                <c:pt idx="139">
                  <c:v>21.509509892998501</c:v>
                </c:pt>
                <c:pt idx="140">
                  <c:v>21.667268846684401</c:v>
                </c:pt>
                <c:pt idx="141">
                  <c:v>21.825006090193892</c:v>
                </c:pt>
                <c:pt idx="142">
                  <c:v>21.982722090871739</c:v>
                </c:pt>
                <c:pt idx="143">
                  <c:v>22.140417302684256</c:v>
                </c:pt>
                <c:pt idx="144">
                  <c:v>22.298092166696691</c:v>
                </c:pt>
                <c:pt idx="145">
                  <c:v>22.455747111530275</c:v>
                </c:pt>
                <c:pt idx="146">
                  <c:v>22.613382553799873</c:v>
                </c:pt>
                <c:pt idx="147">
                  <c:v>22.770998898533204</c:v>
                </c:pt>
                <c:pt idx="148">
                  <c:v>22.928596539572595</c:v>
                </c:pt>
                <c:pt idx="149">
                  <c:v>23.086175859960012</c:v>
                </c:pt>
                <c:pt idx="150">
                  <c:v>23.243737232306263</c:v>
                </c:pt>
                <c:pt idx="151">
                  <c:v>23.401281019145095</c:v>
                </c:pt>
                <c:pt idx="152">
                  <c:v>23.558807573272897</c:v>
                </c:pt>
                <c:pt idx="153">
                  <c:v>23.716317238074726</c:v>
                </c:pt>
                <c:pt idx="154">
                  <c:v>23.873810347837235</c:v>
                </c:pt>
                <c:pt idx="155">
                  <c:v>24.031287228049194</c:v>
                </c:pt>
                <c:pt idx="156">
                  <c:v>24.188748195690085</c:v>
                </c:pt>
                <c:pt idx="157">
                  <c:v>24.346193559507416</c:v>
                </c:pt>
                <c:pt idx="158">
                  <c:v>24.503623620283193</c:v>
                </c:pt>
                <c:pt idx="159">
                  <c:v>24.766507264148828</c:v>
                </c:pt>
                <c:pt idx="161">
                  <c:v>0.84884584849097922</c:v>
                </c:pt>
                <c:pt idx="162">
                  <c:v>-0.84884584849097922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2.4443637302659247</c:v>
                </c:pt>
                <c:pt idx="312">
                  <c:v>3.630022380556281</c:v>
                </c:pt>
                <c:pt idx="313">
                  <c:v>4.519738824958754</c:v>
                </c:pt>
                <c:pt idx="314">
                  <c:v>5.2657234767256176</c:v>
                </c:pt>
                <c:pt idx="315">
                  <c:v>5.9225397040323227</c:v>
                </c:pt>
                <c:pt idx="316">
                  <c:v>6.5172031948788893</c:v>
                </c:pt>
                <c:pt idx="317">
                  <c:v>7.0654247250847879</c:v>
                </c:pt>
                <c:pt idx="318">
                  <c:v>7.5772913190228754</c:v>
                </c:pt>
                <c:pt idx="319">
                  <c:v>8.0597325666450956</c:v>
                </c:pt>
                <c:pt idx="320">
                  <c:v>8.5177498486008396</c:v>
                </c:pt>
                <c:pt idx="321">
                  <c:v>8.9550915152129811</c:v>
                </c:pt>
                <c:pt idx="322">
                  <c:v>9.3746516593065632</c:v>
                </c:pt>
                <c:pt idx="323">
                  <c:v>9.8205402583060017</c:v>
                </c:pt>
                <c:pt idx="325">
                  <c:v>2.4443637302659247</c:v>
                </c:pt>
                <c:pt idx="326">
                  <c:v>-2.4443637302659247</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-0.84884584849097922</c:v>
                </c:pt>
                <c:pt idx="349">
                  <c:v>-1.3120654850274707</c:v>
                </c:pt>
                <c:pt idx="350">
                  <c:v>-1.6647283635777854</c:v>
                </c:pt>
                <c:pt idx="351">
                  <c:v>-1.9672196971869651</c:v>
                </c:pt>
                <c:pt idx="352">
                  <c:v>-2.2399585430316273</c:v>
                </c:pt>
                <c:pt idx="353">
                  <c:v>-2.4927300971024464</c:v>
                </c:pt>
                <c:pt idx="354">
                  <c:v>-2.73108412988329</c:v>
                </c:pt>
                <c:pt idx="355">
                  <c:v>-2.958507366392785</c:v>
                </c:pt>
                <c:pt idx="356">
                  <c:v>-3.1773478365612373</c:v>
                </c:pt>
                <c:pt idx="357">
                  <c:v>-3.389268481103314</c:v>
                </c:pt>
                <c:pt idx="358">
                  <c:v>-3.5954930850302529</c:v>
                </c:pt>
                <c:pt idx="359">
                  <c:v>-3.7969498728585247</c:v>
                </c:pt>
                <c:pt idx="360">
                  <c:v>-3.9943603085475861</c:v>
                </c:pt>
                <c:pt idx="361">
                  <c:v>-4.1882965913364325</c:v>
                </c:pt>
                <c:pt idx="362">
                  <c:v>-4.379220310112335</c:v>
                </c:pt>
                <c:pt idx="363">
                  <c:v>-4.5675092596512998</c:v>
                </c:pt>
                <c:pt idx="364">
                  <c:v>-4.7534765461186801</c:v>
                </c:pt>
                <c:pt idx="365">
                  <c:v>-4.9373845137886887</c:v>
                </c:pt>
                <c:pt idx="366">
                  <c:v>-5.1194551003500726</c:v>
                </c:pt>
                <c:pt idx="367">
                  <c:v>-5.2998776718902088</c:v>
                </c:pt>
                <c:pt idx="368">
                  <c:v>-5.478815042917617</c:v>
                </c:pt>
                <c:pt idx="369">
                  <c:v>-5.6564081657002419</c:v>
                </c:pt>
                <c:pt idx="370">
                  <c:v>-5.8327798282208771</c:v>
                </c:pt>
                <c:pt idx="371">
                  <c:v>-6.0080376028284288</c:v>
                </c:pt>
                <c:pt idx="372">
                  <c:v>-6.1822762211422075</c:v>
                </c:pt>
                <c:pt idx="373">
                  <c:v>-6.3555795044197483</c:v>
                </c:pt>
                <c:pt idx="374">
                  <c:v>-6.5280219457734958</c:v>
                </c:pt>
                <c:pt idx="375">
                  <c:v>-6.6996700170232542</c:v>
                </c:pt>
                <c:pt idx="376">
                  <c:v>-6.8705832557724218</c:v>
                </c:pt>
                <c:pt idx="377">
                  <c:v>-7.04081517560292</c:v>
                </c:pt>
                <c:pt idx="378">
                  <c:v>-7.2104140328070185</c:v>
                </c:pt>
                <c:pt idx="379">
                  <c:v>-7.3794234759227892</c:v>
                </c:pt>
                <c:pt idx="380">
                  <c:v>-7.5478830988894074</c:v>
                </c:pt>
                <c:pt idx="381">
                  <c:v>-7.7158289144459635</c:v>
                </c:pt>
                <c:pt idx="382">
                  <c:v>-7.8832937611445368</c:v>
                </c:pt>
                <c:pt idx="383">
                  <c:v>-8.0503076548042785</c:v>
                </c:pt>
                <c:pt idx="384">
                  <c:v>-8.2168980932283908</c:v>
                </c:pt>
                <c:pt idx="385">
                  <c:v>-8.3830903214149117</c:v>
                </c:pt>
                <c:pt idx="386">
                  <c:v>-8.5489075632211851</c:v>
                </c:pt>
                <c:pt idx="387">
                  <c:v>-8.7143712244200611</c:v>
                </c:pt>
                <c:pt idx="388">
                  <c:v>-8.8795010712595985</c:v>
                </c:pt>
                <c:pt idx="389">
                  <c:v>-9.0443153879660976</c:v>
                </c:pt>
                <c:pt idx="390">
                  <c:v>-9.2088311160809315</c:v>
                </c:pt>
                <c:pt idx="391">
                  <c:v>-9.3730639780703715</c:v>
                </c:pt>
                <c:pt idx="392">
                  <c:v>-9.5370285872749889</c:v>
                </c:pt>
                <c:pt idx="393">
                  <c:v>-9.700738545956197</c:v>
                </c:pt>
                <c:pt idx="394">
                  <c:v>-9.8642065329402122</c:v>
                </c:pt>
                <c:pt idx="395">
                  <c:v>-10.027444382144454</c:v>
                </c:pt>
                <c:pt idx="396">
                  <c:v>-10.190463153090754</c:v>
                </c:pt>
                <c:pt idx="397">
                  <c:v>-10.353273194357444</c:v>
                </c:pt>
                <c:pt idx="398">
                  <c:v>-10.515884200793597</c:v>
                </c:pt>
                <c:pt idx="399">
                  <c:v>-10.678305265209474</c:v>
                </c:pt>
                <c:pt idx="400">
                  <c:v>-10.840544925164066</c:v>
                </c:pt>
                <c:pt idx="401">
                  <c:v>-11.002611205391217</c:v>
                </c:pt>
                <c:pt idx="402">
                  <c:v>-11.1645116563377</c:v>
                </c:pt>
                <c:pt idx="403">
                  <c:v>-11.326253389228071</c:v>
                </c:pt>
                <c:pt idx="404">
                  <c:v>-11.487843108020773</c:v>
                </c:pt>
                <c:pt idx="405">
                  <c:v>-11.649287138576351</c:v>
                </c:pt>
                <c:pt idx="406">
                  <c:v>-11.810591455320957</c:v>
                </c:pt>
                <c:pt idx="407">
                  <c:v>-11.971761705655537</c:v>
                </c:pt>
                <c:pt idx="408">
                  <c:v>-12.132803232332598</c:v>
                </c:pt>
                <c:pt idx="409">
                  <c:v>-12.293721093997553</c:v>
                </c:pt>
                <c:pt idx="410">
                  <c:v>-12.454520084069895</c:v>
                </c:pt>
                <c:pt idx="411">
                  <c:v>-12.615204748120437</c:v>
                </c:pt>
                <c:pt idx="412">
                  <c:v>-12.775779399884001</c:v>
                </c:pt>
                <c:pt idx="413">
                  <c:v>-12.936248136032347</c:v>
                </c:pt>
                <c:pt idx="414">
                  <c:v>-13.096614849819032</c:v>
                </c:pt>
                <c:pt idx="415">
                  <c:v>-13.256883243696475</c:v>
                </c:pt>
                <c:pt idx="416">
                  <c:v>-13.417056840995359</c:v>
                </c:pt>
                <c:pt idx="417">
                  <c:v>-13.577138996747452</c:v>
                </c:pt>
                <c:pt idx="418">
                  <c:v>-13.737132907724973</c:v>
                </c:pt>
                <c:pt idx="419">
                  <c:v>-13.897041621762538</c:v>
                </c:pt>
                <c:pt idx="420">
                  <c:v>-14.056868046421307</c:v>
                </c:pt>
                <c:pt idx="421">
                  <c:v>-14.216614957049389</c:v>
                </c:pt>
                <c:pt idx="422">
                  <c:v>-14.376285004287455</c:v>
                </c:pt>
                <c:pt idx="423">
                  <c:v>-14.535880721064009</c:v>
                </c:pt>
                <c:pt idx="424">
                  <c:v>-14.695404529120673</c:v>
                </c:pt>
                <c:pt idx="425">
                  <c:v>-14.854858745104256</c:v>
                </c:pt>
                <c:pt idx="426">
                  <c:v>-15.014245586259083</c:v>
                </c:pt>
                <c:pt idx="427">
                  <c:v>-15.173567175750083</c:v>
                </c:pt>
                <c:pt idx="428">
                  <c:v>-15.332825547644516</c:v>
                </c:pt>
                <c:pt idx="429">
                  <c:v>-15.492022651577823</c:v>
                </c:pt>
                <c:pt idx="430">
                  <c:v>-15.651160357126892</c:v>
                </c:pt>
                <c:pt idx="431">
                  <c:v>-15.810240457912093</c:v>
                </c:pt>
                <c:pt idx="432">
                  <c:v>-15.969264675447658</c:v>
                </c:pt>
                <c:pt idx="433">
                  <c:v>-16.128234662758363</c:v>
                </c:pt>
                <c:pt idx="434">
                  <c:v>-16.287152007779028</c:v>
                </c:pt>
                <c:pt idx="435">
                  <c:v>-16.446018236551982</c:v>
                </c:pt>
                <c:pt idx="436">
                  <c:v>-16.604834816236515</c:v>
                </c:pt>
                <c:pt idx="437">
                  <c:v>-16.763603157943116</c:v>
                </c:pt>
                <c:pt idx="438">
                  <c:v>-16.922324619404403</c:v>
                </c:pt>
                <c:pt idx="439">
                  <c:v>-17.081000507493712</c:v>
                </c:pt>
                <c:pt idx="440">
                  <c:v>-17.239632080601382</c:v>
                </c:pt>
                <c:pt idx="441">
                  <c:v>-17.398220550878197</c:v>
                </c:pt>
                <c:pt idx="442">
                  <c:v>-17.55676708635449</c:v>
                </c:pt>
                <c:pt idx="443">
                  <c:v>-17.715272812943084</c:v>
                </c:pt>
                <c:pt idx="444">
                  <c:v>-17.873738816333319</c:v>
                </c:pt>
                <c:pt idx="445">
                  <c:v>-18.032166143783179</c:v>
                </c:pt>
                <c:pt idx="446">
                  <c:v>-18.190555805815841</c:v>
                </c:pt>
                <c:pt idx="447">
                  <c:v>-18.348908777826555</c:v>
                </c:pt>
                <c:pt idx="448">
                  <c:v>-18.507226001605439</c:v>
                </c:pt>
                <c:pt idx="449">
                  <c:v>-18.665508386781227</c:v>
                </c:pt>
                <c:pt idx="450">
                  <c:v>-18.823756812190823</c:v>
                </c:pt>
                <c:pt idx="451">
                  <c:v>-18.981972127178999</c:v>
                </c:pt>
                <c:pt idx="452">
                  <c:v>-19.140155152832495</c:v>
                </c:pt>
                <c:pt idx="453">
                  <c:v>-19.29830668315229</c:v>
                </c:pt>
                <c:pt idx="454">
                  <c:v>-19.456427486167659</c:v>
                </c:pt>
                <c:pt idx="455">
                  <c:v>-19.614518304995418</c:v>
                </c:pt>
                <c:pt idx="456">
                  <c:v>-19.772579858847465</c:v>
                </c:pt>
                <c:pt idx="457">
                  <c:v>-19.930612843989529</c:v>
                </c:pt>
                <c:pt idx="458">
                  <c:v>-20.088617934653954</c:v>
                </c:pt>
                <c:pt idx="459">
                  <c:v>-20.246595783908965</c:v>
                </c:pt>
                <c:pt idx="460">
                  <c:v>-20.404547024486977</c:v>
                </c:pt>
                <c:pt idx="461">
                  <c:v>-20.562472269574016</c:v>
                </c:pt>
                <c:pt idx="462">
                  <c:v>-20.720372113562544</c:v>
                </c:pt>
                <c:pt idx="463">
                  <c:v>-20.878247132769562</c:v>
                </c:pt>
                <c:pt idx="464">
                  <c:v>-21.036097886121855</c:v>
                </c:pt>
                <c:pt idx="465">
                  <c:v>-21.1939249158102</c:v>
                </c:pt>
                <c:pt idx="466">
                  <c:v>-21.351728747914077</c:v>
                </c:pt>
                <c:pt idx="467">
                  <c:v>-21.509509892998501</c:v>
                </c:pt>
                <c:pt idx="468">
                  <c:v>-21.667268846684401</c:v>
                </c:pt>
                <c:pt idx="469">
                  <c:v>-21.825006090193892</c:v>
                </c:pt>
                <c:pt idx="470">
                  <c:v>-21.982722090871739</c:v>
                </c:pt>
                <c:pt idx="471">
                  <c:v>-22.140417302684256</c:v>
                </c:pt>
                <c:pt idx="472">
                  <c:v>-22.298092166696691</c:v>
                </c:pt>
                <c:pt idx="473">
                  <c:v>-22.455747111530275</c:v>
                </c:pt>
                <c:pt idx="474">
                  <c:v>-22.613382553799873</c:v>
                </c:pt>
                <c:pt idx="475">
                  <c:v>-22.770998898533204</c:v>
                </c:pt>
                <c:pt idx="476">
                  <c:v>-22.928596539572595</c:v>
                </c:pt>
                <c:pt idx="477">
                  <c:v>-23.086175859960012</c:v>
                </c:pt>
                <c:pt idx="478">
                  <c:v>-23.243737232306263</c:v>
                </c:pt>
                <c:pt idx="479">
                  <c:v>-23.401281019145095</c:v>
                </c:pt>
                <c:pt idx="480">
                  <c:v>-23.558807573272897</c:v>
                </c:pt>
                <c:pt idx="481">
                  <c:v>-23.716317238074726</c:v>
                </c:pt>
                <c:pt idx="482">
                  <c:v>-23.873810347837235</c:v>
                </c:pt>
                <c:pt idx="483">
                  <c:v>-24.031287228049194</c:v>
                </c:pt>
                <c:pt idx="484">
                  <c:v>-24.188748195690085</c:v>
                </c:pt>
                <c:pt idx="485">
                  <c:v>-24.346193559507416</c:v>
                </c:pt>
                <c:pt idx="486">
                  <c:v>-24.503623620283193</c:v>
                </c:pt>
                <c:pt idx="487">
                  <c:v>-24.766507264148828</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-2.4443637302659247</c:v>
                </c:pt>
                <c:pt idx="637">
                  <c:v>-3.630022380556281</c:v>
                </c:pt>
                <c:pt idx="638">
                  <c:v>-4.519738824958754</c:v>
                </c:pt>
                <c:pt idx="639">
                  <c:v>-5.2657234767256176</c:v>
                </c:pt>
                <c:pt idx="640">
                  <c:v>-5.9225397040323227</c:v>
                </c:pt>
                <c:pt idx="641">
                  <c:v>-6.5172031948788893</c:v>
                </c:pt>
                <c:pt idx="642">
                  <c:v>-7.0654247250847879</c:v>
                </c:pt>
                <c:pt idx="643">
                  <c:v>-7.5772913190228754</c:v>
                </c:pt>
                <c:pt idx="644">
                  <c:v>-8.0597325666450956</c:v>
                </c:pt>
                <c:pt idx="645">
                  <c:v>-8.5177498486008396</c:v>
                </c:pt>
                <c:pt idx="646">
                  <c:v>-8.9550915152129811</c:v>
                </c:pt>
                <c:pt idx="647">
                  <c:v>-9.3746516593065632</c:v>
                </c:pt>
                <c:pt idx="648">
                  <c:v>-9.8205402583060017</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-3.0075049003284482</c:v>
                </c:pt>
                <c:pt idx="21">
                  <c:v>-3.0075049003284482</c:v>
                </c:pt>
                <c:pt idx="22">
                  <c:v>-3.0075049003284482</c:v>
                </c:pt>
                <c:pt idx="23">
                  <c:v>-3.0075049003284478</c:v>
                </c:pt>
                <c:pt idx="24">
                  <c:v>-3.0075049003284482</c:v>
                </c:pt>
                <c:pt idx="25">
                  <c:v>-3.0075049003284478</c:v>
                </c:pt>
                <c:pt idx="26">
                  <c:v>-3.0075049003284491</c:v>
                </c:pt>
                <c:pt idx="27">
                  <c:v>-3.0075049003284478</c:v>
                </c:pt>
                <c:pt idx="28">
                  <c:v>-3.0075049003284478</c:v>
                </c:pt>
                <c:pt idx="29">
                  <c:v>-3.0075049003284486</c:v>
                </c:pt>
                <c:pt idx="30">
                  <c:v>-3.0075049003284491</c:v>
                </c:pt>
                <c:pt idx="31">
                  <c:v>-3.0075049003284486</c:v>
                </c:pt>
                <c:pt idx="32">
                  <c:v>-3.0075049003284486</c:v>
                </c:pt>
                <c:pt idx="33">
                  <c:v>-3.0075049003284473</c:v>
                </c:pt>
                <c:pt idx="34">
                  <c:v>-3.0075049003284478</c:v>
                </c:pt>
                <c:pt idx="35">
                  <c:v>-3.0075049003284486</c:v>
                </c:pt>
                <c:pt idx="36">
                  <c:v>-3.0075049003284473</c:v>
                </c:pt>
                <c:pt idx="37">
                  <c:v>-3.0075049003284486</c:v>
                </c:pt>
                <c:pt idx="38">
                  <c:v>-3.0075049003284482</c:v>
                </c:pt>
                <c:pt idx="39">
                  <c:v>-3.0075049003284473</c:v>
                </c:pt>
                <c:pt idx="40">
                  <c:v>-3.0075049003284478</c:v>
                </c:pt>
                <c:pt idx="41">
                  <c:v>-3.0075049003284482</c:v>
                </c:pt>
                <c:pt idx="42">
                  <c:v>-3.0075049003284478</c:v>
                </c:pt>
                <c:pt idx="43">
                  <c:v>-3.0075049003284469</c:v>
                </c:pt>
                <c:pt idx="44">
                  <c:v>-3.0075049003284473</c:v>
                </c:pt>
                <c:pt idx="45">
                  <c:v>-3.0075049003284469</c:v>
                </c:pt>
                <c:pt idx="46">
                  <c:v>-3.0075049003284473</c:v>
                </c:pt>
                <c:pt idx="47">
                  <c:v>-3.0075049003284478</c:v>
                </c:pt>
                <c:pt idx="48">
                  <c:v>-3.0075049003284478</c:v>
                </c:pt>
                <c:pt idx="49">
                  <c:v>-3.0075049003284482</c:v>
                </c:pt>
                <c:pt idx="50">
                  <c:v>-3.0075049003284482</c:v>
                </c:pt>
                <c:pt idx="51">
                  <c:v>-3.0075049003284473</c:v>
                </c:pt>
                <c:pt idx="52">
                  <c:v>-3.0075049003284482</c:v>
                </c:pt>
                <c:pt idx="53">
                  <c:v>-3.0075049003284478</c:v>
                </c:pt>
                <c:pt idx="54">
                  <c:v>-3.0075049003284473</c:v>
                </c:pt>
                <c:pt idx="55">
                  <c:v>-3.0075049003284478</c:v>
                </c:pt>
                <c:pt idx="56">
                  <c:v>-3.0075049003284473</c:v>
                </c:pt>
                <c:pt idx="57">
                  <c:v>-3.0075049003284486</c:v>
                </c:pt>
                <c:pt idx="58">
                  <c:v>-3.0075049003284469</c:v>
                </c:pt>
                <c:pt idx="59">
                  <c:v>-3.0075049003284469</c:v>
                </c:pt>
                <c:pt idx="60">
                  <c:v>-3.0075049003284486</c:v>
                </c:pt>
                <c:pt idx="61">
                  <c:v>-3.0075049003284504</c:v>
                </c:pt>
                <c:pt idx="62">
                  <c:v>-3.0075049003284478</c:v>
                </c:pt>
                <c:pt idx="63">
                  <c:v>-3.0075049003284482</c:v>
                </c:pt>
                <c:pt idx="64">
                  <c:v>-3.0075049003284464</c:v>
                </c:pt>
                <c:pt idx="65">
                  <c:v>-3.0075049003284469</c:v>
                </c:pt>
                <c:pt idx="66">
                  <c:v>-3.0075049003284486</c:v>
                </c:pt>
                <c:pt idx="67">
                  <c:v>-3.0075049003284473</c:v>
                </c:pt>
                <c:pt idx="68">
                  <c:v>-3.0075049003284486</c:v>
                </c:pt>
                <c:pt idx="69">
                  <c:v>-3.0075049003284482</c:v>
                </c:pt>
                <c:pt idx="70">
                  <c:v>-3.0075049003284469</c:v>
                </c:pt>
                <c:pt idx="71">
                  <c:v>-3.0075049003284482</c:v>
                </c:pt>
                <c:pt idx="72">
                  <c:v>-3.0075049003284482</c:v>
                </c:pt>
                <c:pt idx="73">
                  <c:v>-3.0075049003284486</c:v>
                </c:pt>
                <c:pt idx="74">
                  <c:v>-3.0075049003284469</c:v>
                </c:pt>
                <c:pt idx="75">
                  <c:v>-3.0075049003284513</c:v>
                </c:pt>
                <c:pt idx="76">
                  <c:v>-3.0075049003284482</c:v>
                </c:pt>
                <c:pt idx="77">
                  <c:v>-3.007504900328446</c:v>
                </c:pt>
                <c:pt idx="78">
                  <c:v>-3.0075049003284473</c:v>
                </c:pt>
                <c:pt idx="79">
                  <c:v>-3.0075049003284478</c:v>
                </c:pt>
                <c:pt idx="80">
                  <c:v>-3.0075049003284513</c:v>
                </c:pt>
                <c:pt idx="81">
                  <c:v>-3.0075049003284464</c:v>
                </c:pt>
                <c:pt idx="82">
                  <c:v>-3.0075049003284495</c:v>
                </c:pt>
                <c:pt idx="83">
                  <c:v>-3.0075049003284469</c:v>
                </c:pt>
                <c:pt idx="84">
                  <c:v>-3.007504900328446</c:v>
                </c:pt>
                <c:pt idx="85">
                  <c:v>-3.0075049003284482</c:v>
                </c:pt>
                <c:pt idx="86">
                  <c:v>-3.0075049003284473</c:v>
                </c:pt>
                <c:pt idx="87">
                  <c:v>-3.0075049003284478</c:v>
                </c:pt>
                <c:pt idx="88">
                  <c:v>-3.0075049003284486</c:v>
                </c:pt>
                <c:pt idx="89">
                  <c:v>-3.0075049003284455</c:v>
                </c:pt>
                <c:pt idx="90">
                  <c:v>-3.0075049003284473</c:v>
                </c:pt>
                <c:pt idx="91">
                  <c:v>-3.0075049003284513</c:v>
                </c:pt>
                <c:pt idx="92">
                  <c:v>-3.0075049003284473</c:v>
                </c:pt>
                <c:pt idx="93">
                  <c:v>-3.0075049003284469</c:v>
                </c:pt>
                <c:pt idx="94">
                  <c:v>-3.0075049003284482</c:v>
                </c:pt>
                <c:pt idx="95">
                  <c:v>-3.0075049003284478</c:v>
                </c:pt>
                <c:pt idx="96">
                  <c:v>-3.0075049003284486</c:v>
                </c:pt>
                <c:pt idx="97">
                  <c:v>-3.0075049003284455</c:v>
                </c:pt>
                <c:pt idx="98">
                  <c:v>-3.007504900328446</c:v>
                </c:pt>
                <c:pt idx="99">
                  <c:v>-3.0075049003284491</c:v>
                </c:pt>
                <c:pt idx="100">
                  <c:v>-3.0075049003284482</c:v>
                </c:pt>
                <c:pt idx="101">
                  <c:v>-3.0075049003284478</c:v>
                </c:pt>
                <c:pt idx="102">
                  <c:v>-3.0075049003284464</c:v>
                </c:pt>
                <c:pt idx="103">
                  <c:v>-3.0075049003284473</c:v>
                </c:pt>
                <c:pt idx="104">
                  <c:v>-3.0075049003284478</c:v>
                </c:pt>
                <c:pt idx="105">
                  <c:v>-3.0075049003284464</c:v>
                </c:pt>
                <c:pt idx="106">
                  <c:v>-3.0075049003284478</c:v>
                </c:pt>
                <c:pt idx="107">
                  <c:v>-3.0075049003284473</c:v>
                </c:pt>
                <c:pt idx="108">
                  <c:v>-3.0075049003284464</c:v>
                </c:pt>
                <c:pt idx="109">
                  <c:v>-3.0075049003284482</c:v>
                </c:pt>
                <c:pt idx="110">
                  <c:v>-3.0075049003284473</c:v>
                </c:pt>
                <c:pt idx="111">
                  <c:v>-3.0075049003284464</c:v>
                </c:pt>
                <c:pt idx="112">
                  <c:v>-3.0075049003284478</c:v>
                </c:pt>
                <c:pt idx="113">
                  <c:v>-3.0075049003284455</c:v>
                </c:pt>
                <c:pt idx="114">
                  <c:v>-3.0075049003284482</c:v>
                </c:pt>
                <c:pt idx="115">
                  <c:v>-3.0075049003284526</c:v>
                </c:pt>
                <c:pt idx="116">
                  <c:v>-3.0075049003284482</c:v>
                </c:pt>
                <c:pt idx="117">
                  <c:v>-3.0075049003284473</c:v>
                </c:pt>
                <c:pt idx="118">
                  <c:v>-3.0075049003284482</c:v>
                </c:pt>
                <c:pt idx="119">
                  <c:v>-3.007504900328446</c:v>
                </c:pt>
                <c:pt idx="120">
                  <c:v>-3.0075049003284482</c:v>
                </c:pt>
                <c:pt idx="121">
                  <c:v>-3.0075049003284482</c:v>
                </c:pt>
                <c:pt idx="122">
                  <c:v>-3.0075049003284482</c:v>
                </c:pt>
                <c:pt idx="123">
                  <c:v>-3.0075049003284522</c:v>
                </c:pt>
                <c:pt idx="124">
                  <c:v>-3.0075049003284486</c:v>
                </c:pt>
                <c:pt idx="125">
                  <c:v>-3.0075049003284482</c:v>
                </c:pt>
                <c:pt idx="126">
                  <c:v>-3.0075049003284531</c:v>
                </c:pt>
                <c:pt idx="127">
                  <c:v>-3.0075049003284446</c:v>
                </c:pt>
                <c:pt idx="128">
                  <c:v>-3.0075049003284486</c:v>
                </c:pt>
                <c:pt idx="129">
                  <c:v>-3.0075049003284446</c:v>
                </c:pt>
                <c:pt idx="130">
                  <c:v>-3.0075049003284464</c:v>
                </c:pt>
                <c:pt idx="131">
                  <c:v>-3.0075049003284531</c:v>
                </c:pt>
                <c:pt idx="132">
                  <c:v>-3.0075049003284522</c:v>
                </c:pt>
                <c:pt idx="133">
                  <c:v>-3.0075049003284535</c:v>
                </c:pt>
                <c:pt idx="134">
                  <c:v>-3.0075049003284504</c:v>
                </c:pt>
                <c:pt idx="135">
                  <c:v>-3.0075049003284478</c:v>
                </c:pt>
                <c:pt idx="136">
                  <c:v>-3.0075049003284478</c:v>
                </c:pt>
                <c:pt idx="137">
                  <c:v>-3.007504900328446</c:v>
                </c:pt>
                <c:pt idx="138">
                  <c:v>-3.0075049003284473</c:v>
                </c:pt>
                <c:pt idx="139">
                  <c:v>-3.0075049003284482</c:v>
                </c:pt>
                <c:pt idx="140">
                  <c:v>-3.0075049003284464</c:v>
                </c:pt>
                <c:pt idx="141">
                  <c:v>-3.0075049003284478</c:v>
                </c:pt>
                <c:pt idx="142">
                  <c:v>-3.0075049003284464</c:v>
                </c:pt>
                <c:pt idx="143">
                  <c:v>-3.0075049003284473</c:v>
                </c:pt>
                <c:pt idx="144">
                  <c:v>-3.0075049003284522</c:v>
                </c:pt>
                <c:pt idx="145">
                  <c:v>-3.0075049003284495</c:v>
                </c:pt>
                <c:pt idx="146">
                  <c:v>-3.0075049003284451</c:v>
                </c:pt>
                <c:pt idx="147">
                  <c:v>-3.00750490032845</c:v>
                </c:pt>
                <c:pt idx="148">
                  <c:v>-3.0075049003284478</c:v>
                </c:pt>
                <c:pt idx="149">
                  <c:v>-3.00750490032845</c:v>
                </c:pt>
                <c:pt idx="150">
                  <c:v>-3.0075049003284535</c:v>
                </c:pt>
                <c:pt idx="151">
                  <c:v>-3.0075049003284478</c:v>
                </c:pt>
                <c:pt idx="152">
                  <c:v>-3.0075049003284455</c:v>
                </c:pt>
                <c:pt idx="153">
                  <c:v>-3.0075049003284451</c:v>
                </c:pt>
                <c:pt idx="154">
                  <c:v>-3.0075049003284473</c:v>
                </c:pt>
                <c:pt idx="155">
                  <c:v>-3.0075049003284504</c:v>
                </c:pt>
                <c:pt idx="156">
                  <c:v>-3.0075049003284491</c:v>
                </c:pt>
                <c:pt idx="157">
                  <c:v>-3.0075049003284469</c:v>
                </c:pt>
                <c:pt idx="158">
                  <c:v>-3.0075049003284469</c:v>
                </c:pt>
                <c:pt idx="159">
                  <c:v>-3.0203671854367697</c:v>
                </c:pt>
                <c:pt idx="160" formatCode="General">
                  <c:v>0</c:v>
                </c:pt>
                <c:pt idx="161">
                  <c:v>-3.0075049003284482</c:v>
                </c:pt>
                <c:pt idx="162">
                  <c:v>-3.0075049003284482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-22.838313477940101</c:v>
                </c:pt>
                <c:pt idx="312">
                  <c:v>-22.838313477940101</c:v>
                </c:pt>
                <c:pt idx="313">
                  <c:v>-22.838313477940101</c:v>
                </c:pt>
                <c:pt idx="314">
                  <c:v>-22.838313477940108</c:v>
                </c:pt>
                <c:pt idx="315">
                  <c:v>-22.838313477940108</c:v>
                </c:pt>
                <c:pt idx="316">
                  <c:v>-22.838313477940098</c:v>
                </c:pt>
                <c:pt idx="317">
                  <c:v>-22.838313477940101</c:v>
                </c:pt>
                <c:pt idx="318">
                  <c:v>-22.838313477940105</c:v>
                </c:pt>
                <c:pt idx="319">
                  <c:v>-22.838313477940101</c:v>
                </c:pt>
                <c:pt idx="320">
                  <c:v>-22.838313477940098</c:v>
                </c:pt>
                <c:pt idx="321">
                  <c:v>-22.838313477940101</c:v>
                </c:pt>
                <c:pt idx="322">
                  <c:v>-22.838313477940105</c:v>
                </c:pt>
                <c:pt idx="323">
                  <c:v>-22.935986768286014</c:v>
                </c:pt>
                <c:pt idx="324" formatCode="General">
                  <c:v>0</c:v>
                </c:pt>
                <c:pt idx="325">
                  <c:v>-22.838313477940101</c:v>
                </c:pt>
                <c:pt idx="326">
                  <c:v>-22.838313477940101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-3.0075049003284482</c:v>
                </c:pt>
                <c:pt idx="349">
                  <c:v>-3.0075049003284482</c:v>
                </c:pt>
                <c:pt idx="350">
                  <c:v>-3.0075049003284482</c:v>
                </c:pt>
                <c:pt idx="351">
                  <c:v>-3.0075049003284478</c:v>
                </c:pt>
                <c:pt idx="352">
                  <c:v>-3.0075049003284482</c:v>
                </c:pt>
                <c:pt idx="353">
                  <c:v>-3.0075049003284478</c:v>
                </c:pt>
                <c:pt idx="354">
                  <c:v>-3.0075049003284491</c:v>
                </c:pt>
                <c:pt idx="355">
                  <c:v>-3.0075049003284478</c:v>
                </c:pt>
                <c:pt idx="356">
                  <c:v>-3.0075049003284478</c:v>
                </c:pt>
                <c:pt idx="357">
                  <c:v>-3.0075049003284486</c:v>
                </c:pt>
                <c:pt idx="358">
                  <c:v>-3.0075049003284491</c:v>
                </c:pt>
                <c:pt idx="359">
                  <c:v>-3.0075049003284486</c:v>
                </c:pt>
                <c:pt idx="360">
                  <c:v>-3.0075049003284486</c:v>
                </c:pt>
                <c:pt idx="361">
                  <c:v>-3.0075049003284473</c:v>
                </c:pt>
                <c:pt idx="362">
                  <c:v>-3.0075049003284478</c:v>
                </c:pt>
                <c:pt idx="363">
                  <c:v>-3.0075049003284486</c:v>
                </c:pt>
                <c:pt idx="364">
                  <c:v>-3.0075049003284473</c:v>
                </c:pt>
                <c:pt idx="365">
                  <c:v>-3.0075049003284486</c:v>
                </c:pt>
                <c:pt idx="366">
                  <c:v>-3.0075049003284482</c:v>
                </c:pt>
                <c:pt idx="367">
                  <c:v>-3.0075049003284473</c:v>
                </c:pt>
                <c:pt idx="368">
                  <c:v>-3.0075049003284478</c:v>
                </c:pt>
                <c:pt idx="369">
                  <c:v>-3.0075049003284482</c:v>
                </c:pt>
                <c:pt idx="370">
                  <c:v>-3.0075049003284478</c:v>
                </c:pt>
                <c:pt idx="371">
                  <c:v>-3.0075049003284469</c:v>
                </c:pt>
                <c:pt idx="372">
                  <c:v>-3.0075049003284473</c:v>
                </c:pt>
                <c:pt idx="373">
                  <c:v>-3.0075049003284469</c:v>
                </c:pt>
                <c:pt idx="374">
                  <c:v>-3.0075049003284473</c:v>
                </c:pt>
                <c:pt idx="375">
                  <c:v>-3.0075049003284478</c:v>
                </c:pt>
                <c:pt idx="376">
                  <c:v>-3.0075049003284478</c:v>
                </c:pt>
                <c:pt idx="377">
                  <c:v>-3.0075049003284482</c:v>
                </c:pt>
                <c:pt idx="378">
                  <c:v>-3.0075049003284482</c:v>
                </c:pt>
                <c:pt idx="379">
                  <c:v>-3.0075049003284473</c:v>
                </c:pt>
                <c:pt idx="380">
                  <c:v>-3.0075049003284482</c:v>
                </c:pt>
                <c:pt idx="381">
                  <c:v>-3.0075049003284478</c:v>
                </c:pt>
                <c:pt idx="382">
                  <c:v>-3.0075049003284473</c:v>
                </c:pt>
                <c:pt idx="383">
                  <c:v>-3.0075049003284478</c:v>
                </c:pt>
                <c:pt idx="384">
                  <c:v>-3.0075049003284473</c:v>
                </c:pt>
                <c:pt idx="385">
                  <c:v>-3.0075049003284486</c:v>
                </c:pt>
                <c:pt idx="386">
                  <c:v>-3.0075049003284469</c:v>
                </c:pt>
                <c:pt idx="387">
                  <c:v>-3.0075049003284469</c:v>
                </c:pt>
                <c:pt idx="388">
                  <c:v>-3.0075049003284486</c:v>
                </c:pt>
                <c:pt idx="389">
                  <c:v>-3.0075049003284504</c:v>
                </c:pt>
                <c:pt idx="390">
                  <c:v>-3.0075049003284478</c:v>
                </c:pt>
                <c:pt idx="391">
                  <c:v>-3.0075049003284482</c:v>
                </c:pt>
                <c:pt idx="392">
                  <c:v>-3.0075049003284464</c:v>
                </c:pt>
                <c:pt idx="393">
                  <c:v>-3.0075049003284469</c:v>
                </c:pt>
                <c:pt idx="394">
                  <c:v>-3.0075049003284486</c:v>
                </c:pt>
                <c:pt idx="395">
                  <c:v>-3.0075049003284473</c:v>
                </c:pt>
                <c:pt idx="396">
                  <c:v>-3.0075049003284486</c:v>
                </c:pt>
                <c:pt idx="397">
                  <c:v>-3.0075049003284482</c:v>
                </c:pt>
                <c:pt idx="398">
                  <c:v>-3.0075049003284469</c:v>
                </c:pt>
                <c:pt idx="399">
                  <c:v>-3.0075049003284482</c:v>
                </c:pt>
                <c:pt idx="400">
                  <c:v>-3.0075049003284482</c:v>
                </c:pt>
                <c:pt idx="401">
                  <c:v>-3.0075049003284486</c:v>
                </c:pt>
                <c:pt idx="402">
                  <c:v>-3.0075049003284469</c:v>
                </c:pt>
                <c:pt idx="403">
                  <c:v>-3.0075049003284513</c:v>
                </c:pt>
                <c:pt idx="404">
                  <c:v>-3.0075049003284482</c:v>
                </c:pt>
                <c:pt idx="405">
                  <c:v>-3.007504900328446</c:v>
                </c:pt>
                <c:pt idx="406">
                  <c:v>-3.0075049003284473</c:v>
                </c:pt>
                <c:pt idx="407">
                  <c:v>-3.0075049003284478</c:v>
                </c:pt>
                <c:pt idx="408">
                  <c:v>-3.0075049003284513</c:v>
                </c:pt>
                <c:pt idx="409">
                  <c:v>-3.0075049003284464</c:v>
                </c:pt>
                <c:pt idx="410">
                  <c:v>-3.0075049003284495</c:v>
                </c:pt>
                <c:pt idx="411">
                  <c:v>-3.0075049003284469</c:v>
                </c:pt>
                <c:pt idx="412">
                  <c:v>-3.007504900328446</c:v>
                </c:pt>
                <c:pt idx="413">
                  <c:v>-3.0075049003284482</c:v>
                </c:pt>
                <c:pt idx="414">
                  <c:v>-3.0075049003284473</c:v>
                </c:pt>
                <c:pt idx="415">
                  <c:v>-3.0075049003284478</c:v>
                </c:pt>
                <c:pt idx="416">
                  <c:v>-3.0075049003284486</c:v>
                </c:pt>
                <c:pt idx="417">
                  <c:v>-3.0075049003284455</c:v>
                </c:pt>
                <c:pt idx="418">
                  <c:v>-3.0075049003284473</c:v>
                </c:pt>
                <c:pt idx="419">
                  <c:v>-3.0075049003284513</c:v>
                </c:pt>
                <c:pt idx="420">
                  <c:v>-3.0075049003284473</c:v>
                </c:pt>
                <c:pt idx="421">
                  <c:v>-3.0075049003284469</c:v>
                </c:pt>
                <c:pt idx="422">
                  <c:v>-3.0075049003284482</c:v>
                </c:pt>
                <c:pt idx="423">
                  <c:v>-3.0075049003284478</c:v>
                </c:pt>
                <c:pt idx="424">
                  <c:v>-3.0075049003284486</c:v>
                </c:pt>
                <c:pt idx="425">
                  <c:v>-3.0075049003284455</c:v>
                </c:pt>
                <c:pt idx="426">
                  <c:v>-3.007504900328446</c:v>
                </c:pt>
                <c:pt idx="427">
                  <c:v>-3.0075049003284491</c:v>
                </c:pt>
                <c:pt idx="428">
                  <c:v>-3.0075049003284482</c:v>
                </c:pt>
                <c:pt idx="429">
                  <c:v>-3.0075049003284478</c:v>
                </c:pt>
                <c:pt idx="430">
                  <c:v>-3.0075049003284464</c:v>
                </c:pt>
                <c:pt idx="431">
                  <c:v>-3.0075049003284473</c:v>
                </c:pt>
                <c:pt idx="432">
                  <c:v>-3.0075049003284478</c:v>
                </c:pt>
                <c:pt idx="433">
                  <c:v>-3.0075049003284464</c:v>
                </c:pt>
                <c:pt idx="434">
                  <c:v>-3.0075049003284478</c:v>
                </c:pt>
                <c:pt idx="435">
                  <c:v>-3.0075049003284473</c:v>
                </c:pt>
                <c:pt idx="436">
                  <c:v>-3.0075049003284464</c:v>
                </c:pt>
                <c:pt idx="437">
                  <c:v>-3.0075049003284482</c:v>
                </c:pt>
                <c:pt idx="438">
                  <c:v>-3.0075049003284473</c:v>
                </c:pt>
                <c:pt idx="439">
                  <c:v>-3.0075049003284464</c:v>
                </c:pt>
                <c:pt idx="440">
                  <c:v>-3.0075049003284478</c:v>
                </c:pt>
                <c:pt idx="441">
                  <c:v>-3.0075049003284455</c:v>
                </c:pt>
                <c:pt idx="442">
                  <c:v>-3.0075049003284482</c:v>
                </c:pt>
                <c:pt idx="443">
                  <c:v>-3.0075049003284526</c:v>
                </c:pt>
                <c:pt idx="444">
                  <c:v>-3.0075049003284482</c:v>
                </c:pt>
                <c:pt idx="445">
                  <c:v>-3.0075049003284473</c:v>
                </c:pt>
                <c:pt idx="446">
                  <c:v>-3.0075049003284482</c:v>
                </c:pt>
                <c:pt idx="447">
                  <c:v>-3.007504900328446</c:v>
                </c:pt>
                <c:pt idx="448">
                  <c:v>-3.0075049003284482</c:v>
                </c:pt>
                <c:pt idx="449">
                  <c:v>-3.0075049003284482</c:v>
                </c:pt>
                <c:pt idx="450">
                  <c:v>-3.0075049003284482</c:v>
                </c:pt>
                <c:pt idx="451">
                  <c:v>-3.0075049003284522</c:v>
                </c:pt>
                <c:pt idx="452">
                  <c:v>-3.0075049003284486</c:v>
                </c:pt>
                <c:pt idx="453">
                  <c:v>-3.0075049003284482</c:v>
                </c:pt>
                <c:pt idx="454">
                  <c:v>-3.0075049003284531</c:v>
                </c:pt>
                <c:pt idx="455">
                  <c:v>-3.0075049003284446</c:v>
                </c:pt>
                <c:pt idx="456">
                  <c:v>-3.0075049003284486</c:v>
                </c:pt>
                <c:pt idx="457">
                  <c:v>-3.0075049003284446</c:v>
                </c:pt>
                <c:pt idx="458">
                  <c:v>-3.0075049003284464</c:v>
                </c:pt>
                <c:pt idx="459">
                  <c:v>-3.0075049003284531</c:v>
                </c:pt>
                <c:pt idx="460">
                  <c:v>-3.0075049003284522</c:v>
                </c:pt>
                <c:pt idx="461">
                  <c:v>-3.0075049003284535</c:v>
                </c:pt>
                <c:pt idx="462">
                  <c:v>-3.0075049003284504</c:v>
                </c:pt>
                <c:pt idx="463">
                  <c:v>-3.0075049003284478</c:v>
                </c:pt>
                <c:pt idx="464">
                  <c:v>-3.0075049003284478</c:v>
                </c:pt>
                <c:pt idx="465">
                  <c:v>-3.007504900328446</c:v>
                </c:pt>
                <c:pt idx="466">
                  <c:v>-3.0075049003284473</c:v>
                </c:pt>
                <c:pt idx="467">
                  <c:v>-3.0075049003284482</c:v>
                </c:pt>
                <c:pt idx="468">
                  <c:v>-3.0075049003284464</c:v>
                </c:pt>
                <c:pt idx="469">
                  <c:v>-3.0075049003284478</c:v>
                </c:pt>
                <c:pt idx="470">
                  <c:v>-3.0075049003284464</c:v>
                </c:pt>
                <c:pt idx="471">
                  <c:v>-3.0075049003284473</c:v>
                </c:pt>
                <c:pt idx="472">
                  <c:v>-3.0075049003284522</c:v>
                </c:pt>
                <c:pt idx="473">
                  <c:v>-3.0075049003284495</c:v>
                </c:pt>
                <c:pt idx="474">
                  <c:v>-3.0075049003284451</c:v>
                </c:pt>
                <c:pt idx="475">
                  <c:v>-3.00750490032845</c:v>
                </c:pt>
                <c:pt idx="476">
                  <c:v>-3.0075049003284478</c:v>
                </c:pt>
                <c:pt idx="477">
                  <c:v>-3.00750490032845</c:v>
                </c:pt>
                <c:pt idx="478">
                  <c:v>-3.0075049003284535</c:v>
                </c:pt>
                <c:pt idx="479">
                  <c:v>-3.0075049003284478</c:v>
                </c:pt>
                <c:pt idx="480">
                  <c:v>-3.0075049003284455</c:v>
                </c:pt>
                <c:pt idx="481">
                  <c:v>-3.0075049003284451</c:v>
                </c:pt>
                <c:pt idx="482">
                  <c:v>-3.0075049003284473</c:v>
                </c:pt>
                <c:pt idx="483">
                  <c:v>-3.0075049003284504</c:v>
                </c:pt>
                <c:pt idx="484">
                  <c:v>-3.0075049003284491</c:v>
                </c:pt>
                <c:pt idx="485">
                  <c:v>-3.0075049003284469</c:v>
                </c:pt>
                <c:pt idx="486">
                  <c:v>-3.0075049003284469</c:v>
                </c:pt>
                <c:pt idx="487">
                  <c:v>-3.0203671854367697</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-22.838313477940101</c:v>
                </c:pt>
                <c:pt idx="637">
                  <c:v>-22.838313477940101</c:v>
                </c:pt>
                <c:pt idx="638">
                  <c:v>-22.838313477940101</c:v>
                </c:pt>
                <c:pt idx="639">
                  <c:v>-22.838313477940108</c:v>
                </c:pt>
                <c:pt idx="640">
                  <c:v>-22.838313477940108</c:v>
                </c:pt>
                <c:pt idx="641">
                  <c:v>-22.838313477940098</c:v>
                </c:pt>
                <c:pt idx="642">
                  <c:v>-22.838313477940101</c:v>
                </c:pt>
                <c:pt idx="643">
                  <c:v>-22.838313477940105</c:v>
                </c:pt>
                <c:pt idx="644">
                  <c:v>-22.838313477940101</c:v>
                </c:pt>
                <c:pt idx="645">
                  <c:v>-22.838313477940098</c:v>
                </c:pt>
                <c:pt idx="646">
                  <c:v>-22.838313477940101</c:v>
                </c:pt>
                <c:pt idx="647">
                  <c:v>-22.838313477940105</c:v>
                </c:pt>
                <c:pt idx="648">
                  <c:v>-22.935986768286014</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4.3301270189221933E-2</c:v>
                </c:pt>
                <c:pt idx="1">
                  <c:v>0.13531646934131852</c:v>
                </c:pt>
                <c:pt idx="2">
                  <c:v>0.27063293868263705</c:v>
                </c:pt>
                <c:pt idx="3">
                  <c:v>0.40594940802395557</c:v>
                </c:pt>
                <c:pt idx="4">
                  <c:v>0.5412658773652741</c:v>
                </c:pt>
                <c:pt idx="5">
                  <c:v>0.67658234670659267</c:v>
                </c:pt>
                <c:pt idx="6">
                  <c:v>0.81189881604791114</c:v>
                </c:pt>
                <c:pt idx="7">
                  <c:v>0.94721528538922972</c:v>
                </c:pt>
                <c:pt idx="8">
                  <c:v>1.0825317547305482</c:v>
                </c:pt>
                <c:pt idx="9">
                  <c:v>1.2178482240718669</c:v>
                </c:pt>
                <c:pt idx="10">
                  <c:v>1.3531646934131853</c:v>
                </c:pt>
                <c:pt idx="11">
                  <c:v>1.4884811627545038</c:v>
                </c:pt>
                <c:pt idx="12">
                  <c:v>1.6237976320958223</c:v>
                </c:pt>
                <c:pt idx="13">
                  <c:v>1.759114101437141</c:v>
                </c:pt>
                <c:pt idx="14">
                  <c:v>1.8944305707784594</c:v>
                </c:pt>
                <c:pt idx="15">
                  <c:v>2.0297470401197781</c:v>
                </c:pt>
                <c:pt idx="16">
                  <c:v>2.1650635094610964</c:v>
                </c:pt>
                <c:pt idx="17">
                  <c:v>2.3003799788024151</c:v>
                </c:pt>
                <c:pt idx="18">
                  <c:v>2.4356964481437338</c:v>
                </c:pt>
                <c:pt idx="19">
                  <c:v>2.571012917485052</c:v>
                </c:pt>
                <c:pt idx="20">
                  <c:v>2.7063293868263707</c:v>
                </c:pt>
                <c:pt idx="21">
                  <c:v>2.8416458561676889</c:v>
                </c:pt>
                <c:pt idx="22">
                  <c:v>2.9769623255090076</c:v>
                </c:pt>
                <c:pt idx="23">
                  <c:v>3.1122787948503263</c:v>
                </c:pt>
                <c:pt idx="24">
                  <c:v>3.2475952641916446</c:v>
                </c:pt>
                <c:pt idx="25">
                  <c:v>3.3829117335329633</c:v>
                </c:pt>
                <c:pt idx="26">
                  <c:v>3.518228202874282</c:v>
                </c:pt>
                <c:pt idx="27">
                  <c:v>3.6535446722156002</c:v>
                </c:pt>
                <c:pt idx="28">
                  <c:v>3.7888611415569189</c:v>
                </c:pt>
                <c:pt idx="29">
                  <c:v>3.9241776108982376</c:v>
                </c:pt>
                <c:pt idx="30">
                  <c:v>4.0594940802395563</c:v>
                </c:pt>
                <c:pt idx="31">
                  <c:v>4.1948105495808745</c:v>
                </c:pt>
                <c:pt idx="32">
                  <c:v>4.3301270189221928</c:v>
                </c:pt>
                <c:pt idx="33">
                  <c:v>4.4654434882635119</c:v>
                </c:pt>
                <c:pt idx="34">
                  <c:v>4.6007599576048301</c:v>
                </c:pt>
                <c:pt idx="35">
                  <c:v>4.7360764269461484</c:v>
                </c:pt>
                <c:pt idx="36">
                  <c:v>4.8713928962874675</c:v>
                </c:pt>
                <c:pt idx="37">
                  <c:v>5.0067093656287858</c:v>
                </c:pt>
                <c:pt idx="38">
                  <c:v>5.142025834970104</c:v>
                </c:pt>
                <c:pt idx="39">
                  <c:v>5.2773423043114223</c:v>
                </c:pt>
                <c:pt idx="40">
                  <c:v>5.4126587736527414</c:v>
                </c:pt>
                <c:pt idx="41">
                  <c:v>5.5479752429940596</c:v>
                </c:pt>
                <c:pt idx="42">
                  <c:v>5.6832917123353779</c:v>
                </c:pt>
                <c:pt idx="43">
                  <c:v>5.818608181676697</c:v>
                </c:pt>
                <c:pt idx="44">
                  <c:v>5.9539246510180153</c:v>
                </c:pt>
                <c:pt idx="45">
                  <c:v>6.0892411203593335</c:v>
                </c:pt>
                <c:pt idx="46">
                  <c:v>6.2245575897006526</c:v>
                </c:pt>
                <c:pt idx="47">
                  <c:v>6.3598740590419709</c:v>
                </c:pt>
                <c:pt idx="48">
                  <c:v>6.4951905283832891</c:v>
                </c:pt>
                <c:pt idx="49">
                  <c:v>6.6305069977246083</c:v>
                </c:pt>
                <c:pt idx="50">
                  <c:v>6.7658234670659265</c:v>
                </c:pt>
                <c:pt idx="51">
                  <c:v>6.9011399364072448</c:v>
                </c:pt>
                <c:pt idx="52">
                  <c:v>7.0364564057485639</c:v>
                </c:pt>
                <c:pt idx="53">
                  <c:v>7.1717728750898821</c:v>
                </c:pt>
                <c:pt idx="54">
                  <c:v>7.3070893444312004</c:v>
                </c:pt>
                <c:pt idx="55">
                  <c:v>7.4424058137725195</c:v>
                </c:pt>
                <c:pt idx="56">
                  <c:v>7.5777222831138378</c:v>
                </c:pt>
                <c:pt idx="57">
                  <c:v>7.713038752455156</c:v>
                </c:pt>
                <c:pt idx="58">
                  <c:v>7.8483552217964752</c:v>
                </c:pt>
                <c:pt idx="59">
                  <c:v>7.9836716911377934</c:v>
                </c:pt>
                <c:pt idx="60">
                  <c:v>8.1189881604791125</c:v>
                </c:pt>
                <c:pt idx="61">
                  <c:v>8.2543046298204299</c:v>
                </c:pt>
                <c:pt idx="62">
                  <c:v>8.389621099161749</c:v>
                </c:pt>
                <c:pt idx="63">
                  <c:v>8.5249375685030682</c:v>
                </c:pt>
                <c:pt idx="64">
                  <c:v>8.6602540378443855</c:v>
                </c:pt>
                <c:pt idx="65">
                  <c:v>8.7955705071857047</c:v>
                </c:pt>
                <c:pt idx="66">
                  <c:v>8.9308869765270238</c:v>
                </c:pt>
                <c:pt idx="67">
                  <c:v>9.0662034458683411</c:v>
                </c:pt>
                <c:pt idx="68">
                  <c:v>9.2015199152096603</c:v>
                </c:pt>
                <c:pt idx="69">
                  <c:v>9.3368363845509794</c:v>
                </c:pt>
                <c:pt idx="70">
                  <c:v>9.4721528538922968</c:v>
                </c:pt>
                <c:pt idx="71">
                  <c:v>9.6074693232336159</c:v>
                </c:pt>
                <c:pt idx="72">
                  <c:v>9.742785792574935</c:v>
                </c:pt>
                <c:pt idx="73">
                  <c:v>9.8781022619162524</c:v>
                </c:pt>
                <c:pt idx="74">
                  <c:v>10.013418731257572</c:v>
                </c:pt>
                <c:pt idx="75">
                  <c:v>10.148735200598891</c:v>
                </c:pt>
                <c:pt idx="76">
                  <c:v>10.284051669940208</c:v>
                </c:pt>
                <c:pt idx="77">
                  <c:v>10.419368139281527</c:v>
                </c:pt>
                <c:pt idx="78">
                  <c:v>10.554684608622845</c:v>
                </c:pt>
                <c:pt idx="79">
                  <c:v>10.690001077964164</c:v>
                </c:pt>
                <c:pt idx="80">
                  <c:v>10.825317547305483</c:v>
                </c:pt>
                <c:pt idx="81">
                  <c:v>10.9606340166468</c:v>
                </c:pt>
                <c:pt idx="82">
                  <c:v>11.095950485988119</c:v>
                </c:pt>
                <c:pt idx="83">
                  <c:v>11.231266955329438</c:v>
                </c:pt>
                <c:pt idx="84">
                  <c:v>11.366583424670756</c:v>
                </c:pt>
                <c:pt idx="85">
                  <c:v>11.501899894012075</c:v>
                </c:pt>
                <c:pt idx="86">
                  <c:v>11.637216363353394</c:v>
                </c:pt>
                <c:pt idx="87">
                  <c:v>11.772532832694711</c:v>
                </c:pt>
                <c:pt idx="88">
                  <c:v>11.907849302036031</c:v>
                </c:pt>
                <c:pt idx="89">
                  <c:v>12.04316577137735</c:v>
                </c:pt>
                <c:pt idx="90">
                  <c:v>12.178482240718667</c:v>
                </c:pt>
                <c:pt idx="91">
                  <c:v>12.313798710059986</c:v>
                </c:pt>
                <c:pt idx="92">
                  <c:v>12.449115179401305</c:v>
                </c:pt>
                <c:pt idx="93">
                  <c:v>12.584431648742623</c:v>
                </c:pt>
                <c:pt idx="94">
                  <c:v>12.719748118083942</c:v>
                </c:pt>
                <c:pt idx="95">
                  <c:v>12.855064587425261</c:v>
                </c:pt>
                <c:pt idx="96">
                  <c:v>12.990381056766578</c:v>
                </c:pt>
                <c:pt idx="97">
                  <c:v>13.125697526107897</c:v>
                </c:pt>
                <c:pt idx="98">
                  <c:v>13.261013995449217</c:v>
                </c:pt>
                <c:pt idx="99">
                  <c:v>13.396330464790534</c:v>
                </c:pt>
                <c:pt idx="100">
                  <c:v>13.531646934131853</c:v>
                </c:pt>
                <c:pt idx="101">
                  <c:v>13.666963403473172</c:v>
                </c:pt>
                <c:pt idx="102">
                  <c:v>13.80227987281449</c:v>
                </c:pt>
                <c:pt idx="103">
                  <c:v>13.937596342155809</c:v>
                </c:pt>
                <c:pt idx="104">
                  <c:v>14.072912811497128</c:v>
                </c:pt>
                <c:pt idx="105">
                  <c:v>14.208229280838445</c:v>
                </c:pt>
                <c:pt idx="106">
                  <c:v>14.343545750179764</c:v>
                </c:pt>
                <c:pt idx="107">
                  <c:v>14.478862219521083</c:v>
                </c:pt>
                <c:pt idx="108">
                  <c:v>14.614178688862401</c:v>
                </c:pt>
                <c:pt idx="109">
                  <c:v>14.74949515820372</c:v>
                </c:pt>
                <c:pt idx="110">
                  <c:v>14.884811627545039</c:v>
                </c:pt>
                <c:pt idx="111">
                  <c:v>15.020128096886356</c:v>
                </c:pt>
                <c:pt idx="112">
                  <c:v>15.155444566227676</c:v>
                </c:pt>
                <c:pt idx="113">
                  <c:v>15.290761035568995</c:v>
                </c:pt>
                <c:pt idx="114">
                  <c:v>15.426077504910312</c:v>
                </c:pt>
                <c:pt idx="115">
                  <c:v>15.561393974251631</c:v>
                </c:pt>
                <c:pt idx="116">
                  <c:v>15.69671044359295</c:v>
                </c:pt>
                <c:pt idx="117">
                  <c:v>15.832026912934268</c:v>
                </c:pt>
                <c:pt idx="118">
                  <c:v>15.967343382275587</c:v>
                </c:pt>
                <c:pt idx="119">
                  <c:v>16.102659851616906</c:v>
                </c:pt>
                <c:pt idx="120">
                  <c:v>16.237976320958225</c:v>
                </c:pt>
                <c:pt idx="121">
                  <c:v>16.373292790299541</c:v>
                </c:pt>
                <c:pt idx="122">
                  <c:v>16.50860925964086</c:v>
                </c:pt>
                <c:pt idx="123">
                  <c:v>16.643925728982179</c:v>
                </c:pt>
                <c:pt idx="124">
                  <c:v>16.779242198323498</c:v>
                </c:pt>
                <c:pt idx="125">
                  <c:v>16.914558667664817</c:v>
                </c:pt>
                <c:pt idx="126">
                  <c:v>17.049875137006136</c:v>
                </c:pt>
                <c:pt idx="127">
                  <c:v>17.185191606347452</c:v>
                </c:pt>
                <c:pt idx="128">
                  <c:v>17.320508075688771</c:v>
                </c:pt>
                <c:pt idx="129">
                  <c:v>17.45582454503009</c:v>
                </c:pt>
                <c:pt idx="130">
                  <c:v>17.591141014371409</c:v>
                </c:pt>
                <c:pt idx="131">
                  <c:v>17.726457483712728</c:v>
                </c:pt>
                <c:pt idx="132">
                  <c:v>17.861773953054048</c:v>
                </c:pt>
                <c:pt idx="133">
                  <c:v>17.997090422395363</c:v>
                </c:pt>
                <c:pt idx="134">
                  <c:v>18.132406891736682</c:v>
                </c:pt>
                <c:pt idx="135">
                  <c:v>18.267723361078001</c:v>
                </c:pt>
                <c:pt idx="136">
                  <c:v>18.403039830419321</c:v>
                </c:pt>
                <c:pt idx="137">
                  <c:v>18.53835629976064</c:v>
                </c:pt>
                <c:pt idx="138">
                  <c:v>18.673672769101959</c:v>
                </c:pt>
                <c:pt idx="139">
                  <c:v>18.808989238443274</c:v>
                </c:pt>
                <c:pt idx="140">
                  <c:v>18.944305707784594</c:v>
                </c:pt>
                <c:pt idx="141">
                  <c:v>19.079622177125913</c:v>
                </c:pt>
                <c:pt idx="142">
                  <c:v>19.214938646467232</c:v>
                </c:pt>
                <c:pt idx="143">
                  <c:v>19.350255115808551</c:v>
                </c:pt>
                <c:pt idx="144">
                  <c:v>19.48557158514987</c:v>
                </c:pt>
                <c:pt idx="145">
                  <c:v>19.620888054491186</c:v>
                </c:pt>
                <c:pt idx="146">
                  <c:v>19.756204523832505</c:v>
                </c:pt>
                <c:pt idx="147">
                  <c:v>19.891520993173824</c:v>
                </c:pt>
                <c:pt idx="148">
                  <c:v>20.026837462515143</c:v>
                </c:pt>
                <c:pt idx="149">
                  <c:v>20.162153931856462</c:v>
                </c:pt>
                <c:pt idx="150">
                  <c:v>20.297470401197781</c:v>
                </c:pt>
                <c:pt idx="151">
                  <c:v>20.432786870539097</c:v>
                </c:pt>
                <c:pt idx="152">
                  <c:v>20.568103339880416</c:v>
                </c:pt>
                <c:pt idx="153">
                  <c:v>20.703419809221735</c:v>
                </c:pt>
                <c:pt idx="154">
                  <c:v>20.838736278563054</c:v>
                </c:pt>
                <c:pt idx="155">
                  <c:v>20.974052747904373</c:v>
                </c:pt>
                <c:pt idx="156">
                  <c:v>21.109369217245689</c:v>
                </c:pt>
                <c:pt idx="157">
                  <c:v>21.244685686587008</c:v>
                </c:pt>
                <c:pt idx="158">
                  <c:v>21.380002155928327</c:v>
                </c:pt>
                <c:pt idx="159">
                  <c:v>21.607333824421744</c:v>
                </c:pt>
                <c:pt idx="161">
                  <c:v>4.3301270189221933E-2</c:v>
                </c:pt>
                <c:pt idx="162">
                  <c:v>-4.3301270189221933E-2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0.72878038411536772</c:v>
                </c:pt>
                <c:pt idx="308">
                  <c:v>2.7455339709738191</c:v>
                </c:pt>
                <c:pt idx="309">
                  <c:v>3.8201597935520009</c:v>
                </c:pt>
                <c:pt idx="310">
                  <c:v>4.6581233384026239</c:v>
                </c:pt>
                <c:pt idx="311">
                  <c:v>5.3713530277083201</c:v>
                </c:pt>
                <c:pt idx="312">
                  <c:v>6.0044634885867438</c:v>
                </c:pt>
                <c:pt idx="313">
                  <c:v>6.5806199060780894</c:v>
                </c:pt>
                <c:pt idx="314">
                  <c:v>7.1136743695344418</c:v>
                </c:pt>
                <c:pt idx="315">
                  <c:v>7.6126865066329339</c:v>
                </c:pt>
                <c:pt idx="316">
                  <c:v>8.0839629381740306</c:v>
                </c:pt>
                <c:pt idx="317">
                  <c:v>8.5321009047169198</c:v>
                </c:pt>
                <c:pt idx="318">
                  <c:v>8.9605726957472598</c:v>
                </c:pt>
                <c:pt idx="319">
                  <c:v>9.3720759892497298</c:v>
                </c:pt>
                <c:pt idx="320">
                  <c:v>9.7687553857065801</c:v>
                </c:pt>
                <c:pt idx="321">
                  <c:v>10.152348661677811</c:v>
                </c:pt>
                <c:pt idx="322">
                  <c:v>10.5242868183916</c:v>
                </c:pt>
                <c:pt idx="323">
                  <c:v>10.932320067631528</c:v>
                </c:pt>
                <c:pt idx="325">
                  <c:v>0.72878038411536772</c:v>
                </c:pt>
                <c:pt idx="326">
                  <c:v>-0.72878038411536772</c:v>
                </c:pt>
                <c:pt idx="328">
                  <c:v>-4.3301270189221933E-2</c:v>
                </c:pt>
                <c:pt idx="329">
                  <c:v>-0.13531646934131852</c:v>
                </c:pt>
                <c:pt idx="330">
                  <c:v>-0.27063293868263705</c:v>
                </c:pt>
                <c:pt idx="331">
                  <c:v>-0.40594940802395557</c:v>
                </c:pt>
                <c:pt idx="332">
                  <c:v>-0.5412658773652741</c:v>
                </c:pt>
                <c:pt idx="333">
                  <c:v>-0.67658234670659267</c:v>
                </c:pt>
                <c:pt idx="334">
                  <c:v>-0.81189881604791114</c:v>
                </c:pt>
                <c:pt idx="335">
                  <c:v>-0.94721528538922972</c:v>
                </c:pt>
                <c:pt idx="336">
                  <c:v>-1.0825317547305482</c:v>
                </c:pt>
                <c:pt idx="337">
                  <c:v>-1.2178482240718669</c:v>
                </c:pt>
                <c:pt idx="338">
                  <c:v>-1.3531646934131853</c:v>
                </c:pt>
                <c:pt idx="339">
                  <c:v>-1.4884811627545038</c:v>
                </c:pt>
                <c:pt idx="340">
                  <c:v>-1.6237976320958223</c:v>
                </c:pt>
                <c:pt idx="341">
                  <c:v>-1.759114101437141</c:v>
                </c:pt>
                <c:pt idx="342">
                  <c:v>-1.8944305707784594</c:v>
                </c:pt>
                <c:pt idx="343">
                  <c:v>-2.0297470401197781</c:v>
                </c:pt>
                <c:pt idx="344">
                  <c:v>-2.1650635094610964</c:v>
                </c:pt>
                <c:pt idx="345">
                  <c:v>-2.3003799788024151</c:v>
                </c:pt>
                <c:pt idx="346">
                  <c:v>-2.4356964481437338</c:v>
                </c:pt>
                <c:pt idx="347">
                  <c:v>-2.571012917485052</c:v>
                </c:pt>
                <c:pt idx="348">
                  <c:v>-2.7063293868263707</c:v>
                </c:pt>
                <c:pt idx="349">
                  <c:v>-2.8416458561676889</c:v>
                </c:pt>
                <c:pt idx="350">
                  <c:v>-2.9769623255090076</c:v>
                </c:pt>
                <c:pt idx="351">
                  <c:v>-3.1122787948503263</c:v>
                </c:pt>
                <c:pt idx="352">
                  <c:v>-3.2475952641916446</c:v>
                </c:pt>
                <c:pt idx="353">
                  <c:v>-3.3829117335329633</c:v>
                </c:pt>
                <c:pt idx="354">
                  <c:v>-3.518228202874282</c:v>
                </c:pt>
                <c:pt idx="355">
                  <c:v>-3.6535446722156002</c:v>
                </c:pt>
                <c:pt idx="356">
                  <c:v>-3.7888611415569189</c:v>
                </c:pt>
                <c:pt idx="357">
                  <c:v>-3.9241776108982376</c:v>
                </c:pt>
                <c:pt idx="358">
                  <c:v>-4.0594940802395563</c:v>
                </c:pt>
                <c:pt idx="359">
                  <c:v>-4.1948105495808745</c:v>
                </c:pt>
                <c:pt idx="360">
                  <c:v>-4.3301270189221928</c:v>
                </c:pt>
                <c:pt idx="361">
                  <c:v>-4.4654434882635119</c:v>
                </c:pt>
                <c:pt idx="362">
                  <c:v>-4.6007599576048301</c:v>
                </c:pt>
                <c:pt idx="363">
                  <c:v>-4.7360764269461484</c:v>
                </c:pt>
                <c:pt idx="364">
                  <c:v>-4.8713928962874675</c:v>
                </c:pt>
                <c:pt idx="365">
                  <c:v>-5.0067093656287858</c:v>
                </c:pt>
                <c:pt idx="366">
                  <c:v>-5.142025834970104</c:v>
                </c:pt>
                <c:pt idx="367">
                  <c:v>-5.2773423043114223</c:v>
                </c:pt>
                <c:pt idx="368">
                  <c:v>-5.4126587736527414</c:v>
                </c:pt>
                <c:pt idx="369">
                  <c:v>-5.5479752429940596</c:v>
                </c:pt>
                <c:pt idx="370">
                  <c:v>-5.6832917123353779</c:v>
                </c:pt>
                <c:pt idx="371">
                  <c:v>-5.818608181676697</c:v>
                </c:pt>
                <c:pt idx="372">
                  <c:v>-5.9539246510180153</c:v>
                </c:pt>
                <c:pt idx="373">
                  <c:v>-6.0892411203593335</c:v>
                </c:pt>
                <c:pt idx="374">
                  <c:v>-6.2245575897006526</c:v>
                </c:pt>
                <c:pt idx="375">
                  <c:v>-6.3598740590419709</c:v>
                </c:pt>
                <c:pt idx="376">
                  <c:v>-6.4951905283832891</c:v>
                </c:pt>
                <c:pt idx="377">
                  <c:v>-6.6305069977246083</c:v>
                </c:pt>
                <c:pt idx="378">
                  <c:v>-6.7658234670659265</c:v>
                </c:pt>
                <c:pt idx="379">
                  <c:v>-6.9011399364072448</c:v>
                </c:pt>
                <c:pt idx="380">
                  <c:v>-7.0364564057485639</c:v>
                </c:pt>
                <c:pt idx="381">
                  <c:v>-7.1717728750898821</c:v>
                </c:pt>
                <c:pt idx="382">
                  <c:v>-7.3070893444312004</c:v>
                </c:pt>
                <c:pt idx="383">
                  <c:v>-7.4424058137725195</c:v>
                </c:pt>
                <c:pt idx="384">
                  <c:v>-7.5777222831138378</c:v>
                </c:pt>
                <c:pt idx="385">
                  <c:v>-7.713038752455156</c:v>
                </c:pt>
                <c:pt idx="386">
                  <c:v>-7.8483552217964752</c:v>
                </c:pt>
                <c:pt idx="387">
                  <c:v>-7.9836716911377934</c:v>
                </c:pt>
                <c:pt idx="388">
                  <c:v>-8.1189881604791125</c:v>
                </c:pt>
                <c:pt idx="389">
                  <c:v>-8.2543046298204299</c:v>
                </c:pt>
                <c:pt idx="390">
                  <c:v>-8.389621099161749</c:v>
                </c:pt>
                <c:pt idx="391">
                  <c:v>-8.5249375685030682</c:v>
                </c:pt>
                <c:pt idx="392">
                  <c:v>-8.6602540378443855</c:v>
                </c:pt>
                <c:pt idx="393">
                  <c:v>-8.7955705071857047</c:v>
                </c:pt>
                <c:pt idx="394">
                  <c:v>-8.9308869765270238</c:v>
                </c:pt>
                <c:pt idx="395">
                  <c:v>-9.0662034458683411</c:v>
                </c:pt>
                <c:pt idx="396">
                  <c:v>-9.2015199152096603</c:v>
                </c:pt>
                <c:pt idx="397">
                  <c:v>-9.3368363845509794</c:v>
                </c:pt>
                <c:pt idx="398">
                  <c:v>-9.4721528538922968</c:v>
                </c:pt>
                <c:pt idx="399">
                  <c:v>-9.6074693232336159</c:v>
                </c:pt>
                <c:pt idx="400">
                  <c:v>-9.742785792574935</c:v>
                </c:pt>
                <c:pt idx="401">
                  <c:v>-9.8781022619162524</c:v>
                </c:pt>
                <c:pt idx="402">
                  <c:v>-10.013418731257572</c:v>
                </c:pt>
                <c:pt idx="403">
                  <c:v>-10.148735200598891</c:v>
                </c:pt>
                <c:pt idx="404">
                  <c:v>-10.284051669940208</c:v>
                </c:pt>
                <c:pt idx="405">
                  <c:v>-10.419368139281527</c:v>
                </c:pt>
                <c:pt idx="406">
                  <c:v>-10.554684608622845</c:v>
                </c:pt>
                <c:pt idx="407">
                  <c:v>-10.690001077964164</c:v>
                </c:pt>
                <c:pt idx="408">
                  <c:v>-10.825317547305483</c:v>
                </c:pt>
                <c:pt idx="409">
                  <c:v>-10.9606340166468</c:v>
                </c:pt>
                <c:pt idx="410">
                  <c:v>-11.095950485988119</c:v>
                </c:pt>
                <c:pt idx="411">
                  <c:v>-11.231266955329438</c:v>
                </c:pt>
                <c:pt idx="412">
                  <c:v>-11.366583424670756</c:v>
                </c:pt>
                <c:pt idx="413">
                  <c:v>-11.501899894012075</c:v>
                </c:pt>
                <c:pt idx="414">
                  <c:v>-11.637216363353394</c:v>
                </c:pt>
                <c:pt idx="415">
                  <c:v>-11.772532832694711</c:v>
                </c:pt>
                <c:pt idx="416">
                  <c:v>-11.907849302036031</c:v>
                </c:pt>
                <c:pt idx="417">
                  <c:v>-12.04316577137735</c:v>
                </c:pt>
                <c:pt idx="418">
                  <c:v>-12.178482240718667</c:v>
                </c:pt>
                <c:pt idx="419">
                  <c:v>-12.313798710059986</c:v>
                </c:pt>
                <c:pt idx="420">
                  <c:v>-12.449115179401305</c:v>
                </c:pt>
                <c:pt idx="421">
                  <c:v>-12.584431648742623</c:v>
                </c:pt>
                <c:pt idx="422">
                  <c:v>-12.719748118083942</c:v>
                </c:pt>
                <c:pt idx="423">
                  <c:v>-12.855064587425261</c:v>
                </c:pt>
                <c:pt idx="424">
                  <c:v>-12.990381056766578</c:v>
                </c:pt>
                <c:pt idx="425">
                  <c:v>-13.125697526107897</c:v>
                </c:pt>
                <c:pt idx="426">
                  <c:v>-13.261013995449217</c:v>
                </c:pt>
                <c:pt idx="427">
                  <c:v>-13.396330464790534</c:v>
                </c:pt>
                <c:pt idx="428">
                  <c:v>-13.531646934131853</c:v>
                </c:pt>
                <c:pt idx="429">
                  <c:v>-13.666963403473172</c:v>
                </c:pt>
                <c:pt idx="430">
                  <c:v>-13.80227987281449</c:v>
                </c:pt>
                <c:pt idx="431">
                  <c:v>-13.937596342155809</c:v>
                </c:pt>
                <c:pt idx="432">
                  <c:v>-14.072912811497128</c:v>
                </c:pt>
                <c:pt idx="433">
                  <c:v>-14.208229280838445</c:v>
                </c:pt>
                <c:pt idx="434">
                  <c:v>-14.343545750179764</c:v>
                </c:pt>
                <c:pt idx="435">
                  <c:v>-14.478862219521083</c:v>
                </c:pt>
                <c:pt idx="436">
                  <c:v>-14.614178688862401</c:v>
                </c:pt>
                <c:pt idx="437">
                  <c:v>-14.74949515820372</c:v>
                </c:pt>
                <c:pt idx="438">
                  <c:v>-14.884811627545039</c:v>
                </c:pt>
                <c:pt idx="439">
                  <c:v>-15.020128096886356</c:v>
                </c:pt>
                <c:pt idx="440">
                  <c:v>-15.155444566227676</c:v>
                </c:pt>
                <c:pt idx="441">
                  <c:v>-15.290761035568995</c:v>
                </c:pt>
                <c:pt idx="442">
                  <c:v>-15.426077504910312</c:v>
                </c:pt>
                <c:pt idx="443">
                  <c:v>-15.561393974251631</c:v>
                </c:pt>
                <c:pt idx="444">
                  <c:v>-15.69671044359295</c:v>
                </c:pt>
                <c:pt idx="445">
                  <c:v>-15.832026912934268</c:v>
                </c:pt>
                <c:pt idx="446">
                  <c:v>-15.967343382275587</c:v>
                </c:pt>
                <c:pt idx="447">
                  <c:v>-16.102659851616906</c:v>
                </c:pt>
                <c:pt idx="448">
                  <c:v>-16.237976320958225</c:v>
                </c:pt>
                <c:pt idx="449">
                  <c:v>-16.373292790299541</c:v>
                </c:pt>
                <c:pt idx="450">
                  <c:v>-16.50860925964086</c:v>
                </c:pt>
                <c:pt idx="451">
                  <c:v>-16.643925728982179</c:v>
                </c:pt>
                <c:pt idx="452">
                  <c:v>-16.779242198323498</c:v>
                </c:pt>
                <c:pt idx="453">
                  <c:v>-16.914558667664817</c:v>
                </c:pt>
                <c:pt idx="454">
                  <c:v>-17.049875137006136</c:v>
                </c:pt>
                <c:pt idx="455">
                  <c:v>-17.185191606347452</c:v>
                </c:pt>
                <c:pt idx="456">
                  <c:v>-17.320508075688771</c:v>
                </c:pt>
                <c:pt idx="457">
                  <c:v>-17.45582454503009</c:v>
                </c:pt>
                <c:pt idx="458">
                  <c:v>-17.591141014371409</c:v>
                </c:pt>
                <c:pt idx="459">
                  <c:v>-17.726457483712728</c:v>
                </c:pt>
                <c:pt idx="460">
                  <c:v>-17.861773953054048</c:v>
                </c:pt>
                <c:pt idx="461">
                  <c:v>-17.997090422395363</c:v>
                </c:pt>
                <c:pt idx="462">
                  <c:v>-18.132406891736682</c:v>
                </c:pt>
                <c:pt idx="463">
                  <c:v>-18.267723361078001</c:v>
                </c:pt>
                <c:pt idx="464">
                  <c:v>-18.403039830419321</c:v>
                </c:pt>
                <c:pt idx="465">
                  <c:v>-18.53835629976064</c:v>
                </c:pt>
                <c:pt idx="466">
                  <c:v>-18.673672769101959</c:v>
                </c:pt>
                <c:pt idx="467">
                  <c:v>-18.808989238443274</c:v>
                </c:pt>
                <c:pt idx="468">
                  <c:v>-18.944305707784594</c:v>
                </c:pt>
                <c:pt idx="469">
                  <c:v>-19.079622177125913</c:v>
                </c:pt>
                <c:pt idx="470">
                  <c:v>-19.214938646467232</c:v>
                </c:pt>
                <c:pt idx="471">
                  <c:v>-19.350255115808551</c:v>
                </c:pt>
                <c:pt idx="472">
                  <c:v>-19.48557158514987</c:v>
                </c:pt>
                <c:pt idx="473">
                  <c:v>-19.620888054491186</c:v>
                </c:pt>
                <c:pt idx="474">
                  <c:v>-19.756204523832505</c:v>
                </c:pt>
                <c:pt idx="475">
                  <c:v>-19.891520993173824</c:v>
                </c:pt>
                <c:pt idx="476">
                  <c:v>-20.026837462515143</c:v>
                </c:pt>
                <c:pt idx="477">
                  <c:v>-20.162153931856462</c:v>
                </c:pt>
                <c:pt idx="478">
                  <c:v>-20.297470401197781</c:v>
                </c:pt>
                <c:pt idx="479">
                  <c:v>-20.432786870539097</c:v>
                </c:pt>
                <c:pt idx="480">
                  <c:v>-20.568103339880416</c:v>
                </c:pt>
                <c:pt idx="481">
                  <c:v>-20.703419809221735</c:v>
                </c:pt>
                <c:pt idx="482">
                  <c:v>-20.838736278563054</c:v>
                </c:pt>
                <c:pt idx="483">
                  <c:v>-20.974052747904373</c:v>
                </c:pt>
                <c:pt idx="484">
                  <c:v>-21.109369217245689</c:v>
                </c:pt>
                <c:pt idx="485">
                  <c:v>-21.244685686587008</c:v>
                </c:pt>
                <c:pt idx="486">
                  <c:v>-21.380002155928327</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-0.72878038411536772</c:v>
                </c:pt>
                <c:pt idx="633">
                  <c:v>-2.7455339709738191</c:v>
                </c:pt>
                <c:pt idx="634">
                  <c:v>-3.8201597935520009</c:v>
                </c:pt>
                <c:pt idx="635">
                  <c:v>-4.6581233384026239</c:v>
                </c:pt>
                <c:pt idx="636">
                  <c:v>-5.3713530277083201</c:v>
                </c:pt>
                <c:pt idx="637">
                  <c:v>-6.0044634885867438</c:v>
                </c:pt>
                <c:pt idx="638">
                  <c:v>-6.5806199060780894</c:v>
                </c:pt>
                <c:pt idx="639">
                  <c:v>-7.1136743695344418</c:v>
                </c:pt>
                <c:pt idx="640">
                  <c:v>-7.6126865066329339</c:v>
                </c:pt>
                <c:pt idx="641">
                  <c:v>-8.0839629381740306</c:v>
                </c:pt>
                <c:pt idx="642">
                  <c:v>-8.5321009047169198</c:v>
                </c:pt>
                <c:pt idx="643">
                  <c:v>-8.9605726957472598</c:v>
                </c:pt>
                <c:pt idx="644">
                  <c:v>-9.3720759892497298</c:v>
                </c:pt>
                <c:pt idx="645">
                  <c:v>-9.7687553857065801</c:v>
                </c:pt>
                <c:pt idx="646">
                  <c:v>-10.152348661677811</c:v>
                </c:pt>
                <c:pt idx="647">
                  <c:v>-10.5242868183916</c:v>
                </c:pt>
                <c:pt idx="648">
                  <c:v>-10.932320067631528</c:v>
                </c:pt>
              </c:numCache>
            </c:numRef>
          </c:xVal>
          <c:yVal>
            <c:numRef>
              <c:f>Calculations!$AY$43:$AY$691</c:f>
              <c:numCache>
                <c:formatCode>0.0</c:formatCode>
                <c:ptCount val="649"/>
                <c:pt idx="0">
                  <c:v>2.5000000000000008E-2</c:v>
                </c:pt>
                <c:pt idx="1">
                  <c:v>7.8125000000000014E-2</c:v>
                </c:pt>
                <c:pt idx="2">
                  <c:v>0.15625000000000003</c:v>
                </c:pt>
                <c:pt idx="3">
                  <c:v>0.23437500000000006</c:v>
                </c:pt>
                <c:pt idx="4">
                  <c:v>0.31250000000000006</c:v>
                </c:pt>
                <c:pt idx="5">
                  <c:v>0.39062500000000011</c:v>
                </c:pt>
                <c:pt idx="6">
                  <c:v>0.46875000000000011</c:v>
                </c:pt>
                <c:pt idx="7">
                  <c:v>0.54687500000000011</c:v>
                </c:pt>
                <c:pt idx="8">
                  <c:v>0.62500000000000011</c:v>
                </c:pt>
                <c:pt idx="9">
                  <c:v>0.70312500000000011</c:v>
                </c:pt>
                <c:pt idx="10">
                  <c:v>0.78125000000000022</c:v>
                </c:pt>
                <c:pt idx="11">
                  <c:v>0.85937500000000022</c:v>
                </c:pt>
                <c:pt idx="12">
                  <c:v>0.93750000000000022</c:v>
                </c:pt>
                <c:pt idx="13">
                  <c:v>1.0156250000000002</c:v>
                </c:pt>
                <c:pt idx="14">
                  <c:v>1.0937500000000002</c:v>
                </c:pt>
                <c:pt idx="15">
                  <c:v>1.1718750000000002</c:v>
                </c:pt>
                <c:pt idx="16">
                  <c:v>1.2500000000000002</c:v>
                </c:pt>
                <c:pt idx="17">
                  <c:v>1.3281250000000002</c:v>
                </c:pt>
                <c:pt idx="18">
                  <c:v>1.4062500000000002</c:v>
                </c:pt>
                <c:pt idx="19">
                  <c:v>1.4843750000000002</c:v>
                </c:pt>
                <c:pt idx="20">
                  <c:v>1.5625000000000004</c:v>
                </c:pt>
                <c:pt idx="21">
                  <c:v>1.6406250000000004</c:v>
                </c:pt>
                <c:pt idx="22">
                  <c:v>1.7187500000000004</c:v>
                </c:pt>
                <c:pt idx="23">
                  <c:v>1.7968750000000004</c:v>
                </c:pt>
                <c:pt idx="24">
                  <c:v>1.8750000000000004</c:v>
                </c:pt>
                <c:pt idx="25">
                  <c:v>1.9531250000000004</c:v>
                </c:pt>
                <c:pt idx="26">
                  <c:v>2.0312500000000004</c:v>
                </c:pt>
                <c:pt idx="27">
                  <c:v>2.1093750000000004</c:v>
                </c:pt>
                <c:pt idx="28">
                  <c:v>2.1875000000000004</c:v>
                </c:pt>
                <c:pt idx="29">
                  <c:v>2.2656250000000004</c:v>
                </c:pt>
                <c:pt idx="30">
                  <c:v>2.3437500000000004</c:v>
                </c:pt>
                <c:pt idx="31">
                  <c:v>2.4218750000000004</c:v>
                </c:pt>
                <c:pt idx="32">
                  <c:v>2.5000000000000004</c:v>
                </c:pt>
                <c:pt idx="33">
                  <c:v>2.5781250000000004</c:v>
                </c:pt>
                <c:pt idx="34">
                  <c:v>2.6562500000000004</c:v>
                </c:pt>
                <c:pt idx="35">
                  <c:v>2.7343750000000004</c:v>
                </c:pt>
                <c:pt idx="36">
                  <c:v>2.8125000000000004</c:v>
                </c:pt>
                <c:pt idx="37">
                  <c:v>2.8906250000000004</c:v>
                </c:pt>
                <c:pt idx="38">
                  <c:v>2.9687500000000004</c:v>
                </c:pt>
                <c:pt idx="39">
                  <c:v>3.0468750000000009</c:v>
                </c:pt>
                <c:pt idx="40">
                  <c:v>3.1250000000000009</c:v>
                </c:pt>
                <c:pt idx="41">
                  <c:v>3.2031250000000009</c:v>
                </c:pt>
                <c:pt idx="42">
                  <c:v>3.2812500000000009</c:v>
                </c:pt>
                <c:pt idx="43">
                  <c:v>3.3593750000000009</c:v>
                </c:pt>
                <c:pt idx="44">
                  <c:v>3.4375000000000009</c:v>
                </c:pt>
                <c:pt idx="45">
                  <c:v>3.5156250000000009</c:v>
                </c:pt>
                <c:pt idx="46">
                  <c:v>3.5937500000000009</c:v>
                </c:pt>
                <c:pt idx="47">
                  <c:v>3.6718750000000009</c:v>
                </c:pt>
                <c:pt idx="48">
                  <c:v>3.7500000000000009</c:v>
                </c:pt>
                <c:pt idx="49">
                  <c:v>3.8281250000000009</c:v>
                </c:pt>
                <c:pt idx="50">
                  <c:v>3.9062500000000009</c:v>
                </c:pt>
                <c:pt idx="51">
                  <c:v>3.9843750000000009</c:v>
                </c:pt>
                <c:pt idx="52">
                  <c:v>4.0625000000000009</c:v>
                </c:pt>
                <c:pt idx="53">
                  <c:v>4.1406250000000009</c:v>
                </c:pt>
                <c:pt idx="54">
                  <c:v>4.2187500000000009</c:v>
                </c:pt>
                <c:pt idx="55">
                  <c:v>4.2968750000000009</c:v>
                </c:pt>
                <c:pt idx="56">
                  <c:v>4.3750000000000009</c:v>
                </c:pt>
                <c:pt idx="57">
                  <c:v>4.4531250000000009</c:v>
                </c:pt>
                <c:pt idx="58">
                  <c:v>4.5312500000000009</c:v>
                </c:pt>
                <c:pt idx="59">
                  <c:v>4.6093750000000009</c:v>
                </c:pt>
                <c:pt idx="60">
                  <c:v>4.6875000000000009</c:v>
                </c:pt>
                <c:pt idx="61">
                  <c:v>4.7656250000000009</c:v>
                </c:pt>
                <c:pt idx="62">
                  <c:v>4.8437500000000009</c:v>
                </c:pt>
                <c:pt idx="63">
                  <c:v>4.9218750000000009</c:v>
                </c:pt>
                <c:pt idx="64">
                  <c:v>5.0000000000000009</c:v>
                </c:pt>
                <c:pt idx="65">
                  <c:v>5.0781250000000009</c:v>
                </c:pt>
                <c:pt idx="66">
                  <c:v>5.1562500000000009</c:v>
                </c:pt>
                <c:pt idx="67">
                  <c:v>5.2343750000000009</c:v>
                </c:pt>
                <c:pt idx="68">
                  <c:v>5.3125000000000009</c:v>
                </c:pt>
                <c:pt idx="69">
                  <c:v>5.3906250000000009</c:v>
                </c:pt>
                <c:pt idx="70">
                  <c:v>5.4687500000000009</c:v>
                </c:pt>
                <c:pt idx="71">
                  <c:v>5.5468750000000009</c:v>
                </c:pt>
                <c:pt idx="72">
                  <c:v>5.6250000000000009</c:v>
                </c:pt>
                <c:pt idx="73">
                  <c:v>5.7031250000000009</c:v>
                </c:pt>
                <c:pt idx="74">
                  <c:v>5.7812500000000009</c:v>
                </c:pt>
                <c:pt idx="75">
                  <c:v>5.8593750000000009</c:v>
                </c:pt>
                <c:pt idx="76">
                  <c:v>5.9375000000000009</c:v>
                </c:pt>
                <c:pt idx="77">
                  <c:v>6.0156250000000018</c:v>
                </c:pt>
                <c:pt idx="78">
                  <c:v>6.0937500000000018</c:v>
                </c:pt>
                <c:pt idx="79">
                  <c:v>6.1718750000000018</c:v>
                </c:pt>
                <c:pt idx="80">
                  <c:v>6.2500000000000018</c:v>
                </c:pt>
                <c:pt idx="81">
                  <c:v>6.3281250000000018</c:v>
                </c:pt>
                <c:pt idx="82">
                  <c:v>6.4062500000000018</c:v>
                </c:pt>
                <c:pt idx="83">
                  <c:v>6.4843750000000018</c:v>
                </c:pt>
                <c:pt idx="84">
                  <c:v>6.5625000000000018</c:v>
                </c:pt>
                <c:pt idx="85">
                  <c:v>6.6406250000000018</c:v>
                </c:pt>
                <c:pt idx="86">
                  <c:v>6.7187500000000018</c:v>
                </c:pt>
                <c:pt idx="87">
                  <c:v>6.7968750000000018</c:v>
                </c:pt>
                <c:pt idx="88">
                  <c:v>6.8750000000000018</c:v>
                </c:pt>
                <c:pt idx="89">
                  <c:v>6.9531250000000018</c:v>
                </c:pt>
                <c:pt idx="90">
                  <c:v>7.0312500000000018</c:v>
                </c:pt>
                <c:pt idx="91">
                  <c:v>7.1093750000000018</c:v>
                </c:pt>
                <c:pt idx="92">
                  <c:v>7.1875000000000018</c:v>
                </c:pt>
                <c:pt idx="93">
                  <c:v>7.2656250000000018</c:v>
                </c:pt>
                <c:pt idx="94">
                  <c:v>7.3437500000000018</c:v>
                </c:pt>
                <c:pt idx="95">
                  <c:v>7.4218750000000018</c:v>
                </c:pt>
                <c:pt idx="96">
                  <c:v>7.5000000000000018</c:v>
                </c:pt>
                <c:pt idx="97">
                  <c:v>7.5781250000000018</c:v>
                </c:pt>
                <c:pt idx="98">
                  <c:v>7.6562500000000018</c:v>
                </c:pt>
                <c:pt idx="99">
                  <c:v>7.7343750000000018</c:v>
                </c:pt>
                <c:pt idx="100">
                  <c:v>7.8125000000000018</c:v>
                </c:pt>
                <c:pt idx="101">
                  <c:v>7.8906250000000018</c:v>
                </c:pt>
                <c:pt idx="102">
                  <c:v>7.9687500000000018</c:v>
                </c:pt>
                <c:pt idx="103">
                  <c:v>8.0468750000000018</c:v>
                </c:pt>
                <c:pt idx="104">
                  <c:v>8.1250000000000018</c:v>
                </c:pt>
                <c:pt idx="105">
                  <c:v>8.2031250000000018</c:v>
                </c:pt>
                <c:pt idx="106">
                  <c:v>8.2812500000000018</c:v>
                </c:pt>
                <c:pt idx="107">
                  <c:v>8.3593750000000018</c:v>
                </c:pt>
                <c:pt idx="108">
                  <c:v>8.4375000000000018</c:v>
                </c:pt>
                <c:pt idx="109">
                  <c:v>8.5156250000000018</c:v>
                </c:pt>
                <c:pt idx="110">
                  <c:v>8.5937500000000018</c:v>
                </c:pt>
                <c:pt idx="111">
                  <c:v>8.6718750000000018</c:v>
                </c:pt>
                <c:pt idx="112">
                  <c:v>8.7500000000000018</c:v>
                </c:pt>
                <c:pt idx="113">
                  <c:v>8.8281250000000018</c:v>
                </c:pt>
                <c:pt idx="114">
                  <c:v>8.9062500000000018</c:v>
                </c:pt>
                <c:pt idx="115">
                  <c:v>8.9843750000000018</c:v>
                </c:pt>
                <c:pt idx="116">
                  <c:v>9.0625000000000018</c:v>
                </c:pt>
                <c:pt idx="117">
                  <c:v>9.1406250000000018</c:v>
                </c:pt>
                <c:pt idx="118">
                  <c:v>9.2187500000000018</c:v>
                </c:pt>
                <c:pt idx="119">
                  <c:v>9.2968750000000018</c:v>
                </c:pt>
                <c:pt idx="120">
                  <c:v>9.3750000000000018</c:v>
                </c:pt>
                <c:pt idx="121">
                  <c:v>9.4531250000000018</c:v>
                </c:pt>
                <c:pt idx="122">
                  <c:v>9.5312500000000018</c:v>
                </c:pt>
                <c:pt idx="123">
                  <c:v>9.6093750000000018</c:v>
                </c:pt>
                <c:pt idx="124">
                  <c:v>9.6875000000000018</c:v>
                </c:pt>
                <c:pt idx="125">
                  <c:v>9.7656250000000018</c:v>
                </c:pt>
                <c:pt idx="126">
                  <c:v>9.8437500000000018</c:v>
                </c:pt>
                <c:pt idx="127">
                  <c:v>9.9218750000000018</c:v>
                </c:pt>
                <c:pt idx="128">
                  <c:v>10.000000000000002</c:v>
                </c:pt>
                <c:pt idx="129">
                  <c:v>10.078125000000002</c:v>
                </c:pt>
                <c:pt idx="130">
                  <c:v>10.156250000000002</c:v>
                </c:pt>
                <c:pt idx="131">
                  <c:v>10.234375000000002</c:v>
                </c:pt>
                <c:pt idx="132">
                  <c:v>10.312500000000002</c:v>
                </c:pt>
                <c:pt idx="133">
                  <c:v>10.390625000000002</c:v>
                </c:pt>
                <c:pt idx="134">
                  <c:v>10.468750000000002</c:v>
                </c:pt>
                <c:pt idx="135">
                  <c:v>10.546875000000002</c:v>
                </c:pt>
                <c:pt idx="136">
                  <c:v>10.625000000000002</c:v>
                </c:pt>
                <c:pt idx="137">
                  <c:v>10.703125000000002</c:v>
                </c:pt>
                <c:pt idx="138">
                  <c:v>10.781250000000002</c:v>
                </c:pt>
                <c:pt idx="139">
                  <c:v>10.859375000000002</c:v>
                </c:pt>
                <c:pt idx="140">
                  <c:v>10.937500000000002</c:v>
                </c:pt>
                <c:pt idx="141">
                  <c:v>11.015625000000002</c:v>
                </c:pt>
                <c:pt idx="142">
                  <c:v>11.093750000000002</c:v>
                </c:pt>
                <c:pt idx="143">
                  <c:v>11.171875000000002</c:v>
                </c:pt>
                <c:pt idx="144">
                  <c:v>11.250000000000002</c:v>
                </c:pt>
                <c:pt idx="145">
                  <c:v>11.328125000000002</c:v>
                </c:pt>
                <c:pt idx="146">
                  <c:v>11.406250000000002</c:v>
                </c:pt>
                <c:pt idx="147">
                  <c:v>11.484375000000002</c:v>
                </c:pt>
                <c:pt idx="148">
                  <c:v>11.562500000000002</c:v>
                </c:pt>
                <c:pt idx="149">
                  <c:v>11.640625000000002</c:v>
                </c:pt>
                <c:pt idx="150">
                  <c:v>11.718750000000002</c:v>
                </c:pt>
                <c:pt idx="151">
                  <c:v>11.796875000000002</c:v>
                </c:pt>
                <c:pt idx="152">
                  <c:v>11.875000000000002</c:v>
                </c:pt>
                <c:pt idx="153">
                  <c:v>11.953125000000002</c:v>
                </c:pt>
                <c:pt idx="154">
                  <c:v>12.031250000000004</c:v>
                </c:pt>
                <c:pt idx="155">
                  <c:v>12.109375000000004</c:v>
                </c:pt>
                <c:pt idx="156">
                  <c:v>12.187500000000004</c:v>
                </c:pt>
                <c:pt idx="157">
                  <c:v>12.265625000000004</c:v>
                </c:pt>
                <c:pt idx="158">
                  <c:v>12.343750000000004</c:v>
                </c:pt>
                <c:pt idx="159">
                  <c:v>12.475000000000003</c:v>
                </c:pt>
                <c:pt idx="160">
                  <c:v>0</c:v>
                </c:pt>
                <c:pt idx="161">
                  <c:v>2.5000000000000008E-2</c:v>
                </c:pt>
                <c:pt idx="162">
                  <c:v>2.5000000000000008E-2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22.33186161550865</c:v>
                </c:pt>
                <c:pt idx="308">
                  <c:v>22.331861615508654</c:v>
                </c:pt>
                <c:pt idx="309">
                  <c:v>22.331861615508654</c:v>
                </c:pt>
                <c:pt idx="310">
                  <c:v>22.331861615508654</c:v>
                </c:pt>
                <c:pt idx="311">
                  <c:v>22.33186161550865</c:v>
                </c:pt>
                <c:pt idx="312">
                  <c:v>22.331861615508654</c:v>
                </c:pt>
                <c:pt idx="313">
                  <c:v>22.331861615508654</c:v>
                </c:pt>
                <c:pt idx="314">
                  <c:v>22.331861615508654</c:v>
                </c:pt>
                <c:pt idx="315">
                  <c:v>22.331861615508654</c:v>
                </c:pt>
                <c:pt idx="316">
                  <c:v>22.33186161550865</c:v>
                </c:pt>
                <c:pt idx="317">
                  <c:v>22.331861615508654</c:v>
                </c:pt>
                <c:pt idx="318">
                  <c:v>22.33186161550865</c:v>
                </c:pt>
                <c:pt idx="319">
                  <c:v>22.33186161550865</c:v>
                </c:pt>
                <c:pt idx="320">
                  <c:v>22.33186161550865</c:v>
                </c:pt>
                <c:pt idx="321">
                  <c:v>22.331861615508654</c:v>
                </c:pt>
                <c:pt idx="322">
                  <c:v>22.331861615508654</c:v>
                </c:pt>
                <c:pt idx="323">
                  <c:v>22.42736894820391</c:v>
                </c:pt>
                <c:pt idx="324">
                  <c:v>0</c:v>
                </c:pt>
                <c:pt idx="325">
                  <c:v>22.33186161550865</c:v>
                </c:pt>
                <c:pt idx="326">
                  <c:v>22.33186161550865</c:v>
                </c:pt>
                <c:pt idx="327">
                  <c:v>0</c:v>
                </c:pt>
                <c:pt idx="328">
                  <c:v>2.5000000000000008E-2</c:v>
                </c:pt>
                <c:pt idx="329">
                  <c:v>7.8125000000000014E-2</c:v>
                </c:pt>
                <c:pt idx="330">
                  <c:v>0.15625000000000003</c:v>
                </c:pt>
                <c:pt idx="331">
                  <c:v>0.23437500000000006</c:v>
                </c:pt>
                <c:pt idx="332">
                  <c:v>0.31250000000000006</c:v>
                </c:pt>
                <c:pt idx="333">
                  <c:v>0.39062500000000011</c:v>
                </c:pt>
                <c:pt idx="334">
                  <c:v>0.46875000000000011</c:v>
                </c:pt>
                <c:pt idx="335">
                  <c:v>0.54687500000000011</c:v>
                </c:pt>
                <c:pt idx="336">
                  <c:v>0.62500000000000011</c:v>
                </c:pt>
                <c:pt idx="337">
                  <c:v>0.70312500000000011</c:v>
                </c:pt>
                <c:pt idx="338">
                  <c:v>0.78125000000000022</c:v>
                </c:pt>
                <c:pt idx="339">
                  <c:v>0.85937500000000022</c:v>
                </c:pt>
                <c:pt idx="340">
                  <c:v>0.93750000000000022</c:v>
                </c:pt>
                <c:pt idx="341">
                  <c:v>1.0156250000000002</c:v>
                </c:pt>
                <c:pt idx="342">
                  <c:v>1.0937500000000002</c:v>
                </c:pt>
                <c:pt idx="343">
                  <c:v>1.1718750000000002</c:v>
                </c:pt>
                <c:pt idx="344">
                  <c:v>1.2500000000000002</c:v>
                </c:pt>
                <c:pt idx="345">
                  <c:v>1.3281250000000002</c:v>
                </c:pt>
                <c:pt idx="346">
                  <c:v>1.4062500000000002</c:v>
                </c:pt>
                <c:pt idx="347">
                  <c:v>1.4843750000000002</c:v>
                </c:pt>
                <c:pt idx="348">
                  <c:v>1.5625000000000004</c:v>
                </c:pt>
                <c:pt idx="349">
                  <c:v>1.6406250000000004</c:v>
                </c:pt>
                <c:pt idx="350">
                  <c:v>1.7187500000000004</c:v>
                </c:pt>
                <c:pt idx="351">
                  <c:v>1.7968750000000004</c:v>
                </c:pt>
                <c:pt idx="352">
                  <c:v>1.8750000000000004</c:v>
                </c:pt>
                <c:pt idx="353">
                  <c:v>1.9531250000000004</c:v>
                </c:pt>
                <c:pt idx="354">
                  <c:v>2.0312500000000004</c:v>
                </c:pt>
                <c:pt idx="355">
                  <c:v>2.1093750000000004</c:v>
                </c:pt>
                <c:pt idx="356">
                  <c:v>2.1875000000000004</c:v>
                </c:pt>
                <c:pt idx="357">
                  <c:v>2.2656250000000004</c:v>
                </c:pt>
                <c:pt idx="358">
                  <c:v>2.3437500000000004</c:v>
                </c:pt>
                <c:pt idx="359">
                  <c:v>2.4218750000000004</c:v>
                </c:pt>
                <c:pt idx="360">
                  <c:v>2.5000000000000004</c:v>
                </c:pt>
                <c:pt idx="361">
                  <c:v>2.5781250000000004</c:v>
                </c:pt>
                <c:pt idx="362">
                  <c:v>2.6562500000000004</c:v>
                </c:pt>
                <c:pt idx="363">
                  <c:v>2.7343750000000004</c:v>
                </c:pt>
                <c:pt idx="364">
                  <c:v>2.8125000000000004</c:v>
                </c:pt>
                <c:pt idx="365">
                  <c:v>2.8906250000000004</c:v>
                </c:pt>
                <c:pt idx="366">
                  <c:v>2.9687500000000004</c:v>
                </c:pt>
                <c:pt idx="367">
                  <c:v>3.0468750000000009</c:v>
                </c:pt>
                <c:pt idx="368">
                  <c:v>3.1250000000000009</c:v>
                </c:pt>
                <c:pt idx="369">
                  <c:v>3.2031250000000009</c:v>
                </c:pt>
                <c:pt idx="370">
                  <c:v>3.2812500000000009</c:v>
                </c:pt>
                <c:pt idx="371">
                  <c:v>3.3593750000000009</c:v>
                </c:pt>
                <c:pt idx="372">
                  <c:v>3.4375000000000009</c:v>
                </c:pt>
                <c:pt idx="373">
                  <c:v>3.5156250000000009</c:v>
                </c:pt>
                <c:pt idx="374">
                  <c:v>3.5937500000000009</c:v>
                </c:pt>
                <c:pt idx="375">
                  <c:v>3.6718750000000009</c:v>
                </c:pt>
                <c:pt idx="376">
                  <c:v>3.7500000000000009</c:v>
                </c:pt>
                <c:pt idx="377">
                  <c:v>3.8281250000000009</c:v>
                </c:pt>
                <c:pt idx="378">
                  <c:v>3.9062500000000009</c:v>
                </c:pt>
                <c:pt idx="379">
                  <c:v>3.9843750000000009</c:v>
                </c:pt>
                <c:pt idx="380">
                  <c:v>4.0625000000000009</c:v>
                </c:pt>
                <c:pt idx="381">
                  <c:v>4.1406250000000009</c:v>
                </c:pt>
                <c:pt idx="382">
                  <c:v>4.2187500000000009</c:v>
                </c:pt>
                <c:pt idx="383">
                  <c:v>4.2968750000000009</c:v>
                </c:pt>
                <c:pt idx="384">
                  <c:v>4.3750000000000009</c:v>
                </c:pt>
                <c:pt idx="385">
                  <c:v>4.4531250000000009</c:v>
                </c:pt>
                <c:pt idx="386">
                  <c:v>4.5312500000000009</c:v>
                </c:pt>
                <c:pt idx="387">
                  <c:v>4.6093750000000009</c:v>
                </c:pt>
                <c:pt idx="388">
                  <c:v>4.6875000000000009</c:v>
                </c:pt>
                <c:pt idx="389">
                  <c:v>4.7656250000000009</c:v>
                </c:pt>
                <c:pt idx="390">
                  <c:v>4.8437500000000009</c:v>
                </c:pt>
                <c:pt idx="391">
                  <c:v>4.9218750000000009</c:v>
                </c:pt>
                <c:pt idx="392">
                  <c:v>5.0000000000000009</c:v>
                </c:pt>
                <c:pt idx="393">
                  <c:v>5.0781250000000009</c:v>
                </c:pt>
                <c:pt idx="394">
                  <c:v>5.1562500000000009</c:v>
                </c:pt>
                <c:pt idx="395">
                  <c:v>5.2343750000000009</c:v>
                </c:pt>
                <c:pt idx="396">
                  <c:v>5.3125000000000009</c:v>
                </c:pt>
                <c:pt idx="397">
                  <c:v>5.3906250000000009</c:v>
                </c:pt>
                <c:pt idx="398">
                  <c:v>5.4687500000000009</c:v>
                </c:pt>
                <c:pt idx="399">
                  <c:v>5.5468750000000009</c:v>
                </c:pt>
                <c:pt idx="400">
                  <c:v>5.6250000000000009</c:v>
                </c:pt>
                <c:pt idx="401">
                  <c:v>5.7031250000000009</c:v>
                </c:pt>
                <c:pt idx="402">
                  <c:v>5.7812500000000009</c:v>
                </c:pt>
                <c:pt idx="403">
                  <c:v>5.8593750000000009</c:v>
                </c:pt>
                <c:pt idx="404">
                  <c:v>5.9375000000000009</c:v>
                </c:pt>
                <c:pt idx="405">
                  <c:v>6.0156250000000018</c:v>
                </c:pt>
                <c:pt idx="406">
                  <c:v>6.0937500000000018</c:v>
                </c:pt>
                <c:pt idx="407">
                  <c:v>6.1718750000000018</c:v>
                </c:pt>
                <c:pt idx="408">
                  <c:v>6.2500000000000018</c:v>
                </c:pt>
                <c:pt idx="409">
                  <c:v>6.3281250000000018</c:v>
                </c:pt>
                <c:pt idx="410">
                  <c:v>6.4062500000000018</c:v>
                </c:pt>
                <c:pt idx="411">
                  <c:v>6.4843750000000018</c:v>
                </c:pt>
                <c:pt idx="412">
                  <c:v>6.5625000000000018</c:v>
                </c:pt>
                <c:pt idx="413">
                  <c:v>6.6406250000000018</c:v>
                </c:pt>
                <c:pt idx="414">
                  <c:v>6.7187500000000018</c:v>
                </c:pt>
                <c:pt idx="415">
                  <c:v>6.7968750000000018</c:v>
                </c:pt>
                <c:pt idx="416">
                  <c:v>6.8750000000000018</c:v>
                </c:pt>
                <c:pt idx="417">
                  <c:v>6.9531250000000018</c:v>
                </c:pt>
                <c:pt idx="418">
                  <c:v>7.0312500000000018</c:v>
                </c:pt>
                <c:pt idx="419">
                  <c:v>7.1093750000000018</c:v>
                </c:pt>
                <c:pt idx="420">
                  <c:v>7.1875000000000018</c:v>
                </c:pt>
                <c:pt idx="421">
                  <c:v>7.2656250000000018</c:v>
                </c:pt>
                <c:pt idx="422">
                  <c:v>7.3437500000000018</c:v>
                </c:pt>
                <c:pt idx="423">
                  <c:v>7.4218750000000018</c:v>
                </c:pt>
                <c:pt idx="424">
                  <c:v>7.5000000000000018</c:v>
                </c:pt>
                <c:pt idx="425">
                  <c:v>7.5781250000000018</c:v>
                </c:pt>
                <c:pt idx="426">
                  <c:v>7.6562500000000018</c:v>
                </c:pt>
                <c:pt idx="427">
                  <c:v>7.7343750000000018</c:v>
                </c:pt>
                <c:pt idx="428">
                  <c:v>7.8125000000000018</c:v>
                </c:pt>
                <c:pt idx="429">
                  <c:v>7.8906250000000018</c:v>
                </c:pt>
                <c:pt idx="430">
                  <c:v>7.9687500000000018</c:v>
                </c:pt>
                <c:pt idx="431">
                  <c:v>8.0468750000000018</c:v>
                </c:pt>
                <c:pt idx="432">
                  <c:v>8.1250000000000018</c:v>
                </c:pt>
                <c:pt idx="433">
                  <c:v>8.2031250000000018</c:v>
                </c:pt>
                <c:pt idx="434">
                  <c:v>8.2812500000000018</c:v>
                </c:pt>
                <c:pt idx="435">
                  <c:v>8.3593750000000018</c:v>
                </c:pt>
                <c:pt idx="436">
                  <c:v>8.4375000000000018</c:v>
                </c:pt>
                <c:pt idx="437">
                  <c:v>8.5156250000000018</c:v>
                </c:pt>
                <c:pt idx="438">
                  <c:v>8.5937500000000018</c:v>
                </c:pt>
                <c:pt idx="439">
                  <c:v>8.6718750000000018</c:v>
                </c:pt>
                <c:pt idx="440">
                  <c:v>8.7500000000000018</c:v>
                </c:pt>
                <c:pt idx="441">
                  <c:v>8.8281250000000018</c:v>
                </c:pt>
                <c:pt idx="442">
                  <c:v>8.9062500000000018</c:v>
                </c:pt>
                <c:pt idx="443">
                  <c:v>8.9843750000000018</c:v>
                </c:pt>
                <c:pt idx="444">
                  <c:v>9.0625000000000018</c:v>
                </c:pt>
                <c:pt idx="445">
                  <c:v>9.1406250000000018</c:v>
                </c:pt>
                <c:pt idx="446">
                  <c:v>9.2187500000000018</c:v>
                </c:pt>
                <c:pt idx="447">
                  <c:v>9.2968750000000018</c:v>
                </c:pt>
                <c:pt idx="448">
                  <c:v>9.3750000000000018</c:v>
                </c:pt>
                <c:pt idx="449">
                  <c:v>9.4531250000000018</c:v>
                </c:pt>
                <c:pt idx="450">
                  <c:v>9.5312500000000018</c:v>
                </c:pt>
                <c:pt idx="451">
                  <c:v>9.6093750000000018</c:v>
                </c:pt>
                <c:pt idx="452">
                  <c:v>9.6875000000000018</c:v>
                </c:pt>
                <c:pt idx="453">
                  <c:v>9.7656250000000018</c:v>
                </c:pt>
                <c:pt idx="454">
                  <c:v>9.8437500000000018</c:v>
                </c:pt>
                <c:pt idx="455">
                  <c:v>9.9218750000000018</c:v>
                </c:pt>
                <c:pt idx="456">
                  <c:v>10.000000000000002</c:v>
                </c:pt>
                <c:pt idx="457">
                  <c:v>10.078125000000002</c:v>
                </c:pt>
                <c:pt idx="458">
                  <c:v>10.156250000000002</c:v>
                </c:pt>
                <c:pt idx="459">
                  <c:v>10.234375000000002</c:v>
                </c:pt>
                <c:pt idx="460">
                  <c:v>10.312500000000002</c:v>
                </c:pt>
                <c:pt idx="461">
                  <c:v>10.390625000000002</c:v>
                </c:pt>
                <c:pt idx="462">
                  <c:v>10.468750000000002</c:v>
                </c:pt>
                <c:pt idx="463">
                  <c:v>10.546875000000002</c:v>
                </c:pt>
                <c:pt idx="464">
                  <c:v>10.625000000000002</c:v>
                </c:pt>
                <c:pt idx="465">
                  <c:v>10.703125000000002</c:v>
                </c:pt>
                <c:pt idx="466">
                  <c:v>10.781250000000002</c:v>
                </c:pt>
                <c:pt idx="467">
                  <c:v>10.859375000000002</c:v>
                </c:pt>
                <c:pt idx="468">
                  <c:v>10.937500000000002</c:v>
                </c:pt>
                <c:pt idx="469">
                  <c:v>11.015625000000002</c:v>
                </c:pt>
                <c:pt idx="470">
                  <c:v>11.093750000000002</c:v>
                </c:pt>
                <c:pt idx="471">
                  <c:v>11.171875000000002</c:v>
                </c:pt>
                <c:pt idx="472">
                  <c:v>11.250000000000002</c:v>
                </c:pt>
                <c:pt idx="473">
                  <c:v>11.328125000000002</c:v>
                </c:pt>
                <c:pt idx="474">
                  <c:v>11.406250000000002</c:v>
                </c:pt>
                <c:pt idx="475">
                  <c:v>11.484375000000002</c:v>
                </c:pt>
                <c:pt idx="476">
                  <c:v>11.562500000000002</c:v>
                </c:pt>
                <c:pt idx="477">
                  <c:v>11.640625000000002</c:v>
                </c:pt>
                <c:pt idx="478">
                  <c:v>11.718750000000002</c:v>
                </c:pt>
                <c:pt idx="479">
                  <c:v>11.796875000000002</c:v>
                </c:pt>
                <c:pt idx="480">
                  <c:v>11.875000000000002</c:v>
                </c:pt>
                <c:pt idx="481">
                  <c:v>11.953125000000002</c:v>
                </c:pt>
                <c:pt idx="482">
                  <c:v>12.031250000000004</c:v>
                </c:pt>
                <c:pt idx="483">
                  <c:v>12.109375000000004</c:v>
                </c:pt>
                <c:pt idx="484">
                  <c:v>12.187500000000004</c:v>
                </c:pt>
                <c:pt idx="485">
                  <c:v>12.265625000000004</c:v>
                </c:pt>
                <c:pt idx="486">
                  <c:v>12.343750000000004</c:v>
                </c:pt>
                <c:pt idx="487">
                  <c:v>12.475000000000003</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22.33186161550865</c:v>
                </c:pt>
                <c:pt idx="633">
                  <c:v>22.331861615508654</c:v>
                </c:pt>
                <c:pt idx="634">
                  <c:v>22.331861615508654</c:v>
                </c:pt>
                <c:pt idx="635">
                  <c:v>22.331861615508654</c:v>
                </c:pt>
                <c:pt idx="636">
                  <c:v>22.33186161550865</c:v>
                </c:pt>
                <c:pt idx="637">
                  <c:v>22.331861615508654</c:v>
                </c:pt>
                <c:pt idx="638">
                  <c:v>22.331861615508654</c:v>
                </c:pt>
                <c:pt idx="639">
                  <c:v>22.331861615508654</c:v>
                </c:pt>
                <c:pt idx="640">
                  <c:v>22.331861615508654</c:v>
                </c:pt>
                <c:pt idx="641">
                  <c:v>22.33186161550865</c:v>
                </c:pt>
                <c:pt idx="642">
                  <c:v>22.331861615508654</c:v>
                </c:pt>
                <c:pt idx="643">
                  <c:v>22.33186161550865</c:v>
                </c:pt>
                <c:pt idx="644">
                  <c:v>22.33186161550865</c:v>
                </c:pt>
                <c:pt idx="645">
                  <c:v>22.33186161550865</c:v>
                </c:pt>
                <c:pt idx="646">
                  <c:v>22.331861615508654</c:v>
                </c:pt>
                <c:pt idx="647">
                  <c:v>22.331861615508654</c:v>
                </c:pt>
                <c:pt idx="648">
                  <c:v>22.42736894820391</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14.694631307311829</c:v>
                </c:pt>
                <c:pt idx="37">
                  <c:v>15.045375578801206</c:v>
                </c:pt>
                <c:pt idx="38">
                  <c:v>15.391536883141457</c:v>
                </c:pt>
                <c:pt idx="39">
                  <c:v>15.733009776245934</c:v>
                </c:pt>
                <c:pt idx="40">
                  <c:v>16.069690242163482</c:v>
                </c:pt>
                <c:pt idx="41">
                  <c:v>16.401475724762683</c:v>
                </c:pt>
                <c:pt idx="42">
                  <c:v>16.728265158971457</c:v>
                </c:pt>
                <c:pt idx="43">
                  <c:v>17.049959001562463</c:v>
                </c:pt>
                <c:pt idx="44">
                  <c:v>17.36645926147493</c:v>
                </c:pt>
                <c:pt idx="45">
                  <c:v>17.677669529663685</c:v>
                </c:pt>
                <c:pt idx="46">
                  <c:v>17.983495008466278</c:v>
                </c:pt>
                <c:pt idx="47">
                  <c:v>18.283842540479263</c:v>
                </c:pt>
                <c:pt idx="48">
                  <c:v>18.578620636934858</c:v>
                </c:pt>
                <c:pt idx="49">
                  <c:v>18.8677395055693</c:v>
                </c:pt>
                <c:pt idx="50">
                  <c:v>19.151111077974452</c:v>
                </c:pt>
                <c:pt idx="51">
                  <c:v>19.428649036424272</c:v>
                </c:pt>
                <c:pt idx="52">
                  <c:v>19.70026884016805</c:v>
                </c:pt>
                <c:pt idx="53">
                  <c:v>19.965887751182322</c:v>
                </c:pt>
                <c:pt idx="54">
                  <c:v>20.225424859373685</c:v>
                </c:pt>
                <c:pt idx="55">
                  <c:v>20.478801107224793</c:v>
                </c:pt>
                <c:pt idx="56">
                  <c:v>20.725939313876044</c:v>
                </c:pt>
                <c:pt idx="57">
                  <c:v>20.966764198635602</c:v>
                </c:pt>
                <c:pt idx="58">
                  <c:v>21.201202403910649</c:v>
                </c:pt>
                <c:pt idx="59">
                  <c:v>21.429182517552807</c:v>
                </c:pt>
                <c:pt idx="60">
                  <c:v>21.650635094610966</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-21.650635094610966</c:v>
                </c:pt>
                <c:pt idx="302">
                  <c:v>-21.429182517552807</c:v>
                </c:pt>
                <c:pt idx="303">
                  <c:v>-21.201202403910653</c:v>
                </c:pt>
                <c:pt idx="304">
                  <c:v>-20.966764198635605</c:v>
                </c:pt>
                <c:pt idx="305">
                  <c:v>-20.72593931387604</c:v>
                </c:pt>
                <c:pt idx="306">
                  <c:v>-20.478801107224793</c:v>
                </c:pt>
                <c:pt idx="307">
                  <c:v>-20.225424859373689</c:v>
                </c:pt>
                <c:pt idx="308">
                  <c:v>-19.965887751182326</c:v>
                </c:pt>
                <c:pt idx="309">
                  <c:v>-19.700268840168043</c:v>
                </c:pt>
                <c:pt idx="310">
                  <c:v>-19.428649036424268</c:v>
                </c:pt>
                <c:pt idx="311">
                  <c:v>-19.151111077974452</c:v>
                </c:pt>
                <c:pt idx="312">
                  <c:v>-18.867739505569308</c:v>
                </c:pt>
                <c:pt idx="313">
                  <c:v>-18.578620636934865</c:v>
                </c:pt>
                <c:pt idx="314">
                  <c:v>-18.283842540479259</c:v>
                </c:pt>
                <c:pt idx="315">
                  <c:v>-17.983495008466281</c:v>
                </c:pt>
                <c:pt idx="316">
                  <c:v>-17.677669529663692</c:v>
                </c:pt>
                <c:pt idx="317">
                  <c:v>-17.36645926147494</c:v>
                </c:pt>
                <c:pt idx="318">
                  <c:v>-17.049959001562456</c:v>
                </c:pt>
                <c:pt idx="319">
                  <c:v>-16.728265158971453</c:v>
                </c:pt>
                <c:pt idx="320">
                  <c:v>-16.401475724762683</c:v>
                </c:pt>
                <c:pt idx="321">
                  <c:v>-16.069690242163489</c:v>
                </c:pt>
                <c:pt idx="322">
                  <c:v>-15.733009776245947</c:v>
                </c:pt>
                <c:pt idx="323">
                  <c:v>-15.391536883141455</c:v>
                </c:pt>
                <c:pt idx="324">
                  <c:v>-15.045375578801206</c:v>
                </c:pt>
                <c:pt idx="325">
                  <c:v>-14.694631307311834</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20.225424859373685</c:v>
                </c:pt>
                <c:pt idx="37">
                  <c:v>19.965887751182322</c:v>
                </c:pt>
                <c:pt idx="38">
                  <c:v>19.700268840168047</c:v>
                </c:pt>
                <c:pt idx="39">
                  <c:v>19.428649036424272</c:v>
                </c:pt>
                <c:pt idx="40">
                  <c:v>19.151111077974452</c:v>
                </c:pt>
                <c:pt idx="41">
                  <c:v>18.8677395055693</c:v>
                </c:pt>
                <c:pt idx="42">
                  <c:v>18.578620636934858</c:v>
                </c:pt>
                <c:pt idx="43">
                  <c:v>18.283842540479263</c:v>
                </c:pt>
                <c:pt idx="44">
                  <c:v>17.983495008466281</c:v>
                </c:pt>
                <c:pt idx="45">
                  <c:v>17.677669529663689</c:v>
                </c:pt>
                <c:pt idx="46">
                  <c:v>17.36645926147493</c:v>
                </c:pt>
                <c:pt idx="47">
                  <c:v>17.049959001562463</c:v>
                </c:pt>
                <c:pt idx="48">
                  <c:v>16.728265158971457</c:v>
                </c:pt>
                <c:pt idx="49">
                  <c:v>16.401475724762683</c:v>
                </c:pt>
                <c:pt idx="50">
                  <c:v>16.069690242163485</c:v>
                </c:pt>
                <c:pt idx="51">
                  <c:v>15.733009776245938</c:v>
                </c:pt>
                <c:pt idx="52">
                  <c:v>15.391536883141457</c:v>
                </c:pt>
                <c:pt idx="53">
                  <c:v>15.04537557880121</c:v>
                </c:pt>
                <c:pt idx="54">
                  <c:v>14.694631307311829</c:v>
                </c:pt>
                <c:pt idx="55">
                  <c:v>14.339410908776154</c:v>
                </c:pt>
                <c:pt idx="56">
                  <c:v>13.97982258676867</c:v>
                </c:pt>
                <c:pt idx="57">
                  <c:v>13.615975875375677</c:v>
                </c:pt>
                <c:pt idx="58">
                  <c:v>13.247981605830123</c:v>
                </c:pt>
                <c:pt idx="59">
                  <c:v>12.875951872751354</c:v>
                </c:pt>
                <c:pt idx="60">
                  <c:v>12.500000000000004</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12.500000000000004</c:v>
                </c:pt>
                <c:pt idx="302">
                  <c:v>12.875951872751354</c:v>
                </c:pt>
                <c:pt idx="303">
                  <c:v>13.247981605830116</c:v>
                </c:pt>
                <c:pt idx="304">
                  <c:v>13.615975875375666</c:v>
                </c:pt>
                <c:pt idx="305">
                  <c:v>13.979822586768675</c:v>
                </c:pt>
                <c:pt idx="306">
                  <c:v>14.339410908776152</c:v>
                </c:pt>
                <c:pt idx="307">
                  <c:v>14.694631307311823</c:v>
                </c:pt>
                <c:pt idx="308">
                  <c:v>15.045375578801199</c:v>
                </c:pt>
                <c:pt idx="309">
                  <c:v>15.391536883141463</c:v>
                </c:pt>
                <c:pt idx="310">
                  <c:v>15.733009776245938</c:v>
                </c:pt>
                <c:pt idx="311">
                  <c:v>16.069690242163482</c:v>
                </c:pt>
                <c:pt idx="312">
                  <c:v>16.401475724762676</c:v>
                </c:pt>
                <c:pt idx="313">
                  <c:v>16.728265158971446</c:v>
                </c:pt>
                <c:pt idx="314">
                  <c:v>17.049959001562463</c:v>
                </c:pt>
                <c:pt idx="315">
                  <c:v>17.36645926147493</c:v>
                </c:pt>
                <c:pt idx="316">
                  <c:v>17.677669529663685</c:v>
                </c:pt>
                <c:pt idx="317">
                  <c:v>17.983495008466271</c:v>
                </c:pt>
                <c:pt idx="318">
                  <c:v>18.283842540479267</c:v>
                </c:pt>
                <c:pt idx="319">
                  <c:v>18.578620636934858</c:v>
                </c:pt>
                <c:pt idx="320">
                  <c:v>18.867739505569297</c:v>
                </c:pt>
                <c:pt idx="321">
                  <c:v>19.151111077974445</c:v>
                </c:pt>
                <c:pt idx="322">
                  <c:v>19.428649036424265</c:v>
                </c:pt>
                <c:pt idx="323">
                  <c:v>19.70026884016805</c:v>
                </c:pt>
                <c:pt idx="324">
                  <c:v>19.965887751182322</c:v>
                </c:pt>
                <c:pt idx="325">
                  <c:v>20.225424859373682</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24.813653791033051</c:v>
                </c:pt>
                <c:pt idx="98">
                  <c:v>24.756701718539258</c:v>
                </c:pt>
                <c:pt idx="99">
                  <c:v>24.692208514878445</c:v>
                </c:pt>
                <c:pt idx="100">
                  <c:v>24.620193825305201</c:v>
                </c:pt>
                <c:pt idx="101">
                  <c:v>24.540679586191601</c:v>
                </c:pt>
                <c:pt idx="102">
                  <c:v>24.453690018345142</c:v>
                </c:pt>
                <c:pt idx="103">
                  <c:v>24.359251619630882</c:v>
                </c:pt>
                <c:pt idx="104">
                  <c:v>24.257393156899912</c:v>
                </c:pt>
                <c:pt idx="105">
                  <c:v>24.148145657226706</c:v>
                </c:pt>
                <c:pt idx="106">
                  <c:v>24.031542398457972</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-24.031542398457976</c:v>
                </c:pt>
                <c:pt idx="256">
                  <c:v>-24.148145657226706</c:v>
                </c:pt>
                <c:pt idx="257">
                  <c:v>-24.257393156899912</c:v>
                </c:pt>
                <c:pt idx="258">
                  <c:v>-24.359251619630879</c:v>
                </c:pt>
                <c:pt idx="259">
                  <c:v>-24.453690018345139</c:v>
                </c:pt>
                <c:pt idx="260">
                  <c:v>-24.540679586191601</c:v>
                </c:pt>
                <c:pt idx="261">
                  <c:v>-24.620193825305201</c:v>
                </c:pt>
                <c:pt idx="262">
                  <c:v>-24.692208514878441</c:v>
                </c:pt>
                <c:pt idx="263">
                  <c:v>-24.756701718539258</c:v>
                </c:pt>
                <c:pt idx="264">
                  <c:v>-24.813653791033051</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-3.0467335851286843</c:v>
                </c:pt>
                <c:pt idx="98">
                  <c:v>-3.4793275240016337</c:v>
                </c:pt>
                <c:pt idx="99">
                  <c:v>-3.9108616260057705</c:v>
                </c:pt>
                <c:pt idx="100">
                  <c:v>-4.3412044416732574</c:v>
                </c:pt>
                <c:pt idx="101">
                  <c:v>-4.7702248844136204</c:v>
                </c:pt>
                <c:pt idx="102">
                  <c:v>-5.1977922704439834</c:v>
                </c:pt>
                <c:pt idx="103">
                  <c:v>-5.6237763585966256</c:v>
                </c:pt>
                <c:pt idx="104">
                  <c:v>-6.0480473899916944</c:v>
                </c:pt>
                <c:pt idx="105">
                  <c:v>-6.4704761275630212</c:v>
                </c:pt>
                <c:pt idx="106">
                  <c:v>-6.8909338954249764</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-6.8909338954249719</c:v>
                </c:pt>
                <c:pt idx="256">
                  <c:v>-6.4704761275630158</c:v>
                </c:pt>
                <c:pt idx="257">
                  <c:v>-6.0480473899916944</c:v>
                </c:pt>
                <c:pt idx="258">
                  <c:v>-5.6237763585966309</c:v>
                </c:pt>
                <c:pt idx="259">
                  <c:v>-5.1977922704439949</c:v>
                </c:pt>
                <c:pt idx="260">
                  <c:v>-4.770224884413615</c:v>
                </c:pt>
                <c:pt idx="261">
                  <c:v>-4.3412044416732583</c:v>
                </c:pt>
                <c:pt idx="262">
                  <c:v>-3.9108616260057758</c:v>
                </c:pt>
                <c:pt idx="263">
                  <c:v>-3.4793275240016457</c:v>
                </c:pt>
                <c:pt idx="264">
                  <c:v>-3.0467335851286794</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6.7887837086808887</c:v>
                </c:pt>
                <c:pt idx="2" formatCode="0.0">
                  <c:v>-6.7887837086808887</c:v>
                </c:pt>
              </c:numCache>
            </c:numRef>
          </c:xVal>
          <c:yVal>
            <c:numRef>
              <c:f>Calculations!$BA$45:$BA$47</c:f>
              <c:numCache>
                <c:formatCode>General</c:formatCode>
                <c:ptCount val="3"/>
                <c:pt idx="0" formatCode="0.0">
                  <c:v>7.1282417060063956</c:v>
                </c:pt>
                <c:pt idx="2" formatCode="0.0">
                  <c:v>7.1282417060063956</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17.320508075688771</c:v>
                </c:pt>
              </c:numCache>
            </c:numRef>
          </c:xVal>
          <c:yVal>
            <c:numRef>
              <c:f>'Polar Overview (dark mode)'!$C$27</c:f>
              <c:numCache>
                <c:formatCode>0.0</c:formatCode>
                <c:ptCount val="1"/>
                <c:pt idx="0">
                  <c:v>10.000000000000002</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2C0432E9-4CC3-491F-B258-1CF4C6B6A93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B0A17993-E5D9-4C57-BECC-E6DA022EAB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2AA56382-3143-4134-A20C-DE21668EA1A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9C6E7756-C565-4518-B933-121271CBBC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81FFE25C-7507-46A0-87F0-11E03D2C891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587E4247-9012-4B0F-8D9A-10446F75DF1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0F0A519D-D7CE-4686-ADB6-380B7051DEF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A1811ED2-2218-41A7-B74F-BAD805320BF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245F08AB-F65B-49E6-9644-8FAC7AED87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1AB176F3-8FDC-4F81-9864-D2E3256A16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2561761D-CFCE-41C3-A823-B01E39CD352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7C8BD4DF-3717-4C3B-8FE9-BF9B6C4E36B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8F1658F6-9C9A-4897-B7E4-0D039318280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7A5638E9-2C8C-45B8-9A2A-C3BC0FD945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09F678E9-AC9E-42DE-92ED-A84ADC9A3FA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A178DF4D-2239-4F9F-9819-A46696516BA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24D0DF72-728E-49F4-9E2A-07A17C8445B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BA562109-FE17-4C5B-A9AA-BF9F9211517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83E11A53-9D74-4E67-9366-CA952E7232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1C7314BF-9C32-4845-B81C-E77ADD7B9B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7616C8EE-398D-4DBC-AFD4-102D09A9803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6B819354-49D5-4450-961E-96DFDD438F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A449CFE0-284A-4C91-956B-BE24271547D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DE2E0DC9-4AE0-4BD2-9139-39AD54032F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8F872116-19AF-44C3-A143-CE3F2A08F51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AC2B192B-6031-45EA-9713-44B2E24E556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7FD7978D-5EAE-4A0B-B865-B25BFB9BF30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A2953467-45C2-4C98-BF4E-17264EDF2C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7B3AA1CE-499D-45B9-8D54-6CF9306B82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280E70E1-65A4-4794-9E14-582C23E5FC4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-23.799161418908252</c:v>
                </c:pt>
                <c:pt idx="1">
                  <c:v>23.799161418908252</c:v>
                </c:pt>
              </c:numCache>
            </c:numRef>
          </c:xVal>
          <c:yVal>
            <c:numRef>
              <c:f>Calculations!$AO$203:$AO$204</c:f>
              <c:numCache>
                <c:formatCode>0.0</c:formatCode>
                <c:ptCount val="2"/>
                <c:pt idx="0">
                  <c:v>7.1282417060063894</c:v>
                </c:pt>
                <c:pt idx="1">
                  <c:v>7.1282417060063894</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-20.237526490231371</c:v>
                </c:pt>
                <c:pt idx="1">
                  <c:v>20.237526490231371</c:v>
                </c:pt>
              </c:numCache>
            </c:numRef>
          </c:xVal>
          <c:yVal>
            <c:numRef>
              <c:f>Calculations!$AS$203:$AS$204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4.330127018922194E-2</c:v>
                </c:pt>
                <c:pt idx="1">
                  <c:v>0.13531646934131855</c:v>
                </c:pt>
                <c:pt idx="2">
                  <c:v>0.2706329386826371</c:v>
                </c:pt>
                <c:pt idx="3">
                  <c:v>0.40594940802395563</c:v>
                </c:pt>
                <c:pt idx="4">
                  <c:v>0.54126587736527421</c:v>
                </c:pt>
                <c:pt idx="5">
                  <c:v>0.67658234670659279</c:v>
                </c:pt>
                <c:pt idx="6">
                  <c:v>0.81189881604791125</c:v>
                </c:pt>
                <c:pt idx="7">
                  <c:v>0.94721528538922983</c:v>
                </c:pt>
                <c:pt idx="8">
                  <c:v>1.0825317547305484</c:v>
                </c:pt>
                <c:pt idx="9">
                  <c:v>1.2178482240718669</c:v>
                </c:pt>
                <c:pt idx="10">
                  <c:v>1.3531646934131856</c:v>
                </c:pt>
                <c:pt idx="11">
                  <c:v>1.488481162754504</c:v>
                </c:pt>
                <c:pt idx="12">
                  <c:v>1.6237976320958225</c:v>
                </c:pt>
                <c:pt idx="13">
                  <c:v>1.7591141014371412</c:v>
                </c:pt>
                <c:pt idx="14">
                  <c:v>1.8944305707784597</c:v>
                </c:pt>
                <c:pt idx="15">
                  <c:v>2.0297470401197781</c:v>
                </c:pt>
                <c:pt idx="16">
                  <c:v>2.1650635094610968</c:v>
                </c:pt>
                <c:pt idx="17">
                  <c:v>2.3003799788024155</c:v>
                </c:pt>
                <c:pt idx="18">
                  <c:v>2.4356964481437338</c:v>
                </c:pt>
                <c:pt idx="19">
                  <c:v>2.5710129174850525</c:v>
                </c:pt>
                <c:pt idx="20">
                  <c:v>2.7063293868263711</c:v>
                </c:pt>
                <c:pt idx="21">
                  <c:v>2.8416458561676894</c:v>
                </c:pt>
                <c:pt idx="22">
                  <c:v>2.9769623255090081</c:v>
                </c:pt>
                <c:pt idx="23">
                  <c:v>3.1122787948503268</c:v>
                </c:pt>
                <c:pt idx="24">
                  <c:v>3.247595264191645</c:v>
                </c:pt>
                <c:pt idx="25">
                  <c:v>3.3829117335329637</c:v>
                </c:pt>
                <c:pt idx="26">
                  <c:v>3.5182282028742824</c:v>
                </c:pt>
                <c:pt idx="27">
                  <c:v>3.6535446722156006</c:v>
                </c:pt>
                <c:pt idx="28">
                  <c:v>3.7888611415569193</c:v>
                </c:pt>
                <c:pt idx="29">
                  <c:v>3.924177610898238</c:v>
                </c:pt>
                <c:pt idx="30">
                  <c:v>4.0594940802395563</c:v>
                </c:pt>
                <c:pt idx="31">
                  <c:v>4.1948105495808754</c:v>
                </c:pt>
                <c:pt idx="32">
                  <c:v>4.3301270189221936</c:v>
                </c:pt>
                <c:pt idx="33">
                  <c:v>4.4654434882635119</c:v>
                </c:pt>
                <c:pt idx="34">
                  <c:v>4.600759957604831</c:v>
                </c:pt>
                <c:pt idx="35">
                  <c:v>4.7360764269461493</c:v>
                </c:pt>
                <c:pt idx="36">
                  <c:v>4.8713928962874675</c:v>
                </c:pt>
                <c:pt idx="37">
                  <c:v>5.0067093656287867</c:v>
                </c:pt>
                <c:pt idx="38">
                  <c:v>5.1420258349701049</c:v>
                </c:pt>
                <c:pt idx="39">
                  <c:v>5.2773423043114231</c:v>
                </c:pt>
                <c:pt idx="40">
                  <c:v>5.4126587736527423</c:v>
                </c:pt>
                <c:pt idx="41">
                  <c:v>5.5479752429940605</c:v>
                </c:pt>
                <c:pt idx="42">
                  <c:v>5.6832917123353788</c:v>
                </c:pt>
                <c:pt idx="43">
                  <c:v>5.8186081816766979</c:v>
                </c:pt>
                <c:pt idx="44">
                  <c:v>5.9539246510180162</c:v>
                </c:pt>
                <c:pt idx="45">
                  <c:v>6.0892411203593344</c:v>
                </c:pt>
                <c:pt idx="46">
                  <c:v>6.2245575897006535</c:v>
                </c:pt>
                <c:pt idx="47">
                  <c:v>6.3598740590419718</c:v>
                </c:pt>
                <c:pt idx="48">
                  <c:v>6.49519052838329</c:v>
                </c:pt>
                <c:pt idx="49">
                  <c:v>6.6305069977246092</c:v>
                </c:pt>
                <c:pt idx="50">
                  <c:v>6.7658234670659274</c:v>
                </c:pt>
                <c:pt idx="51">
                  <c:v>6.9011399364072457</c:v>
                </c:pt>
                <c:pt idx="52">
                  <c:v>7.0364564057485648</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4.330127018922194E-2</c:v>
                </c:pt>
                <c:pt idx="162">
                  <c:v>-4.330127018922194E-2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0.95508712558928233</c:v>
                </c:pt>
                <c:pt idx="192">
                  <c:v>1.5016540397063491</c:v>
                </c:pt>
                <c:pt idx="193">
                  <c:v>1.9095984964034733</c:v>
                </c:pt>
                <c:pt idx="194">
                  <c:v>2.2554370097536318</c:v>
                </c:pt>
                <c:pt idx="195">
                  <c:v>2.5644207762117364</c:v>
                </c:pt>
                <c:pt idx="196">
                  <c:v>2.8485680358675642</c:v>
                </c:pt>
                <c:pt idx="197">
                  <c:v>3.1146835982915517</c:v>
                </c:pt>
                <c:pt idx="198">
                  <c:v>3.3670456048242667</c:v>
                </c:pt>
                <c:pt idx="199">
                  <c:v>3.6085407601226294</c:v>
                </c:pt>
                <c:pt idx="200">
                  <c:v>3.8412191886126998</c:v>
                </c:pt>
                <c:pt idx="201">
                  <c:v>4.066594572546717</c:v>
                </c:pt>
                <c:pt idx="202">
                  <c:v>4.28581918715272</c:v>
                </c:pt>
                <c:pt idx="203">
                  <c:v>4.4997920971380898</c:v>
                </c:pt>
                <c:pt idx="204">
                  <c:v>4.7092292208987212</c:v>
                </c:pt>
                <c:pt idx="205">
                  <c:v>4.9147104612038346</c:v>
                </c:pt>
                <c:pt idx="206">
                  <c:v>5.1167124313338537</c:v>
                </c:pt>
                <c:pt idx="207">
                  <c:v>5.3156317985227695</c:v>
                </c:pt>
                <c:pt idx="208">
                  <c:v>5.5118023236475393</c:v>
                </c:pt>
                <c:pt idx="209">
                  <c:v>5.7055075512583793</c:v>
                </c:pt>
                <c:pt idx="210">
                  <c:v>5.8969904277492606</c:v>
                </c:pt>
                <c:pt idx="211">
                  <c:v>6.0864607053250923</c:v>
                </c:pt>
                <c:pt idx="212">
                  <c:v>6.274100720817799</c:v>
                </c:pt>
                <c:pt idx="213">
                  <c:v>6.4600699622733506</c:v>
                </c:pt>
                <c:pt idx="214">
                  <c:v>6.6445087181044773</c:v>
                </c:pt>
                <c:pt idx="215">
                  <c:v>6.8275410227596884</c:v>
                </c:pt>
                <c:pt idx="216">
                  <c:v>7.009277056513489</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0.95508712558928233</c:v>
                </c:pt>
                <c:pt idx="326">
                  <c:v>-0.95508712558928233</c:v>
                </c:pt>
                <c:pt idx="328">
                  <c:v>-4.330127018922194E-2</c:v>
                </c:pt>
                <c:pt idx="329">
                  <c:v>-0.13531646934131855</c:v>
                </c:pt>
                <c:pt idx="330">
                  <c:v>-0.2706329386826371</c:v>
                </c:pt>
                <c:pt idx="331">
                  <c:v>-0.40594940802395563</c:v>
                </c:pt>
                <c:pt idx="332">
                  <c:v>-0.54126587736527421</c:v>
                </c:pt>
                <c:pt idx="333">
                  <c:v>-0.67658234670659279</c:v>
                </c:pt>
                <c:pt idx="334">
                  <c:v>-0.81189881604791125</c:v>
                </c:pt>
                <c:pt idx="335">
                  <c:v>-0.94721528538922983</c:v>
                </c:pt>
                <c:pt idx="336">
                  <c:v>-1.0825317547305484</c:v>
                </c:pt>
                <c:pt idx="337">
                  <c:v>-1.2178482240718669</c:v>
                </c:pt>
                <c:pt idx="338">
                  <c:v>-1.3531646934131856</c:v>
                </c:pt>
                <c:pt idx="339">
                  <c:v>-1.488481162754504</c:v>
                </c:pt>
                <c:pt idx="340">
                  <c:v>-1.6237976320958225</c:v>
                </c:pt>
                <c:pt idx="341">
                  <c:v>-1.7591141014371412</c:v>
                </c:pt>
                <c:pt idx="342">
                  <c:v>-1.8944305707784597</c:v>
                </c:pt>
                <c:pt idx="343">
                  <c:v>-2.0297470401197781</c:v>
                </c:pt>
                <c:pt idx="344">
                  <c:v>-2.1650635094610968</c:v>
                </c:pt>
                <c:pt idx="345">
                  <c:v>-2.3003799788024155</c:v>
                </c:pt>
                <c:pt idx="346">
                  <c:v>-2.4356964481437338</c:v>
                </c:pt>
                <c:pt idx="347">
                  <c:v>-2.5710129174850525</c:v>
                </c:pt>
                <c:pt idx="348">
                  <c:v>-2.7063293868263711</c:v>
                </c:pt>
                <c:pt idx="349">
                  <c:v>-2.8416458561676894</c:v>
                </c:pt>
                <c:pt idx="350">
                  <c:v>-2.9769623255090081</c:v>
                </c:pt>
                <c:pt idx="351">
                  <c:v>-3.1122787948503268</c:v>
                </c:pt>
                <c:pt idx="352">
                  <c:v>-3.247595264191645</c:v>
                </c:pt>
                <c:pt idx="353">
                  <c:v>-3.3829117335329637</c:v>
                </c:pt>
                <c:pt idx="354">
                  <c:v>-3.5182282028742824</c:v>
                </c:pt>
                <c:pt idx="355">
                  <c:v>-3.6535446722156006</c:v>
                </c:pt>
                <c:pt idx="356">
                  <c:v>-3.7888611415569193</c:v>
                </c:pt>
                <c:pt idx="357">
                  <c:v>-3.924177610898238</c:v>
                </c:pt>
                <c:pt idx="358">
                  <c:v>-4.0594940802395563</c:v>
                </c:pt>
                <c:pt idx="359">
                  <c:v>-4.1948105495808754</c:v>
                </c:pt>
                <c:pt idx="360">
                  <c:v>-4.3301270189221936</c:v>
                </c:pt>
                <c:pt idx="361">
                  <c:v>-4.4654434882635119</c:v>
                </c:pt>
                <c:pt idx="362">
                  <c:v>-4.600759957604831</c:v>
                </c:pt>
                <c:pt idx="363">
                  <c:v>-4.7360764269461493</c:v>
                </c:pt>
                <c:pt idx="364">
                  <c:v>-4.8713928962874675</c:v>
                </c:pt>
                <c:pt idx="365">
                  <c:v>-5.0067093656287867</c:v>
                </c:pt>
                <c:pt idx="366">
                  <c:v>-5.1420258349701049</c:v>
                </c:pt>
                <c:pt idx="367">
                  <c:v>-5.2773423043114231</c:v>
                </c:pt>
                <c:pt idx="368">
                  <c:v>-5.4126587736527423</c:v>
                </c:pt>
                <c:pt idx="369">
                  <c:v>-5.5479752429940605</c:v>
                </c:pt>
                <c:pt idx="370">
                  <c:v>-5.6832917123353788</c:v>
                </c:pt>
                <c:pt idx="371">
                  <c:v>-5.8186081816766979</c:v>
                </c:pt>
                <c:pt idx="372">
                  <c:v>-5.9539246510180162</c:v>
                </c:pt>
                <c:pt idx="373">
                  <c:v>-6.0892411203593344</c:v>
                </c:pt>
                <c:pt idx="374">
                  <c:v>-6.2245575897006535</c:v>
                </c:pt>
                <c:pt idx="375">
                  <c:v>-6.3598740590419718</c:v>
                </c:pt>
                <c:pt idx="376">
                  <c:v>-6.49519052838329</c:v>
                </c:pt>
                <c:pt idx="377">
                  <c:v>-6.6305069977246092</c:v>
                </c:pt>
                <c:pt idx="378">
                  <c:v>-6.7658234670659274</c:v>
                </c:pt>
                <c:pt idx="379">
                  <c:v>-6.9011399364072457</c:v>
                </c:pt>
                <c:pt idx="380">
                  <c:v>-7.0364564057485648</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-0.95508712558928233</c:v>
                </c:pt>
                <c:pt idx="517">
                  <c:v>-1.5016540397063491</c:v>
                </c:pt>
                <c:pt idx="518">
                  <c:v>-1.9095984964034733</c:v>
                </c:pt>
                <c:pt idx="519">
                  <c:v>-2.2554370097536318</c:v>
                </c:pt>
                <c:pt idx="520">
                  <c:v>-2.5644207762117364</c:v>
                </c:pt>
                <c:pt idx="521">
                  <c:v>-2.8485680358675642</c:v>
                </c:pt>
                <c:pt idx="522">
                  <c:v>-3.1146835982915517</c:v>
                </c:pt>
                <c:pt idx="523">
                  <c:v>-3.3670456048242667</c:v>
                </c:pt>
                <c:pt idx="524">
                  <c:v>-3.6085407601226294</c:v>
                </c:pt>
                <c:pt idx="525">
                  <c:v>-3.8412191886126998</c:v>
                </c:pt>
                <c:pt idx="526">
                  <c:v>-4.066594572546717</c:v>
                </c:pt>
                <c:pt idx="527">
                  <c:v>-4.28581918715272</c:v>
                </c:pt>
                <c:pt idx="528">
                  <c:v>-4.4997920971380898</c:v>
                </c:pt>
                <c:pt idx="529">
                  <c:v>-4.7092292208987212</c:v>
                </c:pt>
                <c:pt idx="530">
                  <c:v>-4.9147104612038346</c:v>
                </c:pt>
                <c:pt idx="531">
                  <c:v>-5.1167124313338537</c:v>
                </c:pt>
                <c:pt idx="532">
                  <c:v>-5.3156317985227695</c:v>
                </c:pt>
                <c:pt idx="533">
                  <c:v>-5.5118023236475393</c:v>
                </c:pt>
                <c:pt idx="534">
                  <c:v>-5.7055075512583793</c:v>
                </c:pt>
                <c:pt idx="535">
                  <c:v>-5.8969904277492606</c:v>
                </c:pt>
                <c:pt idx="536">
                  <c:v>-6.0864607053250923</c:v>
                </c:pt>
                <c:pt idx="537">
                  <c:v>-6.274100720817799</c:v>
                </c:pt>
                <c:pt idx="538">
                  <c:v>-6.4600699622733506</c:v>
                </c:pt>
                <c:pt idx="539">
                  <c:v>-6.6445087181044773</c:v>
                </c:pt>
                <c:pt idx="540">
                  <c:v>-6.8275410227596884</c:v>
                </c:pt>
                <c:pt idx="541">
                  <c:v>-7.009277056513489</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-2.4999999999999991E-2</c:v>
                </c:pt>
                <c:pt idx="1">
                  <c:v>-7.8124999999999972E-2</c:v>
                </c:pt>
                <c:pt idx="2">
                  <c:v>-0.15624999999999994</c:v>
                </c:pt>
                <c:pt idx="3">
                  <c:v>-0.23437499999999989</c:v>
                </c:pt>
                <c:pt idx="4">
                  <c:v>-0.31249999999999989</c:v>
                </c:pt>
                <c:pt idx="5">
                  <c:v>-0.39062499999999983</c:v>
                </c:pt>
                <c:pt idx="6">
                  <c:v>-0.46874999999999978</c:v>
                </c:pt>
                <c:pt idx="7">
                  <c:v>-0.54687499999999978</c:v>
                </c:pt>
                <c:pt idx="8">
                  <c:v>-0.62499999999999978</c:v>
                </c:pt>
                <c:pt idx="9">
                  <c:v>-0.70312499999999967</c:v>
                </c:pt>
                <c:pt idx="10">
                  <c:v>-0.78124999999999967</c:v>
                </c:pt>
                <c:pt idx="11">
                  <c:v>-0.85937499999999967</c:v>
                </c:pt>
                <c:pt idx="12">
                  <c:v>-0.93749999999999956</c:v>
                </c:pt>
                <c:pt idx="13">
                  <c:v>-1.0156249999999996</c:v>
                </c:pt>
                <c:pt idx="14">
                  <c:v>-1.0937499999999996</c:v>
                </c:pt>
                <c:pt idx="15">
                  <c:v>-1.1718749999999996</c:v>
                </c:pt>
                <c:pt idx="16">
                  <c:v>-1.2499999999999996</c:v>
                </c:pt>
                <c:pt idx="17">
                  <c:v>-1.3281249999999993</c:v>
                </c:pt>
                <c:pt idx="18">
                  <c:v>-1.4062499999999993</c:v>
                </c:pt>
                <c:pt idx="19">
                  <c:v>-1.4843749999999993</c:v>
                </c:pt>
                <c:pt idx="20">
                  <c:v>-1.5624999999999993</c:v>
                </c:pt>
                <c:pt idx="21">
                  <c:v>-1.6406249999999993</c:v>
                </c:pt>
                <c:pt idx="22">
                  <c:v>-1.7187499999999993</c:v>
                </c:pt>
                <c:pt idx="23">
                  <c:v>-1.7968749999999991</c:v>
                </c:pt>
                <c:pt idx="24">
                  <c:v>-1.8749999999999991</c:v>
                </c:pt>
                <c:pt idx="25">
                  <c:v>-1.9531249999999991</c:v>
                </c:pt>
                <c:pt idx="26">
                  <c:v>-2.0312499999999991</c:v>
                </c:pt>
                <c:pt idx="27">
                  <c:v>-2.1093749999999991</c:v>
                </c:pt>
                <c:pt idx="28">
                  <c:v>-2.1874999999999991</c:v>
                </c:pt>
                <c:pt idx="29">
                  <c:v>-2.2656249999999991</c:v>
                </c:pt>
                <c:pt idx="30">
                  <c:v>-2.3437499999999991</c:v>
                </c:pt>
                <c:pt idx="31">
                  <c:v>-2.4218749999999991</c:v>
                </c:pt>
                <c:pt idx="32">
                  <c:v>-2.4999999999999991</c:v>
                </c:pt>
                <c:pt idx="33">
                  <c:v>-2.5781249999999987</c:v>
                </c:pt>
                <c:pt idx="34">
                  <c:v>-2.6562499999999987</c:v>
                </c:pt>
                <c:pt idx="35">
                  <c:v>-2.7343749999999987</c:v>
                </c:pt>
                <c:pt idx="36">
                  <c:v>-2.8124999999999987</c:v>
                </c:pt>
                <c:pt idx="37">
                  <c:v>-2.8906249999999987</c:v>
                </c:pt>
                <c:pt idx="38">
                  <c:v>-2.9687499999999987</c:v>
                </c:pt>
                <c:pt idx="39">
                  <c:v>-3.0468749999999987</c:v>
                </c:pt>
                <c:pt idx="40">
                  <c:v>-3.1249999999999987</c:v>
                </c:pt>
                <c:pt idx="41">
                  <c:v>-3.2031249999999987</c:v>
                </c:pt>
                <c:pt idx="42">
                  <c:v>-3.2812499999999987</c:v>
                </c:pt>
                <c:pt idx="43">
                  <c:v>-3.3593749999999987</c:v>
                </c:pt>
                <c:pt idx="44">
                  <c:v>-3.4374999999999987</c:v>
                </c:pt>
                <c:pt idx="45">
                  <c:v>-3.5156249999999982</c:v>
                </c:pt>
                <c:pt idx="46">
                  <c:v>-3.5937499999999982</c:v>
                </c:pt>
                <c:pt idx="47">
                  <c:v>-3.6718749999999982</c:v>
                </c:pt>
                <c:pt idx="48">
                  <c:v>-3.7499999999999982</c:v>
                </c:pt>
                <c:pt idx="49">
                  <c:v>-3.8281249999999982</c:v>
                </c:pt>
                <c:pt idx="50">
                  <c:v>-3.9062499999999982</c:v>
                </c:pt>
                <c:pt idx="51">
                  <c:v>-3.9843749999999982</c:v>
                </c:pt>
                <c:pt idx="52">
                  <c:v>-4.0624999999999982</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-2.4999999999999991E-2</c:v>
                </c:pt>
                <c:pt idx="162">
                  <c:v>-2.4999999999999991E-2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-4.1092164879735416</c:v>
                </c:pt>
                <c:pt idx="192">
                  <c:v>-4.1092164879735407</c:v>
                </c:pt>
                <c:pt idx="193">
                  <c:v>-4.1092164879735398</c:v>
                </c:pt>
                <c:pt idx="194">
                  <c:v>-4.1092164879735407</c:v>
                </c:pt>
                <c:pt idx="195">
                  <c:v>-4.1092164879735407</c:v>
                </c:pt>
                <c:pt idx="196">
                  <c:v>-4.1092164879735416</c:v>
                </c:pt>
                <c:pt idx="197">
                  <c:v>-4.1092164879735398</c:v>
                </c:pt>
                <c:pt idx="198">
                  <c:v>-4.1092164879735389</c:v>
                </c:pt>
                <c:pt idx="199">
                  <c:v>-4.1092164879735407</c:v>
                </c:pt>
                <c:pt idx="200">
                  <c:v>-4.1092164879735398</c:v>
                </c:pt>
                <c:pt idx="201">
                  <c:v>-4.1092164879735398</c:v>
                </c:pt>
                <c:pt idx="202">
                  <c:v>-4.1092164879735398</c:v>
                </c:pt>
                <c:pt idx="203">
                  <c:v>-4.1092164879735398</c:v>
                </c:pt>
                <c:pt idx="204">
                  <c:v>-4.1092164879735433</c:v>
                </c:pt>
                <c:pt idx="205">
                  <c:v>-4.1092164879735398</c:v>
                </c:pt>
                <c:pt idx="206">
                  <c:v>-4.1092164879735416</c:v>
                </c:pt>
                <c:pt idx="207">
                  <c:v>-4.1092164879735398</c:v>
                </c:pt>
                <c:pt idx="208">
                  <c:v>-4.1092164879735389</c:v>
                </c:pt>
                <c:pt idx="209">
                  <c:v>-4.1092164879735416</c:v>
                </c:pt>
                <c:pt idx="210">
                  <c:v>-4.1092164879735407</c:v>
                </c:pt>
                <c:pt idx="211">
                  <c:v>-4.109216487973538</c:v>
                </c:pt>
                <c:pt idx="212">
                  <c:v>-4.1092164879735389</c:v>
                </c:pt>
                <c:pt idx="213">
                  <c:v>-4.1092164879735398</c:v>
                </c:pt>
                <c:pt idx="214">
                  <c:v>-4.1092164879735407</c:v>
                </c:pt>
                <c:pt idx="215">
                  <c:v>-4.1092164879735398</c:v>
                </c:pt>
                <c:pt idx="216">
                  <c:v>-4.1092164879735407</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-4.1092164879735416</c:v>
                </c:pt>
                <c:pt idx="326">
                  <c:v>-4.1092164879735416</c:v>
                </c:pt>
                <c:pt idx="327" formatCode="General">
                  <c:v>0</c:v>
                </c:pt>
                <c:pt idx="328">
                  <c:v>-2.4999999999999991E-2</c:v>
                </c:pt>
                <c:pt idx="329">
                  <c:v>-7.8124999999999972E-2</c:v>
                </c:pt>
                <c:pt idx="330">
                  <c:v>-0.15624999999999994</c:v>
                </c:pt>
                <c:pt idx="331">
                  <c:v>-0.23437499999999989</c:v>
                </c:pt>
                <c:pt idx="332">
                  <c:v>-0.31249999999999989</c:v>
                </c:pt>
                <c:pt idx="333">
                  <c:v>-0.39062499999999983</c:v>
                </c:pt>
                <c:pt idx="334">
                  <c:v>-0.46874999999999978</c:v>
                </c:pt>
                <c:pt idx="335">
                  <c:v>-0.54687499999999978</c:v>
                </c:pt>
                <c:pt idx="336">
                  <c:v>-0.62499999999999978</c:v>
                </c:pt>
                <c:pt idx="337">
                  <c:v>-0.70312499999999967</c:v>
                </c:pt>
                <c:pt idx="338">
                  <c:v>-0.78124999999999967</c:v>
                </c:pt>
                <c:pt idx="339">
                  <c:v>-0.85937499999999967</c:v>
                </c:pt>
                <c:pt idx="340">
                  <c:v>-0.93749999999999956</c:v>
                </c:pt>
                <c:pt idx="341">
                  <c:v>-1.0156249999999996</c:v>
                </c:pt>
                <c:pt idx="342">
                  <c:v>-1.0937499999999996</c:v>
                </c:pt>
                <c:pt idx="343">
                  <c:v>-1.1718749999999996</c:v>
                </c:pt>
                <c:pt idx="344">
                  <c:v>-1.2499999999999996</c:v>
                </c:pt>
                <c:pt idx="345">
                  <c:v>-1.3281249999999993</c:v>
                </c:pt>
                <c:pt idx="346">
                  <c:v>-1.4062499999999993</c:v>
                </c:pt>
                <c:pt idx="347">
                  <c:v>-1.4843749999999993</c:v>
                </c:pt>
                <c:pt idx="348">
                  <c:v>-1.5624999999999993</c:v>
                </c:pt>
                <c:pt idx="349">
                  <c:v>-1.6406249999999993</c:v>
                </c:pt>
                <c:pt idx="350">
                  <c:v>-1.7187499999999993</c:v>
                </c:pt>
                <c:pt idx="351">
                  <c:v>-1.7968749999999991</c:v>
                </c:pt>
                <c:pt idx="352">
                  <c:v>-1.8749999999999991</c:v>
                </c:pt>
                <c:pt idx="353">
                  <c:v>-1.9531249999999991</c:v>
                </c:pt>
                <c:pt idx="354">
                  <c:v>-2.0312499999999991</c:v>
                </c:pt>
                <c:pt idx="355">
                  <c:v>-2.1093749999999991</c:v>
                </c:pt>
                <c:pt idx="356">
                  <c:v>-2.1874999999999991</c:v>
                </c:pt>
                <c:pt idx="357">
                  <c:v>-2.2656249999999991</c:v>
                </c:pt>
                <c:pt idx="358">
                  <c:v>-2.3437499999999991</c:v>
                </c:pt>
                <c:pt idx="359">
                  <c:v>-2.4218749999999991</c:v>
                </c:pt>
                <c:pt idx="360">
                  <c:v>-2.4999999999999991</c:v>
                </c:pt>
                <c:pt idx="361">
                  <c:v>-2.5781249999999987</c:v>
                </c:pt>
                <c:pt idx="362">
                  <c:v>-2.6562499999999987</c:v>
                </c:pt>
                <c:pt idx="363">
                  <c:v>-2.7343749999999987</c:v>
                </c:pt>
                <c:pt idx="364">
                  <c:v>-2.8124999999999987</c:v>
                </c:pt>
                <c:pt idx="365">
                  <c:v>-2.8906249999999987</c:v>
                </c:pt>
                <c:pt idx="366">
                  <c:v>-2.9687499999999987</c:v>
                </c:pt>
                <c:pt idx="367">
                  <c:v>-3.0468749999999987</c:v>
                </c:pt>
                <c:pt idx="368">
                  <c:v>-3.1249999999999987</c:v>
                </c:pt>
                <c:pt idx="369">
                  <c:v>-3.2031249999999987</c:v>
                </c:pt>
                <c:pt idx="370">
                  <c:v>-3.2812499999999987</c:v>
                </c:pt>
                <c:pt idx="371">
                  <c:v>-3.3593749999999987</c:v>
                </c:pt>
                <c:pt idx="372">
                  <c:v>-3.4374999999999987</c:v>
                </c:pt>
                <c:pt idx="373">
                  <c:v>-3.5156249999999982</c:v>
                </c:pt>
                <c:pt idx="374">
                  <c:v>-3.5937499999999982</c:v>
                </c:pt>
                <c:pt idx="375">
                  <c:v>-3.6718749999999982</c:v>
                </c:pt>
                <c:pt idx="376">
                  <c:v>-3.7499999999999982</c:v>
                </c:pt>
                <c:pt idx="377">
                  <c:v>-3.8281249999999982</c:v>
                </c:pt>
                <c:pt idx="378">
                  <c:v>-3.9062499999999982</c:v>
                </c:pt>
                <c:pt idx="379">
                  <c:v>-3.9843749999999982</c:v>
                </c:pt>
                <c:pt idx="380">
                  <c:v>-4.0624999999999982</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-4.1092164879735416</c:v>
                </c:pt>
                <c:pt idx="517">
                  <c:v>-4.1092164879735407</c:v>
                </c:pt>
                <c:pt idx="518">
                  <c:v>-4.1092164879735398</c:v>
                </c:pt>
                <c:pt idx="519">
                  <c:v>-4.1092164879735407</c:v>
                </c:pt>
                <c:pt idx="520">
                  <c:v>-4.1092164879735407</c:v>
                </c:pt>
                <c:pt idx="521">
                  <c:v>-4.1092164879735416</c:v>
                </c:pt>
                <c:pt idx="522">
                  <c:v>-4.1092164879735398</c:v>
                </c:pt>
                <c:pt idx="523">
                  <c:v>-4.1092164879735389</c:v>
                </c:pt>
                <c:pt idx="524">
                  <c:v>-4.1092164879735407</c:v>
                </c:pt>
                <c:pt idx="525">
                  <c:v>-4.1092164879735398</c:v>
                </c:pt>
                <c:pt idx="526">
                  <c:v>-4.1092164879735398</c:v>
                </c:pt>
                <c:pt idx="527">
                  <c:v>-4.1092164879735398</c:v>
                </c:pt>
                <c:pt idx="528">
                  <c:v>-4.1092164879735398</c:v>
                </c:pt>
                <c:pt idx="529">
                  <c:v>-4.1092164879735433</c:v>
                </c:pt>
                <c:pt idx="530">
                  <c:v>-4.1092164879735398</c:v>
                </c:pt>
                <c:pt idx="531">
                  <c:v>-4.1092164879735416</c:v>
                </c:pt>
                <c:pt idx="532">
                  <c:v>-4.1092164879735398</c:v>
                </c:pt>
                <c:pt idx="533">
                  <c:v>-4.1092164879735389</c:v>
                </c:pt>
                <c:pt idx="534">
                  <c:v>-4.1092164879735416</c:v>
                </c:pt>
                <c:pt idx="535">
                  <c:v>-4.1092164879735407</c:v>
                </c:pt>
                <c:pt idx="536">
                  <c:v>-4.109216487973538</c:v>
                </c:pt>
                <c:pt idx="537">
                  <c:v>-4.1092164879735389</c:v>
                </c:pt>
                <c:pt idx="538">
                  <c:v>-4.1092164879735398</c:v>
                </c:pt>
                <c:pt idx="539">
                  <c:v>-4.1092164879735407</c:v>
                </c:pt>
                <c:pt idx="540">
                  <c:v>-4.1092164879735398</c:v>
                </c:pt>
                <c:pt idx="541">
                  <c:v>-4.1092164879735407</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0.84884584849097922</c:v>
                </c:pt>
                <c:pt idx="21">
                  <c:v>1.3120654850274707</c:v>
                </c:pt>
                <c:pt idx="22">
                  <c:v>1.6647283635777854</c:v>
                </c:pt>
                <c:pt idx="23">
                  <c:v>1.9672196971869651</c:v>
                </c:pt>
                <c:pt idx="24">
                  <c:v>2.2399585430316273</c:v>
                </c:pt>
                <c:pt idx="25">
                  <c:v>2.4927300971024464</c:v>
                </c:pt>
                <c:pt idx="26">
                  <c:v>2.73108412988329</c:v>
                </c:pt>
                <c:pt idx="27">
                  <c:v>2.958507366392785</c:v>
                </c:pt>
                <c:pt idx="28">
                  <c:v>3.1773478365612373</c:v>
                </c:pt>
                <c:pt idx="29">
                  <c:v>3.389268481103314</c:v>
                </c:pt>
                <c:pt idx="30">
                  <c:v>3.5954930850302529</c:v>
                </c:pt>
                <c:pt idx="31">
                  <c:v>3.7969498728585247</c:v>
                </c:pt>
                <c:pt idx="32">
                  <c:v>3.9943603085475861</c:v>
                </c:pt>
                <c:pt idx="33">
                  <c:v>4.1882965913364325</c:v>
                </c:pt>
                <c:pt idx="34">
                  <c:v>4.379220310112335</c:v>
                </c:pt>
                <c:pt idx="35">
                  <c:v>4.5675092596512998</c:v>
                </c:pt>
                <c:pt idx="36">
                  <c:v>4.7534765461186801</c:v>
                </c:pt>
                <c:pt idx="37">
                  <c:v>4.9373845137886887</c:v>
                </c:pt>
                <c:pt idx="38">
                  <c:v>5.1194551003500726</c:v>
                </c:pt>
                <c:pt idx="39">
                  <c:v>5.2998776718902088</c:v>
                </c:pt>
                <c:pt idx="40">
                  <c:v>5.478815042917617</c:v>
                </c:pt>
                <c:pt idx="41">
                  <c:v>5.6564081657002419</c:v>
                </c:pt>
                <c:pt idx="42">
                  <c:v>5.8327798282208771</c:v>
                </c:pt>
                <c:pt idx="43">
                  <c:v>6.0080376028284288</c:v>
                </c:pt>
                <c:pt idx="44">
                  <c:v>6.1822762211422075</c:v>
                </c:pt>
                <c:pt idx="45">
                  <c:v>6.3555795044197483</c:v>
                </c:pt>
                <c:pt idx="46">
                  <c:v>6.5280219457734958</c:v>
                </c:pt>
                <c:pt idx="47">
                  <c:v>6.6996700170232542</c:v>
                </c:pt>
                <c:pt idx="48">
                  <c:v>6.8705832557724218</c:v>
                </c:pt>
                <c:pt idx="49">
                  <c:v>7.04081517560292</c:v>
                </c:pt>
                <c:pt idx="50">
                  <c:v>7.2104140328070185</c:v>
                </c:pt>
                <c:pt idx="51">
                  <c:v>7.3794234759227892</c:v>
                </c:pt>
                <c:pt idx="52">
                  <c:v>7.5478830988894074</c:v>
                </c:pt>
                <c:pt idx="53">
                  <c:v>7.7158289144459635</c:v>
                </c:pt>
                <c:pt idx="54">
                  <c:v>7.8832937611445368</c:v>
                </c:pt>
                <c:pt idx="55">
                  <c:v>8.0503076548042785</c:v>
                </c:pt>
                <c:pt idx="56">
                  <c:v>8.2168980932283908</c:v>
                </c:pt>
                <c:pt idx="57">
                  <c:v>8.3830903214149117</c:v>
                </c:pt>
                <c:pt idx="58">
                  <c:v>8.5489075632211851</c:v>
                </c:pt>
                <c:pt idx="59">
                  <c:v>8.7143712244200611</c:v>
                </c:pt>
                <c:pt idx="60">
                  <c:v>8.8795010712595985</c:v>
                </c:pt>
                <c:pt idx="61">
                  <c:v>9.0443153879660976</c:v>
                </c:pt>
                <c:pt idx="62">
                  <c:v>9.2088311160809315</c:v>
                </c:pt>
                <c:pt idx="63">
                  <c:v>9.3730639780703715</c:v>
                </c:pt>
                <c:pt idx="64">
                  <c:v>9.5370285872749889</c:v>
                </c:pt>
                <c:pt idx="65">
                  <c:v>9.700738545956197</c:v>
                </c:pt>
                <c:pt idx="66">
                  <c:v>9.8642065329402122</c:v>
                </c:pt>
                <c:pt idx="67">
                  <c:v>10.027444382144454</c:v>
                </c:pt>
                <c:pt idx="68">
                  <c:v>10.190463153090754</c:v>
                </c:pt>
                <c:pt idx="69">
                  <c:v>10.353273194357444</c:v>
                </c:pt>
                <c:pt idx="70">
                  <c:v>10.515884200793597</c:v>
                </c:pt>
                <c:pt idx="71">
                  <c:v>10.678305265209474</c:v>
                </c:pt>
                <c:pt idx="72">
                  <c:v>10.840544925164066</c:v>
                </c:pt>
                <c:pt idx="73">
                  <c:v>11.002611205391217</c:v>
                </c:pt>
                <c:pt idx="74">
                  <c:v>11.1645116563377</c:v>
                </c:pt>
                <c:pt idx="75">
                  <c:v>11.326253389228071</c:v>
                </c:pt>
                <c:pt idx="76">
                  <c:v>11.487843108020773</c:v>
                </c:pt>
                <c:pt idx="77">
                  <c:v>11.649287138576351</c:v>
                </c:pt>
                <c:pt idx="78">
                  <c:v>11.810591455320957</c:v>
                </c:pt>
                <c:pt idx="79">
                  <c:v>11.971761705655537</c:v>
                </c:pt>
                <c:pt idx="80">
                  <c:v>12.132803232332598</c:v>
                </c:pt>
                <c:pt idx="81">
                  <c:v>12.293721093997553</c:v>
                </c:pt>
                <c:pt idx="82">
                  <c:v>12.454520084069895</c:v>
                </c:pt>
                <c:pt idx="83">
                  <c:v>12.615204748120437</c:v>
                </c:pt>
                <c:pt idx="84">
                  <c:v>12.775779399884001</c:v>
                </c:pt>
                <c:pt idx="85">
                  <c:v>12.936248136032347</c:v>
                </c:pt>
                <c:pt idx="86">
                  <c:v>13.096614849819032</c:v>
                </c:pt>
                <c:pt idx="87">
                  <c:v>13.256883243696475</c:v>
                </c:pt>
                <c:pt idx="88">
                  <c:v>13.417056840995359</c:v>
                </c:pt>
                <c:pt idx="89">
                  <c:v>13.577138996747452</c:v>
                </c:pt>
                <c:pt idx="90">
                  <c:v>13.737132907724973</c:v>
                </c:pt>
                <c:pt idx="91">
                  <c:v>13.897041621762538</c:v>
                </c:pt>
                <c:pt idx="92">
                  <c:v>14.056868046421307</c:v>
                </c:pt>
                <c:pt idx="93">
                  <c:v>14.216614957049389</c:v>
                </c:pt>
                <c:pt idx="94">
                  <c:v>14.376285004287455</c:v>
                </c:pt>
                <c:pt idx="95">
                  <c:v>14.535880721064009</c:v>
                </c:pt>
                <c:pt idx="96">
                  <c:v>14.695404529120673</c:v>
                </c:pt>
                <c:pt idx="97">
                  <c:v>14.854858745104256</c:v>
                </c:pt>
                <c:pt idx="98">
                  <c:v>15.014245586259083</c:v>
                </c:pt>
                <c:pt idx="99">
                  <c:v>15.173567175750083</c:v>
                </c:pt>
                <c:pt idx="100">
                  <c:v>15.332825547644516</c:v>
                </c:pt>
                <c:pt idx="101">
                  <c:v>15.492022651577823</c:v>
                </c:pt>
                <c:pt idx="102">
                  <c:v>15.651160357126892</c:v>
                </c:pt>
                <c:pt idx="103">
                  <c:v>15.810240457912093</c:v>
                </c:pt>
                <c:pt idx="104">
                  <c:v>15.969264675447658</c:v>
                </c:pt>
                <c:pt idx="105">
                  <c:v>16.128234662758363</c:v>
                </c:pt>
                <c:pt idx="106">
                  <c:v>16.287152007779028</c:v>
                </c:pt>
                <c:pt idx="107">
                  <c:v>16.446018236551982</c:v>
                </c:pt>
                <c:pt idx="108">
                  <c:v>16.604834816236515</c:v>
                </c:pt>
                <c:pt idx="109">
                  <c:v>16.763603157943116</c:v>
                </c:pt>
                <c:pt idx="110">
                  <c:v>16.922324619404403</c:v>
                </c:pt>
                <c:pt idx="111">
                  <c:v>17.081000507493712</c:v>
                </c:pt>
                <c:pt idx="112">
                  <c:v>17.239632080601382</c:v>
                </c:pt>
                <c:pt idx="113">
                  <c:v>17.398220550878197</c:v>
                </c:pt>
                <c:pt idx="114">
                  <c:v>17.55676708635449</c:v>
                </c:pt>
                <c:pt idx="115">
                  <c:v>17.715272812943084</c:v>
                </c:pt>
                <c:pt idx="116">
                  <c:v>17.873738816333319</c:v>
                </c:pt>
                <c:pt idx="117">
                  <c:v>18.032166143783179</c:v>
                </c:pt>
                <c:pt idx="118">
                  <c:v>18.190555805815841</c:v>
                </c:pt>
                <c:pt idx="119">
                  <c:v>18.348908777826555</c:v>
                </c:pt>
                <c:pt idx="120">
                  <c:v>18.507226001605439</c:v>
                </c:pt>
                <c:pt idx="121">
                  <c:v>18.665508386781227</c:v>
                </c:pt>
                <c:pt idx="122">
                  <c:v>18.823756812190823</c:v>
                </c:pt>
                <c:pt idx="123">
                  <c:v>18.981972127178999</c:v>
                </c:pt>
                <c:pt idx="124">
                  <c:v>19.140155152832495</c:v>
                </c:pt>
                <c:pt idx="125">
                  <c:v>19.29830668315229</c:v>
                </c:pt>
                <c:pt idx="126">
                  <c:v>19.456427486167659</c:v>
                </c:pt>
                <c:pt idx="127">
                  <c:v>19.614518304995418</c:v>
                </c:pt>
                <c:pt idx="128">
                  <c:v>19.772579858847465</c:v>
                </c:pt>
                <c:pt idx="129">
                  <c:v>19.930612843989529</c:v>
                </c:pt>
                <c:pt idx="130">
                  <c:v>20.088617934653954</c:v>
                </c:pt>
                <c:pt idx="131">
                  <c:v>20.246595783908965</c:v>
                </c:pt>
                <c:pt idx="132">
                  <c:v>20.404547024486977</c:v>
                </c:pt>
                <c:pt idx="133">
                  <c:v>20.562472269574016</c:v>
                </c:pt>
                <c:pt idx="134">
                  <c:v>20.720372113562544</c:v>
                </c:pt>
                <c:pt idx="135">
                  <c:v>20.878247132769562</c:v>
                </c:pt>
                <c:pt idx="136">
                  <c:v>21.036097886121855</c:v>
                </c:pt>
                <c:pt idx="137">
                  <c:v>21.1939249158102</c:v>
                </c:pt>
                <c:pt idx="138">
                  <c:v>21.351728747914077</c:v>
                </c:pt>
                <c:pt idx="139">
                  <c:v>21.509509892998501</c:v>
                </c:pt>
                <c:pt idx="140">
                  <c:v>21.667268846684401</c:v>
                </c:pt>
                <c:pt idx="141">
                  <c:v>21.825006090193892</c:v>
                </c:pt>
                <c:pt idx="142">
                  <c:v>21.982722090871739</c:v>
                </c:pt>
                <c:pt idx="143">
                  <c:v>22.140417302684256</c:v>
                </c:pt>
                <c:pt idx="144">
                  <c:v>22.298092166696691</c:v>
                </c:pt>
                <c:pt idx="145">
                  <c:v>22.455747111530275</c:v>
                </c:pt>
                <c:pt idx="146">
                  <c:v>22.613382553799873</c:v>
                </c:pt>
                <c:pt idx="147">
                  <c:v>22.770998898533204</c:v>
                </c:pt>
                <c:pt idx="148">
                  <c:v>22.928596539572595</c:v>
                </c:pt>
                <c:pt idx="149">
                  <c:v>23.086175859960012</c:v>
                </c:pt>
                <c:pt idx="150">
                  <c:v>23.243737232306263</c:v>
                </c:pt>
                <c:pt idx="151">
                  <c:v>23.401281019145095</c:v>
                </c:pt>
                <c:pt idx="152">
                  <c:v>23.558807573272897</c:v>
                </c:pt>
                <c:pt idx="153">
                  <c:v>23.716317238074726</c:v>
                </c:pt>
                <c:pt idx="154">
                  <c:v>23.873810347837235</c:v>
                </c:pt>
                <c:pt idx="155">
                  <c:v>24.031287228049194</c:v>
                </c:pt>
                <c:pt idx="156">
                  <c:v>24.188748195690085</c:v>
                </c:pt>
                <c:pt idx="157">
                  <c:v>24.346193559507416</c:v>
                </c:pt>
                <c:pt idx="158">
                  <c:v>24.503623620283193</c:v>
                </c:pt>
                <c:pt idx="159">
                  <c:v>24.766507264148828</c:v>
                </c:pt>
                <c:pt idx="161">
                  <c:v>0.84884584849097922</c:v>
                </c:pt>
                <c:pt idx="162">
                  <c:v>-0.84884584849097922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2.4443637302659247</c:v>
                </c:pt>
                <c:pt idx="312">
                  <c:v>3.630022380556281</c:v>
                </c:pt>
                <c:pt idx="313">
                  <c:v>4.519738824958754</c:v>
                </c:pt>
                <c:pt idx="314">
                  <c:v>5.2657234767256176</c:v>
                </c:pt>
                <c:pt idx="315">
                  <c:v>5.9225397040323227</c:v>
                </c:pt>
                <c:pt idx="316">
                  <c:v>6.5172031948788893</c:v>
                </c:pt>
                <c:pt idx="317">
                  <c:v>7.0654247250847879</c:v>
                </c:pt>
                <c:pt idx="318">
                  <c:v>7.5772913190228754</c:v>
                </c:pt>
                <c:pt idx="319">
                  <c:v>8.0597325666450956</c:v>
                </c:pt>
                <c:pt idx="320">
                  <c:v>8.5177498486008396</c:v>
                </c:pt>
                <c:pt idx="321">
                  <c:v>8.9550915152129811</c:v>
                </c:pt>
                <c:pt idx="322">
                  <c:v>9.3746516593065632</c:v>
                </c:pt>
                <c:pt idx="323">
                  <c:v>9.8205402583060017</c:v>
                </c:pt>
                <c:pt idx="325">
                  <c:v>2.4443637302659247</c:v>
                </c:pt>
                <c:pt idx="326">
                  <c:v>-2.4443637302659247</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-0.84884584849097922</c:v>
                </c:pt>
                <c:pt idx="349">
                  <c:v>-1.3120654850274707</c:v>
                </c:pt>
                <c:pt idx="350">
                  <c:v>-1.6647283635777854</c:v>
                </c:pt>
                <c:pt idx="351">
                  <c:v>-1.9672196971869651</c:v>
                </c:pt>
                <c:pt idx="352">
                  <c:v>-2.2399585430316273</c:v>
                </c:pt>
                <c:pt idx="353">
                  <c:v>-2.4927300971024464</c:v>
                </c:pt>
                <c:pt idx="354">
                  <c:v>-2.73108412988329</c:v>
                </c:pt>
                <c:pt idx="355">
                  <c:v>-2.958507366392785</c:v>
                </c:pt>
                <c:pt idx="356">
                  <c:v>-3.1773478365612373</c:v>
                </c:pt>
                <c:pt idx="357">
                  <c:v>-3.389268481103314</c:v>
                </c:pt>
                <c:pt idx="358">
                  <c:v>-3.5954930850302529</c:v>
                </c:pt>
                <c:pt idx="359">
                  <c:v>-3.7969498728585247</c:v>
                </c:pt>
                <c:pt idx="360">
                  <c:v>-3.9943603085475861</c:v>
                </c:pt>
                <c:pt idx="361">
                  <c:v>-4.1882965913364325</c:v>
                </c:pt>
                <c:pt idx="362">
                  <c:v>-4.379220310112335</c:v>
                </c:pt>
                <c:pt idx="363">
                  <c:v>-4.5675092596512998</c:v>
                </c:pt>
                <c:pt idx="364">
                  <c:v>-4.7534765461186801</c:v>
                </c:pt>
                <c:pt idx="365">
                  <c:v>-4.9373845137886887</c:v>
                </c:pt>
                <c:pt idx="366">
                  <c:v>-5.1194551003500726</c:v>
                </c:pt>
                <c:pt idx="367">
                  <c:v>-5.2998776718902088</c:v>
                </c:pt>
                <c:pt idx="368">
                  <c:v>-5.478815042917617</c:v>
                </c:pt>
                <c:pt idx="369">
                  <c:v>-5.6564081657002419</c:v>
                </c:pt>
                <c:pt idx="370">
                  <c:v>-5.8327798282208771</c:v>
                </c:pt>
                <c:pt idx="371">
                  <c:v>-6.0080376028284288</c:v>
                </c:pt>
                <c:pt idx="372">
                  <c:v>-6.1822762211422075</c:v>
                </c:pt>
                <c:pt idx="373">
                  <c:v>-6.3555795044197483</c:v>
                </c:pt>
                <c:pt idx="374">
                  <c:v>-6.5280219457734958</c:v>
                </c:pt>
                <c:pt idx="375">
                  <c:v>-6.6996700170232542</c:v>
                </c:pt>
                <c:pt idx="376">
                  <c:v>-6.8705832557724218</c:v>
                </c:pt>
                <c:pt idx="377">
                  <c:v>-7.04081517560292</c:v>
                </c:pt>
                <c:pt idx="378">
                  <c:v>-7.2104140328070185</c:v>
                </c:pt>
                <c:pt idx="379">
                  <c:v>-7.3794234759227892</c:v>
                </c:pt>
                <c:pt idx="380">
                  <c:v>-7.5478830988894074</c:v>
                </c:pt>
                <c:pt idx="381">
                  <c:v>-7.7158289144459635</c:v>
                </c:pt>
                <c:pt idx="382">
                  <c:v>-7.8832937611445368</c:v>
                </c:pt>
                <c:pt idx="383">
                  <c:v>-8.0503076548042785</c:v>
                </c:pt>
                <c:pt idx="384">
                  <c:v>-8.2168980932283908</c:v>
                </c:pt>
                <c:pt idx="385">
                  <c:v>-8.3830903214149117</c:v>
                </c:pt>
                <c:pt idx="386">
                  <c:v>-8.5489075632211851</c:v>
                </c:pt>
                <c:pt idx="387">
                  <c:v>-8.7143712244200611</c:v>
                </c:pt>
                <c:pt idx="388">
                  <c:v>-8.8795010712595985</c:v>
                </c:pt>
                <c:pt idx="389">
                  <c:v>-9.0443153879660976</c:v>
                </c:pt>
                <c:pt idx="390">
                  <c:v>-9.2088311160809315</c:v>
                </c:pt>
                <c:pt idx="391">
                  <c:v>-9.3730639780703715</c:v>
                </c:pt>
                <c:pt idx="392">
                  <c:v>-9.5370285872749889</c:v>
                </c:pt>
                <c:pt idx="393">
                  <c:v>-9.700738545956197</c:v>
                </c:pt>
                <c:pt idx="394">
                  <c:v>-9.8642065329402122</c:v>
                </c:pt>
                <c:pt idx="395">
                  <c:v>-10.027444382144454</c:v>
                </c:pt>
                <c:pt idx="396">
                  <c:v>-10.190463153090754</c:v>
                </c:pt>
                <c:pt idx="397">
                  <c:v>-10.353273194357444</c:v>
                </c:pt>
                <c:pt idx="398">
                  <c:v>-10.515884200793597</c:v>
                </c:pt>
                <c:pt idx="399">
                  <c:v>-10.678305265209474</c:v>
                </c:pt>
                <c:pt idx="400">
                  <c:v>-10.840544925164066</c:v>
                </c:pt>
                <c:pt idx="401">
                  <c:v>-11.002611205391217</c:v>
                </c:pt>
                <c:pt idx="402">
                  <c:v>-11.1645116563377</c:v>
                </c:pt>
                <c:pt idx="403">
                  <c:v>-11.326253389228071</c:v>
                </c:pt>
                <c:pt idx="404">
                  <c:v>-11.487843108020773</c:v>
                </c:pt>
                <c:pt idx="405">
                  <c:v>-11.649287138576351</c:v>
                </c:pt>
                <c:pt idx="406">
                  <c:v>-11.810591455320957</c:v>
                </c:pt>
                <c:pt idx="407">
                  <c:v>-11.971761705655537</c:v>
                </c:pt>
                <c:pt idx="408">
                  <c:v>-12.132803232332598</c:v>
                </c:pt>
                <c:pt idx="409">
                  <c:v>-12.293721093997553</c:v>
                </c:pt>
                <c:pt idx="410">
                  <c:v>-12.454520084069895</c:v>
                </c:pt>
                <c:pt idx="411">
                  <c:v>-12.615204748120437</c:v>
                </c:pt>
                <c:pt idx="412">
                  <c:v>-12.775779399884001</c:v>
                </c:pt>
                <c:pt idx="413">
                  <c:v>-12.936248136032347</c:v>
                </c:pt>
                <c:pt idx="414">
                  <c:v>-13.096614849819032</c:v>
                </c:pt>
                <c:pt idx="415">
                  <c:v>-13.256883243696475</c:v>
                </c:pt>
                <c:pt idx="416">
                  <c:v>-13.417056840995359</c:v>
                </c:pt>
                <c:pt idx="417">
                  <c:v>-13.577138996747452</c:v>
                </c:pt>
                <c:pt idx="418">
                  <c:v>-13.737132907724973</c:v>
                </c:pt>
                <c:pt idx="419">
                  <c:v>-13.897041621762538</c:v>
                </c:pt>
                <c:pt idx="420">
                  <c:v>-14.056868046421307</c:v>
                </c:pt>
                <c:pt idx="421">
                  <c:v>-14.216614957049389</c:v>
                </c:pt>
                <c:pt idx="422">
                  <c:v>-14.376285004287455</c:v>
                </c:pt>
                <c:pt idx="423">
                  <c:v>-14.535880721064009</c:v>
                </c:pt>
                <c:pt idx="424">
                  <c:v>-14.695404529120673</c:v>
                </c:pt>
                <c:pt idx="425">
                  <c:v>-14.854858745104256</c:v>
                </c:pt>
                <c:pt idx="426">
                  <c:v>-15.014245586259083</c:v>
                </c:pt>
                <c:pt idx="427">
                  <c:v>-15.173567175750083</c:v>
                </c:pt>
                <c:pt idx="428">
                  <c:v>-15.332825547644516</c:v>
                </c:pt>
                <c:pt idx="429">
                  <c:v>-15.492022651577823</c:v>
                </c:pt>
                <c:pt idx="430">
                  <c:v>-15.651160357126892</c:v>
                </c:pt>
                <c:pt idx="431">
                  <c:v>-15.810240457912093</c:v>
                </c:pt>
                <c:pt idx="432">
                  <c:v>-15.969264675447658</c:v>
                </c:pt>
                <c:pt idx="433">
                  <c:v>-16.128234662758363</c:v>
                </c:pt>
                <c:pt idx="434">
                  <c:v>-16.287152007779028</c:v>
                </c:pt>
                <c:pt idx="435">
                  <c:v>-16.446018236551982</c:v>
                </c:pt>
                <c:pt idx="436">
                  <c:v>-16.604834816236515</c:v>
                </c:pt>
                <c:pt idx="437">
                  <c:v>-16.763603157943116</c:v>
                </c:pt>
                <c:pt idx="438">
                  <c:v>-16.922324619404403</c:v>
                </c:pt>
                <c:pt idx="439">
                  <c:v>-17.081000507493712</c:v>
                </c:pt>
                <c:pt idx="440">
                  <c:v>-17.239632080601382</c:v>
                </c:pt>
                <c:pt idx="441">
                  <c:v>-17.398220550878197</c:v>
                </c:pt>
                <c:pt idx="442">
                  <c:v>-17.55676708635449</c:v>
                </c:pt>
                <c:pt idx="443">
                  <c:v>-17.715272812943084</c:v>
                </c:pt>
                <c:pt idx="444">
                  <c:v>-17.873738816333319</c:v>
                </c:pt>
                <c:pt idx="445">
                  <c:v>-18.032166143783179</c:v>
                </c:pt>
                <c:pt idx="446">
                  <c:v>-18.190555805815841</c:v>
                </c:pt>
                <c:pt idx="447">
                  <c:v>-18.348908777826555</c:v>
                </c:pt>
                <c:pt idx="448">
                  <c:v>-18.507226001605439</c:v>
                </c:pt>
                <c:pt idx="449">
                  <c:v>-18.665508386781227</c:v>
                </c:pt>
                <c:pt idx="450">
                  <c:v>-18.823756812190823</c:v>
                </c:pt>
                <c:pt idx="451">
                  <c:v>-18.981972127178999</c:v>
                </c:pt>
                <c:pt idx="452">
                  <c:v>-19.140155152832495</c:v>
                </c:pt>
                <c:pt idx="453">
                  <c:v>-19.29830668315229</c:v>
                </c:pt>
                <c:pt idx="454">
                  <c:v>-19.456427486167659</c:v>
                </c:pt>
                <c:pt idx="455">
                  <c:v>-19.614518304995418</c:v>
                </c:pt>
                <c:pt idx="456">
                  <c:v>-19.772579858847465</c:v>
                </c:pt>
                <c:pt idx="457">
                  <c:v>-19.930612843989529</c:v>
                </c:pt>
                <c:pt idx="458">
                  <c:v>-20.088617934653954</c:v>
                </c:pt>
                <c:pt idx="459">
                  <c:v>-20.246595783908965</c:v>
                </c:pt>
                <c:pt idx="460">
                  <c:v>-20.404547024486977</c:v>
                </c:pt>
                <c:pt idx="461">
                  <c:v>-20.562472269574016</c:v>
                </c:pt>
                <c:pt idx="462">
                  <c:v>-20.720372113562544</c:v>
                </c:pt>
                <c:pt idx="463">
                  <c:v>-20.878247132769562</c:v>
                </c:pt>
                <c:pt idx="464">
                  <c:v>-21.036097886121855</c:v>
                </c:pt>
                <c:pt idx="465">
                  <c:v>-21.1939249158102</c:v>
                </c:pt>
                <c:pt idx="466">
                  <c:v>-21.351728747914077</c:v>
                </c:pt>
                <c:pt idx="467">
                  <c:v>-21.509509892998501</c:v>
                </c:pt>
                <c:pt idx="468">
                  <c:v>-21.667268846684401</c:v>
                </c:pt>
                <c:pt idx="469">
                  <c:v>-21.825006090193892</c:v>
                </c:pt>
                <c:pt idx="470">
                  <c:v>-21.982722090871739</c:v>
                </c:pt>
                <c:pt idx="471">
                  <c:v>-22.140417302684256</c:v>
                </c:pt>
                <c:pt idx="472">
                  <c:v>-22.298092166696691</c:v>
                </c:pt>
                <c:pt idx="473">
                  <c:v>-22.455747111530275</c:v>
                </c:pt>
                <c:pt idx="474">
                  <c:v>-22.613382553799873</c:v>
                </c:pt>
                <c:pt idx="475">
                  <c:v>-22.770998898533204</c:v>
                </c:pt>
                <c:pt idx="476">
                  <c:v>-22.928596539572595</c:v>
                </c:pt>
                <c:pt idx="477">
                  <c:v>-23.086175859960012</c:v>
                </c:pt>
                <c:pt idx="478">
                  <c:v>-23.243737232306263</c:v>
                </c:pt>
                <c:pt idx="479">
                  <c:v>-23.401281019145095</c:v>
                </c:pt>
                <c:pt idx="480">
                  <c:v>-23.558807573272897</c:v>
                </c:pt>
                <c:pt idx="481">
                  <c:v>-23.716317238074726</c:v>
                </c:pt>
                <c:pt idx="482">
                  <c:v>-23.873810347837235</c:v>
                </c:pt>
                <c:pt idx="483">
                  <c:v>-24.031287228049194</c:v>
                </c:pt>
                <c:pt idx="484">
                  <c:v>-24.188748195690085</c:v>
                </c:pt>
                <c:pt idx="485">
                  <c:v>-24.346193559507416</c:v>
                </c:pt>
                <c:pt idx="486">
                  <c:v>-24.503623620283193</c:v>
                </c:pt>
                <c:pt idx="487">
                  <c:v>-24.766507264148828</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-2.4443637302659247</c:v>
                </c:pt>
                <c:pt idx="637">
                  <c:v>-3.630022380556281</c:v>
                </c:pt>
                <c:pt idx="638">
                  <c:v>-4.519738824958754</c:v>
                </c:pt>
                <c:pt idx="639">
                  <c:v>-5.2657234767256176</c:v>
                </c:pt>
                <c:pt idx="640">
                  <c:v>-5.9225397040323227</c:v>
                </c:pt>
                <c:pt idx="641">
                  <c:v>-6.5172031948788893</c:v>
                </c:pt>
                <c:pt idx="642">
                  <c:v>-7.0654247250847879</c:v>
                </c:pt>
                <c:pt idx="643">
                  <c:v>-7.5772913190228754</c:v>
                </c:pt>
                <c:pt idx="644">
                  <c:v>-8.0597325666450956</c:v>
                </c:pt>
                <c:pt idx="645">
                  <c:v>-8.5177498486008396</c:v>
                </c:pt>
                <c:pt idx="646">
                  <c:v>-8.9550915152129811</c:v>
                </c:pt>
                <c:pt idx="647">
                  <c:v>-9.3746516593065632</c:v>
                </c:pt>
                <c:pt idx="648">
                  <c:v>-9.8205402583060017</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-3.0075049003284482</c:v>
                </c:pt>
                <c:pt idx="21">
                  <c:v>-3.0075049003284482</c:v>
                </c:pt>
                <c:pt idx="22">
                  <c:v>-3.0075049003284482</c:v>
                </c:pt>
                <c:pt idx="23">
                  <c:v>-3.0075049003284478</c:v>
                </c:pt>
                <c:pt idx="24">
                  <c:v>-3.0075049003284482</c:v>
                </c:pt>
                <c:pt idx="25">
                  <c:v>-3.0075049003284478</c:v>
                </c:pt>
                <c:pt idx="26">
                  <c:v>-3.0075049003284491</c:v>
                </c:pt>
                <c:pt idx="27">
                  <c:v>-3.0075049003284478</c:v>
                </c:pt>
                <c:pt idx="28">
                  <c:v>-3.0075049003284478</c:v>
                </c:pt>
                <c:pt idx="29">
                  <c:v>-3.0075049003284486</c:v>
                </c:pt>
                <c:pt idx="30">
                  <c:v>-3.0075049003284491</c:v>
                </c:pt>
                <c:pt idx="31">
                  <c:v>-3.0075049003284486</c:v>
                </c:pt>
                <c:pt idx="32">
                  <c:v>-3.0075049003284486</c:v>
                </c:pt>
                <c:pt idx="33">
                  <c:v>-3.0075049003284473</c:v>
                </c:pt>
                <c:pt idx="34">
                  <c:v>-3.0075049003284478</c:v>
                </c:pt>
                <c:pt idx="35">
                  <c:v>-3.0075049003284486</c:v>
                </c:pt>
                <c:pt idx="36">
                  <c:v>-3.0075049003284473</c:v>
                </c:pt>
                <c:pt idx="37">
                  <c:v>-3.0075049003284486</c:v>
                </c:pt>
                <c:pt idx="38">
                  <c:v>-3.0075049003284482</c:v>
                </c:pt>
                <c:pt idx="39">
                  <c:v>-3.0075049003284473</c:v>
                </c:pt>
                <c:pt idx="40">
                  <c:v>-3.0075049003284478</c:v>
                </c:pt>
                <c:pt idx="41">
                  <c:v>-3.0075049003284482</c:v>
                </c:pt>
                <c:pt idx="42">
                  <c:v>-3.0075049003284478</c:v>
                </c:pt>
                <c:pt idx="43">
                  <c:v>-3.0075049003284469</c:v>
                </c:pt>
                <c:pt idx="44">
                  <c:v>-3.0075049003284473</c:v>
                </c:pt>
                <c:pt idx="45">
                  <c:v>-3.0075049003284469</c:v>
                </c:pt>
                <c:pt idx="46">
                  <c:v>-3.0075049003284473</c:v>
                </c:pt>
                <c:pt idx="47">
                  <c:v>-3.0075049003284478</c:v>
                </c:pt>
                <c:pt idx="48">
                  <c:v>-3.0075049003284478</c:v>
                </c:pt>
                <c:pt idx="49">
                  <c:v>-3.0075049003284482</c:v>
                </c:pt>
                <c:pt idx="50">
                  <c:v>-3.0075049003284482</c:v>
                </c:pt>
                <c:pt idx="51">
                  <c:v>-3.0075049003284473</c:v>
                </c:pt>
                <c:pt idx="52">
                  <c:v>-3.0075049003284482</c:v>
                </c:pt>
                <c:pt idx="53">
                  <c:v>-3.0075049003284478</c:v>
                </c:pt>
                <c:pt idx="54">
                  <c:v>-3.0075049003284473</c:v>
                </c:pt>
                <c:pt idx="55">
                  <c:v>-3.0075049003284478</c:v>
                </c:pt>
                <c:pt idx="56">
                  <c:v>-3.0075049003284473</c:v>
                </c:pt>
                <c:pt idx="57">
                  <c:v>-3.0075049003284486</c:v>
                </c:pt>
                <c:pt idx="58">
                  <c:v>-3.0075049003284469</c:v>
                </c:pt>
                <c:pt idx="59">
                  <c:v>-3.0075049003284469</c:v>
                </c:pt>
                <c:pt idx="60">
                  <c:v>-3.0075049003284486</c:v>
                </c:pt>
                <c:pt idx="61">
                  <c:v>-3.0075049003284504</c:v>
                </c:pt>
                <c:pt idx="62">
                  <c:v>-3.0075049003284478</c:v>
                </c:pt>
                <c:pt idx="63">
                  <c:v>-3.0075049003284482</c:v>
                </c:pt>
                <c:pt idx="64">
                  <c:v>-3.0075049003284464</c:v>
                </c:pt>
                <c:pt idx="65">
                  <c:v>-3.0075049003284469</c:v>
                </c:pt>
                <c:pt idx="66">
                  <c:v>-3.0075049003284486</c:v>
                </c:pt>
                <c:pt idx="67">
                  <c:v>-3.0075049003284473</c:v>
                </c:pt>
                <c:pt idx="68">
                  <c:v>-3.0075049003284486</c:v>
                </c:pt>
                <c:pt idx="69">
                  <c:v>-3.0075049003284482</c:v>
                </c:pt>
                <c:pt idx="70">
                  <c:v>-3.0075049003284469</c:v>
                </c:pt>
                <c:pt idx="71">
                  <c:v>-3.0075049003284482</c:v>
                </c:pt>
                <c:pt idx="72">
                  <c:v>-3.0075049003284482</c:v>
                </c:pt>
                <c:pt idx="73">
                  <c:v>-3.0075049003284486</c:v>
                </c:pt>
                <c:pt idx="74">
                  <c:v>-3.0075049003284469</c:v>
                </c:pt>
                <c:pt idx="75">
                  <c:v>-3.0075049003284513</c:v>
                </c:pt>
                <c:pt idx="76">
                  <c:v>-3.0075049003284482</c:v>
                </c:pt>
                <c:pt idx="77">
                  <c:v>-3.007504900328446</c:v>
                </c:pt>
                <c:pt idx="78">
                  <c:v>-3.0075049003284473</c:v>
                </c:pt>
                <c:pt idx="79">
                  <c:v>-3.0075049003284478</c:v>
                </c:pt>
                <c:pt idx="80">
                  <c:v>-3.0075049003284513</c:v>
                </c:pt>
                <c:pt idx="81">
                  <c:v>-3.0075049003284464</c:v>
                </c:pt>
                <c:pt idx="82">
                  <c:v>-3.0075049003284495</c:v>
                </c:pt>
                <c:pt idx="83">
                  <c:v>-3.0075049003284469</c:v>
                </c:pt>
                <c:pt idx="84">
                  <c:v>-3.007504900328446</c:v>
                </c:pt>
                <c:pt idx="85">
                  <c:v>-3.0075049003284482</c:v>
                </c:pt>
                <c:pt idx="86">
                  <c:v>-3.0075049003284473</c:v>
                </c:pt>
                <c:pt idx="87">
                  <c:v>-3.0075049003284478</c:v>
                </c:pt>
                <c:pt idx="88">
                  <c:v>-3.0075049003284486</c:v>
                </c:pt>
                <c:pt idx="89">
                  <c:v>-3.0075049003284455</c:v>
                </c:pt>
                <c:pt idx="90">
                  <c:v>-3.0075049003284473</c:v>
                </c:pt>
                <c:pt idx="91">
                  <c:v>-3.0075049003284513</c:v>
                </c:pt>
                <c:pt idx="92">
                  <c:v>-3.0075049003284473</c:v>
                </c:pt>
                <c:pt idx="93">
                  <c:v>-3.0075049003284469</c:v>
                </c:pt>
                <c:pt idx="94">
                  <c:v>-3.0075049003284482</c:v>
                </c:pt>
                <c:pt idx="95">
                  <c:v>-3.0075049003284478</c:v>
                </c:pt>
                <c:pt idx="96">
                  <c:v>-3.0075049003284486</c:v>
                </c:pt>
                <c:pt idx="97">
                  <c:v>-3.0075049003284455</c:v>
                </c:pt>
                <c:pt idx="98">
                  <c:v>-3.007504900328446</c:v>
                </c:pt>
                <c:pt idx="99">
                  <c:v>-3.0075049003284491</c:v>
                </c:pt>
                <c:pt idx="100">
                  <c:v>-3.0075049003284482</c:v>
                </c:pt>
                <c:pt idx="101">
                  <c:v>-3.0075049003284478</c:v>
                </c:pt>
                <c:pt idx="102">
                  <c:v>-3.0075049003284464</c:v>
                </c:pt>
                <c:pt idx="103">
                  <c:v>-3.0075049003284473</c:v>
                </c:pt>
                <c:pt idx="104">
                  <c:v>-3.0075049003284478</c:v>
                </c:pt>
                <c:pt idx="105">
                  <c:v>-3.0075049003284464</c:v>
                </c:pt>
                <c:pt idx="106">
                  <c:v>-3.0075049003284478</c:v>
                </c:pt>
                <c:pt idx="107">
                  <c:v>-3.0075049003284473</c:v>
                </c:pt>
                <c:pt idx="108">
                  <c:v>-3.0075049003284464</c:v>
                </c:pt>
                <c:pt idx="109">
                  <c:v>-3.0075049003284482</c:v>
                </c:pt>
                <c:pt idx="110">
                  <c:v>-3.0075049003284473</c:v>
                </c:pt>
                <c:pt idx="111">
                  <c:v>-3.0075049003284464</c:v>
                </c:pt>
                <c:pt idx="112">
                  <c:v>-3.0075049003284478</c:v>
                </c:pt>
                <c:pt idx="113">
                  <c:v>-3.0075049003284455</c:v>
                </c:pt>
                <c:pt idx="114">
                  <c:v>-3.0075049003284482</c:v>
                </c:pt>
                <c:pt idx="115">
                  <c:v>-3.0075049003284526</c:v>
                </c:pt>
                <c:pt idx="116">
                  <c:v>-3.0075049003284482</c:v>
                </c:pt>
                <c:pt idx="117">
                  <c:v>-3.0075049003284473</c:v>
                </c:pt>
                <c:pt idx="118">
                  <c:v>-3.0075049003284482</c:v>
                </c:pt>
                <c:pt idx="119">
                  <c:v>-3.007504900328446</c:v>
                </c:pt>
                <c:pt idx="120">
                  <c:v>-3.0075049003284482</c:v>
                </c:pt>
                <c:pt idx="121">
                  <c:v>-3.0075049003284482</c:v>
                </c:pt>
                <c:pt idx="122">
                  <c:v>-3.0075049003284482</c:v>
                </c:pt>
                <c:pt idx="123">
                  <c:v>-3.0075049003284522</c:v>
                </c:pt>
                <c:pt idx="124">
                  <c:v>-3.0075049003284486</c:v>
                </c:pt>
                <c:pt idx="125">
                  <c:v>-3.0075049003284482</c:v>
                </c:pt>
                <c:pt idx="126">
                  <c:v>-3.0075049003284531</c:v>
                </c:pt>
                <c:pt idx="127">
                  <c:v>-3.0075049003284446</c:v>
                </c:pt>
                <c:pt idx="128">
                  <c:v>-3.0075049003284486</c:v>
                </c:pt>
                <c:pt idx="129">
                  <c:v>-3.0075049003284446</c:v>
                </c:pt>
                <c:pt idx="130">
                  <c:v>-3.0075049003284464</c:v>
                </c:pt>
                <c:pt idx="131">
                  <c:v>-3.0075049003284531</c:v>
                </c:pt>
                <c:pt idx="132">
                  <c:v>-3.0075049003284522</c:v>
                </c:pt>
                <c:pt idx="133">
                  <c:v>-3.0075049003284535</c:v>
                </c:pt>
                <c:pt idx="134">
                  <c:v>-3.0075049003284504</c:v>
                </c:pt>
                <c:pt idx="135">
                  <c:v>-3.0075049003284478</c:v>
                </c:pt>
                <c:pt idx="136">
                  <c:v>-3.0075049003284478</c:v>
                </c:pt>
                <c:pt idx="137">
                  <c:v>-3.007504900328446</c:v>
                </c:pt>
                <c:pt idx="138">
                  <c:v>-3.0075049003284473</c:v>
                </c:pt>
                <c:pt idx="139">
                  <c:v>-3.0075049003284482</c:v>
                </c:pt>
                <c:pt idx="140">
                  <c:v>-3.0075049003284464</c:v>
                </c:pt>
                <c:pt idx="141">
                  <c:v>-3.0075049003284478</c:v>
                </c:pt>
                <c:pt idx="142">
                  <c:v>-3.0075049003284464</c:v>
                </c:pt>
                <c:pt idx="143">
                  <c:v>-3.0075049003284473</c:v>
                </c:pt>
                <c:pt idx="144">
                  <c:v>-3.0075049003284522</c:v>
                </c:pt>
                <c:pt idx="145">
                  <c:v>-3.0075049003284495</c:v>
                </c:pt>
                <c:pt idx="146">
                  <c:v>-3.0075049003284451</c:v>
                </c:pt>
                <c:pt idx="147">
                  <c:v>-3.00750490032845</c:v>
                </c:pt>
                <c:pt idx="148">
                  <c:v>-3.0075049003284478</c:v>
                </c:pt>
                <c:pt idx="149">
                  <c:v>-3.00750490032845</c:v>
                </c:pt>
                <c:pt idx="150">
                  <c:v>-3.0075049003284535</c:v>
                </c:pt>
                <c:pt idx="151">
                  <c:v>-3.0075049003284478</c:v>
                </c:pt>
                <c:pt idx="152">
                  <c:v>-3.0075049003284455</c:v>
                </c:pt>
                <c:pt idx="153">
                  <c:v>-3.0075049003284451</c:v>
                </c:pt>
                <c:pt idx="154">
                  <c:v>-3.0075049003284473</c:v>
                </c:pt>
                <c:pt idx="155">
                  <c:v>-3.0075049003284504</c:v>
                </c:pt>
                <c:pt idx="156">
                  <c:v>-3.0075049003284491</c:v>
                </c:pt>
                <c:pt idx="157">
                  <c:v>-3.0075049003284469</c:v>
                </c:pt>
                <c:pt idx="158">
                  <c:v>-3.0075049003284469</c:v>
                </c:pt>
                <c:pt idx="159">
                  <c:v>-3.0203671854367697</c:v>
                </c:pt>
                <c:pt idx="160" formatCode="General">
                  <c:v>0</c:v>
                </c:pt>
                <c:pt idx="161">
                  <c:v>-3.0075049003284482</c:v>
                </c:pt>
                <c:pt idx="162">
                  <c:v>-3.0075049003284482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-22.838313477940101</c:v>
                </c:pt>
                <c:pt idx="312">
                  <c:v>-22.838313477940101</c:v>
                </c:pt>
                <c:pt idx="313">
                  <c:v>-22.838313477940101</c:v>
                </c:pt>
                <c:pt idx="314">
                  <c:v>-22.838313477940108</c:v>
                </c:pt>
                <c:pt idx="315">
                  <c:v>-22.838313477940108</c:v>
                </c:pt>
                <c:pt idx="316">
                  <c:v>-22.838313477940098</c:v>
                </c:pt>
                <c:pt idx="317">
                  <c:v>-22.838313477940101</c:v>
                </c:pt>
                <c:pt idx="318">
                  <c:v>-22.838313477940105</c:v>
                </c:pt>
                <c:pt idx="319">
                  <c:v>-22.838313477940101</c:v>
                </c:pt>
                <c:pt idx="320">
                  <c:v>-22.838313477940098</c:v>
                </c:pt>
                <c:pt idx="321">
                  <c:v>-22.838313477940101</c:v>
                </c:pt>
                <c:pt idx="322">
                  <c:v>-22.838313477940105</c:v>
                </c:pt>
                <c:pt idx="323">
                  <c:v>-22.935986768286014</c:v>
                </c:pt>
                <c:pt idx="324" formatCode="General">
                  <c:v>0</c:v>
                </c:pt>
                <c:pt idx="325">
                  <c:v>-22.838313477940101</c:v>
                </c:pt>
                <c:pt idx="326">
                  <c:v>-22.838313477940101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-3.0075049003284482</c:v>
                </c:pt>
                <c:pt idx="349">
                  <c:v>-3.0075049003284482</c:v>
                </c:pt>
                <c:pt idx="350">
                  <c:v>-3.0075049003284482</c:v>
                </c:pt>
                <c:pt idx="351">
                  <c:v>-3.0075049003284478</c:v>
                </c:pt>
                <c:pt idx="352">
                  <c:v>-3.0075049003284482</c:v>
                </c:pt>
                <c:pt idx="353">
                  <c:v>-3.0075049003284478</c:v>
                </c:pt>
                <c:pt idx="354">
                  <c:v>-3.0075049003284491</c:v>
                </c:pt>
                <c:pt idx="355">
                  <c:v>-3.0075049003284478</c:v>
                </c:pt>
                <c:pt idx="356">
                  <c:v>-3.0075049003284478</c:v>
                </c:pt>
                <c:pt idx="357">
                  <c:v>-3.0075049003284486</c:v>
                </c:pt>
                <c:pt idx="358">
                  <c:v>-3.0075049003284491</c:v>
                </c:pt>
                <c:pt idx="359">
                  <c:v>-3.0075049003284486</c:v>
                </c:pt>
                <c:pt idx="360">
                  <c:v>-3.0075049003284486</c:v>
                </c:pt>
                <c:pt idx="361">
                  <c:v>-3.0075049003284473</c:v>
                </c:pt>
                <c:pt idx="362">
                  <c:v>-3.0075049003284478</c:v>
                </c:pt>
                <c:pt idx="363">
                  <c:v>-3.0075049003284486</c:v>
                </c:pt>
                <c:pt idx="364">
                  <c:v>-3.0075049003284473</c:v>
                </c:pt>
                <c:pt idx="365">
                  <c:v>-3.0075049003284486</c:v>
                </c:pt>
                <c:pt idx="366">
                  <c:v>-3.0075049003284482</c:v>
                </c:pt>
                <c:pt idx="367">
                  <c:v>-3.0075049003284473</c:v>
                </c:pt>
                <c:pt idx="368">
                  <c:v>-3.0075049003284478</c:v>
                </c:pt>
                <c:pt idx="369">
                  <c:v>-3.0075049003284482</c:v>
                </c:pt>
                <c:pt idx="370">
                  <c:v>-3.0075049003284478</c:v>
                </c:pt>
                <c:pt idx="371">
                  <c:v>-3.0075049003284469</c:v>
                </c:pt>
                <c:pt idx="372">
                  <c:v>-3.0075049003284473</c:v>
                </c:pt>
                <c:pt idx="373">
                  <c:v>-3.0075049003284469</c:v>
                </c:pt>
                <c:pt idx="374">
                  <c:v>-3.0075049003284473</c:v>
                </c:pt>
                <c:pt idx="375">
                  <c:v>-3.0075049003284478</c:v>
                </c:pt>
                <c:pt idx="376">
                  <c:v>-3.0075049003284478</c:v>
                </c:pt>
                <c:pt idx="377">
                  <c:v>-3.0075049003284482</c:v>
                </c:pt>
                <c:pt idx="378">
                  <c:v>-3.0075049003284482</c:v>
                </c:pt>
                <c:pt idx="379">
                  <c:v>-3.0075049003284473</c:v>
                </c:pt>
                <c:pt idx="380">
                  <c:v>-3.0075049003284482</c:v>
                </c:pt>
                <c:pt idx="381">
                  <c:v>-3.0075049003284478</c:v>
                </c:pt>
                <c:pt idx="382">
                  <c:v>-3.0075049003284473</c:v>
                </c:pt>
                <c:pt idx="383">
                  <c:v>-3.0075049003284478</c:v>
                </c:pt>
                <c:pt idx="384">
                  <c:v>-3.0075049003284473</c:v>
                </c:pt>
                <c:pt idx="385">
                  <c:v>-3.0075049003284486</c:v>
                </c:pt>
                <c:pt idx="386">
                  <c:v>-3.0075049003284469</c:v>
                </c:pt>
                <c:pt idx="387">
                  <c:v>-3.0075049003284469</c:v>
                </c:pt>
                <c:pt idx="388">
                  <c:v>-3.0075049003284486</c:v>
                </c:pt>
                <c:pt idx="389">
                  <c:v>-3.0075049003284504</c:v>
                </c:pt>
                <c:pt idx="390">
                  <c:v>-3.0075049003284478</c:v>
                </c:pt>
                <c:pt idx="391">
                  <c:v>-3.0075049003284482</c:v>
                </c:pt>
                <c:pt idx="392">
                  <c:v>-3.0075049003284464</c:v>
                </c:pt>
                <c:pt idx="393">
                  <c:v>-3.0075049003284469</c:v>
                </c:pt>
                <c:pt idx="394">
                  <c:v>-3.0075049003284486</c:v>
                </c:pt>
                <c:pt idx="395">
                  <c:v>-3.0075049003284473</c:v>
                </c:pt>
                <c:pt idx="396">
                  <c:v>-3.0075049003284486</c:v>
                </c:pt>
                <c:pt idx="397">
                  <c:v>-3.0075049003284482</c:v>
                </c:pt>
                <c:pt idx="398">
                  <c:v>-3.0075049003284469</c:v>
                </c:pt>
                <c:pt idx="399">
                  <c:v>-3.0075049003284482</c:v>
                </c:pt>
                <c:pt idx="400">
                  <c:v>-3.0075049003284482</c:v>
                </c:pt>
                <c:pt idx="401">
                  <c:v>-3.0075049003284486</c:v>
                </c:pt>
                <c:pt idx="402">
                  <c:v>-3.0075049003284469</c:v>
                </c:pt>
                <c:pt idx="403">
                  <c:v>-3.0075049003284513</c:v>
                </c:pt>
                <c:pt idx="404">
                  <c:v>-3.0075049003284482</c:v>
                </c:pt>
                <c:pt idx="405">
                  <c:v>-3.007504900328446</c:v>
                </c:pt>
                <c:pt idx="406">
                  <c:v>-3.0075049003284473</c:v>
                </c:pt>
                <c:pt idx="407">
                  <c:v>-3.0075049003284478</c:v>
                </c:pt>
                <c:pt idx="408">
                  <c:v>-3.0075049003284513</c:v>
                </c:pt>
                <c:pt idx="409">
                  <c:v>-3.0075049003284464</c:v>
                </c:pt>
                <c:pt idx="410">
                  <c:v>-3.0075049003284495</c:v>
                </c:pt>
                <c:pt idx="411">
                  <c:v>-3.0075049003284469</c:v>
                </c:pt>
                <c:pt idx="412">
                  <c:v>-3.007504900328446</c:v>
                </c:pt>
                <c:pt idx="413">
                  <c:v>-3.0075049003284482</c:v>
                </c:pt>
                <c:pt idx="414">
                  <c:v>-3.0075049003284473</c:v>
                </c:pt>
                <c:pt idx="415">
                  <c:v>-3.0075049003284478</c:v>
                </c:pt>
                <c:pt idx="416">
                  <c:v>-3.0075049003284486</c:v>
                </c:pt>
                <c:pt idx="417">
                  <c:v>-3.0075049003284455</c:v>
                </c:pt>
                <c:pt idx="418">
                  <c:v>-3.0075049003284473</c:v>
                </c:pt>
                <c:pt idx="419">
                  <c:v>-3.0075049003284513</c:v>
                </c:pt>
                <c:pt idx="420">
                  <c:v>-3.0075049003284473</c:v>
                </c:pt>
                <c:pt idx="421">
                  <c:v>-3.0075049003284469</c:v>
                </c:pt>
                <c:pt idx="422">
                  <c:v>-3.0075049003284482</c:v>
                </c:pt>
                <c:pt idx="423">
                  <c:v>-3.0075049003284478</c:v>
                </c:pt>
                <c:pt idx="424">
                  <c:v>-3.0075049003284486</c:v>
                </c:pt>
                <c:pt idx="425">
                  <c:v>-3.0075049003284455</c:v>
                </c:pt>
                <c:pt idx="426">
                  <c:v>-3.007504900328446</c:v>
                </c:pt>
                <c:pt idx="427">
                  <c:v>-3.0075049003284491</c:v>
                </c:pt>
                <c:pt idx="428">
                  <c:v>-3.0075049003284482</c:v>
                </c:pt>
                <c:pt idx="429">
                  <c:v>-3.0075049003284478</c:v>
                </c:pt>
                <c:pt idx="430">
                  <c:v>-3.0075049003284464</c:v>
                </c:pt>
                <c:pt idx="431">
                  <c:v>-3.0075049003284473</c:v>
                </c:pt>
                <c:pt idx="432">
                  <c:v>-3.0075049003284478</c:v>
                </c:pt>
                <c:pt idx="433">
                  <c:v>-3.0075049003284464</c:v>
                </c:pt>
                <c:pt idx="434">
                  <c:v>-3.0075049003284478</c:v>
                </c:pt>
                <c:pt idx="435">
                  <c:v>-3.0075049003284473</c:v>
                </c:pt>
                <c:pt idx="436">
                  <c:v>-3.0075049003284464</c:v>
                </c:pt>
                <c:pt idx="437">
                  <c:v>-3.0075049003284482</c:v>
                </c:pt>
                <c:pt idx="438">
                  <c:v>-3.0075049003284473</c:v>
                </c:pt>
                <c:pt idx="439">
                  <c:v>-3.0075049003284464</c:v>
                </c:pt>
                <c:pt idx="440">
                  <c:v>-3.0075049003284478</c:v>
                </c:pt>
                <c:pt idx="441">
                  <c:v>-3.0075049003284455</c:v>
                </c:pt>
                <c:pt idx="442">
                  <c:v>-3.0075049003284482</c:v>
                </c:pt>
                <c:pt idx="443">
                  <c:v>-3.0075049003284526</c:v>
                </c:pt>
                <c:pt idx="444">
                  <c:v>-3.0075049003284482</c:v>
                </c:pt>
                <c:pt idx="445">
                  <c:v>-3.0075049003284473</c:v>
                </c:pt>
                <c:pt idx="446">
                  <c:v>-3.0075049003284482</c:v>
                </c:pt>
                <c:pt idx="447">
                  <c:v>-3.007504900328446</c:v>
                </c:pt>
                <c:pt idx="448">
                  <c:v>-3.0075049003284482</c:v>
                </c:pt>
                <c:pt idx="449">
                  <c:v>-3.0075049003284482</c:v>
                </c:pt>
                <c:pt idx="450">
                  <c:v>-3.0075049003284482</c:v>
                </c:pt>
                <c:pt idx="451">
                  <c:v>-3.0075049003284522</c:v>
                </c:pt>
                <c:pt idx="452">
                  <c:v>-3.0075049003284486</c:v>
                </c:pt>
                <c:pt idx="453">
                  <c:v>-3.0075049003284482</c:v>
                </c:pt>
                <c:pt idx="454">
                  <c:v>-3.0075049003284531</c:v>
                </c:pt>
                <c:pt idx="455">
                  <c:v>-3.0075049003284446</c:v>
                </c:pt>
                <c:pt idx="456">
                  <c:v>-3.0075049003284486</c:v>
                </c:pt>
                <c:pt idx="457">
                  <c:v>-3.0075049003284446</c:v>
                </c:pt>
                <c:pt idx="458">
                  <c:v>-3.0075049003284464</c:v>
                </c:pt>
                <c:pt idx="459">
                  <c:v>-3.0075049003284531</c:v>
                </c:pt>
                <c:pt idx="460">
                  <c:v>-3.0075049003284522</c:v>
                </c:pt>
                <c:pt idx="461">
                  <c:v>-3.0075049003284535</c:v>
                </c:pt>
                <c:pt idx="462">
                  <c:v>-3.0075049003284504</c:v>
                </c:pt>
                <c:pt idx="463">
                  <c:v>-3.0075049003284478</c:v>
                </c:pt>
                <c:pt idx="464">
                  <c:v>-3.0075049003284478</c:v>
                </c:pt>
                <c:pt idx="465">
                  <c:v>-3.007504900328446</c:v>
                </c:pt>
                <c:pt idx="466">
                  <c:v>-3.0075049003284473</c:v>
                </c:pt>
                <c:pt idx="467">
                  <c:v>-3.0075049003284482</c:v>
                </c:pt>
                <c:pt idx="468">
                  <c:v>-3.0075049003284464</c:v>
                </c:pt>
                <c:pt idx="469">
                  <c:v>-3.0075049003284478</c:v>
                </c:pt>
                <c:pt idx="470">
                  <c:v>-3.0075049003284464</c:v>
                </c:pt>
                <c:pt idx="471">
                  <c:v>-3.0075049003284473</c:v>
                </c:pt>
                <c:pt idx="472">
                  <c:v>-3.0075049003284522</c:v>
                </c:pt>
                <c:pt idx="473">
                  <c:v>-3.0075049003284495</c:v>
                </c:pt>
                <c:pt idx="474">
                  <c:v>-3.0075049003284451</c:v>
                </c:pt>
                <c:pt idx="475">
                  <c:v>-3.00750490032845</c:v>
                </c:pt>
                <c:pt idx="476">
                  <c:v>-3.0075049003284478</c:v>
                </c:pt>
                <c:pt idx="477">
                  <c:v>-3.00750490032845</c:v>
                </c:pt>
                <c:pt idx="478">
                  <c:v>-3.0075049003284535</c:v>
                </c:pt>
                <c:pt idx="479">
                  <c:v>-3.0075049003284478</c:v>
                </c:pt>
                <c:pt idx="480">
                  <c:v>-3.0075049003284455</c:v>
                </c:pt>
                <c:pt idx="481">
                  <c:v>-3.0075049003284451</c:v>
                </c:pt>
                <c:pt idx="482">
                  <c:v>-3.0075049003284473</c:v>
                </c:pt>
                <c:pt idx="483">
                  <c:v>-3.0075049003284504</c:v>
                </c:pt>
                <c:pt idx="484">
                  <c:v>-3.0075049003284491</c:v>
                </c:pt>
                <c:pt idx="485">
                  <c:v>-3.0075049003284469</c:v>
                </c:pt>
                <c:pt idx="486">
                  <c:v>-3.0075049003284469</c:v>
                </c:pt>
                <c:pt idx="487">
                  <c:v>-3.0203671854367697</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-22.838313477940101</c:v>
                </c:pt>
                <c:pt idx="637">
                  <c:v>-22.838313477940101</c:v>
                </c:pt>
                <c:pt idx="638">
                  <c:v>-22.838313477940101</c:v>
                </c:pt>
                <c:pt idx="639">
                  <c:v>-22.838313477940108</c:v>
                </c:pt>
                <c:pt idx="640">
                  <c:v>-22.838313477940108</c:v>
                </c:pt>
                <c:pt idx="641">
                  <c:v>-22.838313477940098</c:v>
                </c:pt>
                <c:pt idx="642">
                  <c:v>-22.838313477940101</c:v>
                </c:pt>
                <c:pt idx="643">
                  <c:v>-22.838313477940105</c:v>
                </c:pt>
                <c:pt idx="644">
                  <c:v>-22.838313477940101</c:v>
                </c:pt>
                <c:pt idx="645">
                  <c:v>-22.838313477940098</c:v>
                </c:pt>
                <c:pt idx="646">
                  <c:v>-22.838313477940101</c:v>
                </c:pt>
                <c:pt idx="647">
                  <c:v>-22.838313477940105</c:v>
                </c:pt>
                <c:pt idx="648">
                  <c:v>-22.935986768286014</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4.3301270189221933E-2</c:v>
                </c:pt>
                <c:pt idx="1">
                  <c:v>0.13531646934131852</c:v>
                </c:pt>
                <c:pt idx="2">
                  <c:v>0.27063293868263705</c:v>
                </c:pt>
                <c:pt idx="3">
                  <c:v>0.40594940802395557</c:v>
                </c:pt>
                <c:pt idx="4">
                  <c:v>0.5412658773652741</c:v>
                </c:pt>
                <c:pt idx="5">
                  <c:v>0.67658234670659267</c:v>
                </c:pt>
                <c:pt idx="6">
                  <c:v>0.81189881604791114</c:v>
                </c:pt>
                <c:pt idx="7">
                  <c:v>0.94721528538922972</c:v>
                </c:pt>
                <c:pt idx="8">
                  <c:v>1.0825317547305482</c:v>
                </c:pt>
                <c:pt idx="9">
                  <c:v>1.2178482240718669</c:v>
                </c:pt>
                <c:pt idx="10">
                  <c:v>1.3531646934131853</c:v>
                </c:pt>
                <c:pt idx="11">
                  <c:v>1.4884811627545038</c:v>
                </c:pt>
                <c:pt idx="12">
                  <c:v>1.6237976320958223</c:v>
                </c:pt>
                <c:pt idx="13">
                  <c:v>1.759114101437141</c:v>
                </c:pt>
                <c:pt idx="14">
                  <c:v>1.8944305707784594</c:v>
                </c:pt>
                <c:pt idx="15">
                  <c:v>2.0297470401197781</c:v>
                </c:pt>
                <c:pt idx="16">
                  <c:v>2.1650635094610964</c:v>
                </c:pt>
                <c:pt idx="17">
                  <c:v>2.3003799788024151</c:v>
                </c:pt>
                <c:pt idx="18">
                  <c:v>2.4356964481437338</c:v>
                </c:pt>
                <c:pt idx="19">
                  <c:v>2.571012917485052</c:v>
                </c:pt>
                <c:pt idx="20">
                  <c:v>2.7063293868263707</c:v>
                </c:pt>
                <c:pt idx="21">
                  <c:v>2.8416458561676889</c:v>
                </c:pt>
                <c:pt idx="22">
                  <c:v>2.9769623255090076</c:v>
                </c:pt>
                <c:pt idx="23">
                  <c:v>3.1122787948503263</c:v>
                </c:pt>
                <c:pt idx="24">
                  <c:v>3.2475952641916446</c:v>
                </c:pt>
                <c:pt idx="25">
                  <c:v>3.3829117335329633</c:v>
                </c:pt>
                <c:pt idx="26">
                  <c:v>3.518228202874282</c:v>
                </c:pt>
                <c:pt idx="27">
                  <c:v>3.6535446722156002</c:v>
                </c:pt>
                <c:pt idx="28">
                  <c:v>3.7888611415569189</c:v>
                </c:pt>
                <c:pt idx="29">
                  <c:v>3.9241776108982376</c:v>
                </c:pt>
                <c:pt idx="30">
                  <c:v>4.0594940802395563</c:v>
                </c:pt>
                <c:pt idx="31">
                  <c:v>4.1948105495808745</c:v>
                </c:pt>
                <c:pt idx="32">
                  <c:v>4.3301270189221928</c:v>
                </c:pt>
                <c:pt idx="33">
                  <c:v>4.4654434882635119</c:v>
                </c:pt>
                <c:pt idx="34">
                  <c:v>4.6007599576048301</c:v>
                </c:pt>
                <c:pt idx="35">
                  <c:v>4.7360764269461484</c:v>
                </c:pt>
                <c:pt idx="36">
                  <c:v>4.8713928962874675</c:v>
                </c:pt>
                <c:pt idx="37">
                  <c:v>5.0067093656287858</c:v>
                </c:pt>
                <c:pt idx="38">
                  <c:v>5.142025834970104</c:v>
                </c:pt>
                <c:pt idx="39">
                  <c:v>5.2773423043114223</c:v>
                </c:pt>
                <c:pt idx="40">
                  <c:v>5.4126587736527414</c:v>
                </c:pt>
                <c:pt idx="41">
                  <c:v>5.5479752429940596</c:v>
                </c:pt>
                <c:pt idx="42">
                  <c:v>5.6832917123353779</c:v>
                </c:pt>
                <c:pt idx="43">
                  <c:v>5.818608181676697</c:v>
                </c:pt>
                <c:pt idx="44">
                  <c:v>5.9539246510180153</c:v>
                </c:pt>
                <c:pt idx="45">
                  <c:v>6.0892411203593335</c:v>
                </c:pt>
                <c:pt idx="46">
                  <c:v>6.2245575897006526</c:v>
                </c:pt>
                <c:pt idx="47">
                  <c:v>6.3598740590419709</c:v>
                </c:pt>
                <c:pt idx="48">
                  <c:v>6.4951905283832891</c:v>
                </c:pt>
                <c:pt idx="49">
                  <c:v>6.6305069977246083</c:v>
                </c:pt>
                <c:pt idx="50">
                  <c:v>6.7658234670659265</c:v>
                </c:pt>
                <c:pt idx="51">
                  <c:v>6.9011399364072448</c:v>
                </c:pt>
                <c:pt idx="52">
                  <c:v>7.0364564057485639</c:v>
                </c:pt>
                <c:pt idx="53">
                  <c:v>7.1717728750898821</c:v>
                </c:pt>
                <c:pt idx="54">
                  <c:v>7.3070893444312004</c:v>
                </c:pt>
                <c:pt idx="55">
                  <c:v>7.4424058137725195</c:v>
                </c:pt>
                <c:pt idx="56">
                  <c:v>7.5777222831138378</c:v>
                </c:pt>
                <c:pt idx="57">
                  <c:v>7.713038752455156</c:v>
                </c:pt>
                <c:pt idx="58">
                  <c:v>7.8483552217964752</c:v>
                </c:pt>
                <c:pt idx="59">
                  <c:v>7.9836716911377934</c:v>
                </c:pt>
                <c:pt idx="60">
                  <c:v>8.1189881604791125</c:v>
                </c:pt>
                <c:pt idx="61">
                  <c:v>8.2543046298204299</c:v>
                </c:pt>
                <c:pt idx="62">
                  <c:v>8.389621099161749</c:v>
                </c:pt>
                <c:pt idx="63">
                  <c:v>8.5249375685030682</c:v>
                </c:pt>
                <c:pt idx="64">
                  <c:v>8.6602540378443855</c:v>
                </c:pt>
                <c:pt idx="65">
                  <c:v>8.7955705071857047</c:v>
                </c:pt>
                <c:pt idx="66">
                  <c:v>8.9308869765270238</c:v>
                </c:pt>
                <c:pt idx="67">
                  <c:v>9.0662034458683411</c:v>
                </c:pt>
                <c:pt idx="68">
                  <c:v>9.2015199152096603</c:v>
                </c:pt>
                <c:pt idx="69">
                  <c:v>9.3368363845509794</c:v>
                </c:pt>
                <c:pt idx="70">
                  <c:v>9.4721528538922968</c:v>
                </c:pt>
                <c:pt idx="71">
                  <c:v>9.6074693232336159</c:v>
                </c:pt>
                <c:pt idx="72">
                  <c:v>9.742785792574935</c:v>
                </c:pt>
                <c:pt idx="73">
                  <c:v>9.8781022619162524</c:v>
                </c:pt>
                <c:pt idx="74">
                  <c:v>10.013418731257572</c:v>
                </c:pt>
                <c:pt idx="75">
                  <c:v>10.148735200598891</c:v>
                </c:pt>
                <c:pt idx="76">
                  <c:v>10.284051669940208</c:v>
                </c:pt>
                <c:pt idx="77">
                  <c:v>10.419368139281527</c:v>
                </c:pt>
                <c:pt idx="78">
                  <c:v>10.554684608622845</c:v>
                </c:pt>
                <c:pt idx="79">
                  <c:v>10.690001077964164</c:v>
                </c:pt>
                <c:pt idx="80">
                  <c:v>10.825317547305483</c:v>
                </c:pt>
                <c:pt idx="81">
                  <c:v>10.9606340166468</c:v>
                </c:pt>
                <c:pt idx="82">
                  <c:v>11.095950485988119</c:v>
                </c:pt>
                <c:pt idx="83">
                  <c:v>11.231266955329438</c:v>
                </c:pt>
                <c:pt idx="84">
                  <c:v>11.366583424670756</c:v>
                </c:pt>
                <c:pt idx="85">
                  <c:v>11.501899894012075</c:v>
                </c:pt>
                <c:pt idx="86">
                  <c:v>11.637216363353394</c:v>
                </c:pt>
                <c:pt idx="87">
                  <c:v>11.772532832694711</c:v>
                </c:pt>
                <c:pt idx="88">
                  <c:v>11.907849302036031</c:v>
                </c:pt>
                <c:pt idx="89">
                  <c:v>12.04316577137735</c:v>
                </c:pt>
                <c:pt idx="90">
                  <c:v>12.178482240718667</c:v>
                </c:pt>
                <c:pt idx="91">
                  <c:v>12.313798710059986</c:v>
                </c:pt>
                <c:pt idx="92">
                  <c:v>12.449115179401305</c:v>
                </c:pt>
                <c:pt idx="93">
                  <c:v>12.584431648742623</c:v>
                </c:pt>
                <c:pt idx="94">
                  <c:v>12.719748118083942</c:v>
                </c:pt>
                <c:pt idx="95">
                  <c:v>12.855064587425261</c:v>
                </c:pt>
                <c:pt idx="96">
                  <c:v>12.990381056766578</c:v>
                </c:pt>
                <c:pt idx="97">
                  <c:v>13.125697526107897</c:v>
                </c:pt>
                <c:pt idx="98">
                  <c:v>13.261013995449217</c:v>
                </c:pt>
                <c:pt idx="99">
                  <c:v>13.396330464790534</c:v>
                </c:pt>
                <c:pt idx="100">
                  <c:v>13.531646934131853</c:v>
                </c:pt>
                <c:pt idx="101">
                  <c:v>13.666963403473172</c:v>
                </c:pt>
                <c:pt idx="102">
                  <c:v>13.80227987281449</c:v>
                </c:pt>
                <c:pt idx="103">
                  <c:v>13.937596342155809</c:v>
                </c:pt>
                <c:pt idx="104">
                  <c:v>14.072912811497128</c:v>
                </c:pt>
                <c:pt idx="105">
                  <c:v>14.208229280838445</c:v>
                </c:pt>
                <c:pt idx="106">
                  <c:v>14.343545750179764</c:v>
                </c:pt>
                <c:pt idx="107">
                  <c:v>14.478862219521083</c:v>
                </c:pt>
                <c:pt idx="108">
                  <c:v>14.614178688862401</c:v>
                </c:pt>
                <c:pt idx="109">
                  <c:v>14.74949515820372</c:v>
                </c:pt>
                <c:pt idx="110">
                  <c:v>14.884811627545039</c:v>
                </c:pt>
                <c:pt idx="111">
                  <c:v>15.020128096886356</c:v>
                </c:pt>
                <c:pt idx="112">
                  <c:v>15.155444566227676</c:v>
                </c:pt>
                <c:pt idx="113">
                  <c:v>15.290761035568995</c:v>
                </c:pt>
                <c:pt idx="114">
                  <c:v>15.426077504910312</c:v>
                </c:pt>
                <c:pt idx="115">
                  <c:v>15.561393974251631</c:v>
                </c:pt>
                <c:pt idx="116">
                  <c:v>15.69671044359295</c:v>
                </c:pt>
                <c:pt idx="117">
                  <c:v>15.832026912934268</c:v>
                </c:pt>
                <c:pt idx="118">
                  <c:v>15.967343382275587</c:v>
                </c:pt>
                <c:pt idx="119">
                  <c:v>16.102659851616906</c:v>
                </c:pt>
                <c:pt idx="120">
                  <c:v>16.237976320958225</c:v>
                </c:pt>
                <c:pt idx="121">
                  <c:v>16.373292790299541</c:v>
                </c:pt>
                <c:pt idx="122">
                  <c:v>16.50860925964086</c:v>
                </c:pt>
                <c:pt idx="123">
                  <c:v>16.643925728982179</c:v>
                </c:pt>
                <c:pt idx="124">
                  <c:v>16.779242198323498</c:v>
                </c:pt>
                <c:pt idx="125">
                  <c:v>16.914558667664817</c:v>
                </c:pt>
                <c:pt idx="126">
                  <c:v>17.049875137006136</c:v>
                </c:pt>
                <c:pt idx="127">
                  <c:v>17.185191606347452</c:v>
                </c:pt>
                <c:pt idx="128">
                  <c:v>17.320508075688771</c:v>
                </c:pt>
                <c:pt idx="129">
                  <c:v>17.45582454503009</c:v>
                </c:pt>
                <c:pt idx="130">
                  <c:v>17.591141014371409</c:v>
                </c:pt>
                <c:pt idx="131">
                  <c:v>17.726457483712728</c:v>
                </c:pt>
                <c:pt idx="132">
                  <c:v>17.861773953054048</c:v>
                </c:pt>
                <c:pt idx="133">
                  <c:v>17.997090422395363</c:v>
                </c:pt>
                <c:pt idx="134">
                  <c:v>18.132406891736682</c:v>
                </c:pt>
                <c:pt idx="135">
                  <c:v>18.267723361078001</c:v>
                </c:pt>
                <c:pt idx="136">
                  <c:v>18.403039830419321</c:v>
                </c:pt>
                <c:pt idx="137">
                  <c:v>18.53835629976064</c:v>
                </c:pt>
                <c:pt idx="138">
                  <c:v>18.673672769101959</c:v>
                </c:pt>
                <c:pt idx="139">
                  <c:v>18.808989238443274</c:v>
                </c:pt>
                <c:pt idx="140">
                  <c:v>18.944305707784594</c:v>
                </c:pt>
                <c:pt idx="141">
                  <c:v>19.079622177125913</c:v>
                </c:pt>
                <c:pt idx="142">
                  <c:v>19.214938646467232</c:v>
                </c:pt>
                <c:pt idx="143">
                  <c:v>19.350255115808551</c:v>
                </c:pt>
                <c:pt idx="144">
                  <c:v>19.48557158514987</c:v>
                </c:pt>
                <c:pt idx="145">
                  <c:v>19.620888054491186</c:v>
                </c:pt>
                <c:pt idx="146">
                  <c:v>19.756204523832505</c:v>
                </c:pt>
                <c:pt idx="147">
                  <c:v>19.891520993173824</c:v>
                </c:pt>
                <c:pt idx="148">
                  <c:v>20.026837462515143</c:v>
                </c:pt>
                <c:pt idx="149">
                  <c:v>20.162153931856462</c:v>
                </c:pt>
                <c:pt idx="150">
                  <c:v>20.297470401197781</c:v>
                </c:pt>
                <c:pt idx="151">
                  <c:v>20.432786870539097</c:v>
                </c:pt>
                <c:pt idx="152">
                  <c:v>20.568103339880416</c:v>
                </c:pt>
                <c:pt idx="153">
                  <c:v>20.703419809221735</c:v>
                </c:pt>
                <c:pt idx="154">
                  <c:v>20.838736278563054</c:v>
                </c:pt>
                <c:pt idx="155">
                  <c:v>20.974052747904373</c:v>
                </c:pt>
                <c:pt idx="156">
                  <c:v>21.109369217245689</c:v>
                </c:pt>
                <c:pt idx="157">
                  <c:v>21.244685686587008</c:v>
                </c:pt>
                <c:pt idx="158">
                  <c:v>21.380002155928327</c:v>
                </c:pt>
                <c:pt idx="159">
                  <c:v>21.607333824421744</c:v>
                </c:pt>
                <c:pt idx="161">
                  <c:v>4.3301270189221933E-2</c:v>
                </c:pt>
                <c:pt idx="162">
                  <c:v>-4.3301270189221933E-2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0.72878038411536772</c:v>
                </c:pt>
                <c:pt idx="308">
                  <c:v>2.7455339709738191</c:v>
                </c:pt>
                <c:pt idx="309">
                  <c:v>3.8201597935520009</c:v>
                </c:pt>
                <c:pt idx="310">
                  <c:v>4.6581233384026239</c:v>
                </c:pt>
                <c:pt idx="311">
                  <c:v>5.3713530277083201</c:v>
                </c:pt>
                <c:pt idx="312">
                  <c:v>6.0044634885867438</c:v>
                </c:pt>
                <c:pt idx="313">
                  <c:v>6.5806199060780894</c:v>
                </c:pt>
                <c:pt idx="314">
                  <c:v>7.1136743695344418</c:v>
                </c:pt>
                <c:pt idx="315">
                  <c:v>7.6126865066329339</c:v>
                </c:pt>
                <c:pt idx="316">
                  <c:v>8.0839629381740306</c:v>
                </c:pt>
                <c:pt idx="317">
                  <c:v>8.5321009047169198</c:v>
                </c:pt>
                <c:pt idx="318">
                  <c:v>8.9605726957472598</c:v>
                </c:pt>
                <c:pt idx="319">
                  <c:v>9.3720759892497298</c:v>
                </c:pt>
                <c:pt idx="320">
                  <c:v>9.7687553857065801</c:v>
                </c:pt>
                <c:pt idx="321">
                  <c:v>10.152348661677811</c:v>
                </c:pt>
                <c:pt idx="322">
                  <c:v>10.5242868183916</c:v>
                </c:pt>
                <c:pt idx="323">
                  <c:v>10.932320067631528</c:v>
                </c:pt>
                <c:pt idx="325">
                  <c:v>0.72878038411536772</c:v>
                </c:pt>
                <c:pt idx="326">
                  <c:v>-0.72878038411536772</c:v>
                </c:pt>
                <c:pt idx="328">
                  <c:v>-4.3301270189221933E-2</c:v>
                </c:pt>
                <c:pt idx="329">
                  <c:v>-0.13531646934131852</c:v>
                </c:pt>
                <c:pt idx="330">
                  <c:v>-0.27063293868263705</c:v>
                </c:pt>
                <c:pt idx="331">
                  <c:v>-0.40594940802395557</c:v>
                </c:pt>
                <c:pt idx="332">
                  <c:v>-0.5412658773652741</c:v>
                </c:pt>
                <c:pt idx="333">
                  <c:v>-0.67658234670659267</c:v>
                </c:pt>
                <c:pt idx="334">
                  <c:v>-0.81189881604791114</c:v>
                </c:pt>
                <c:pt idx="335">
                  <c:v>-0.94721528538922972</c:v>
                </c:pt>
                <c:pt idx="336">
                  <c:v>-1.0825317547305482</c:v>
                </c:pt>
                <c:pt idx="337">
                  <c:v>-1.2178482240718669</c:v>
                </c:pt>
                <c:pt idx="338">
                  <c:v>-1.3531646934131853</c:v>
                </c:pt>
                <c:pt idx="339">
                  <c:v>-1.4884811627545038</c:v>
                </c:pt>
                <c:pt idx="340">
                  <c:v>-1.6237976320958223</c:v>
                </c:pt>
                <c:pt idx="341">
                  <c:v>-1.759114101437141</c:v>
                </c:pt>
                <c:pt idx="342">
                  <c:v>-1.8944305707784594</c:v>
                </c:pt>
                <c:pt idx="343">
                  <c:v>-2.0297470401197781</c:v>
                </c:pt>
                <c:pt idx="344">
                  <c:v>-2.1650635094610964</c:v>
                </c:pt>
                <c:pt idx="345">
                  <c:v>-2.3003799788024151</c:v>
                </c:pt>
                <c:pt idx="346">
                  <c:v>-2.4356964481437338</c:v>
                </c:pt>
                <c:pt idx="347">
                  <c:v>-2.571012917485052</c:v>
                </c:pt>
                <c:pt idx="348">
                  <c:v>-2.7063293868263707</c:v>
                </c:pt>
                <c:pt idx="349">
                  <c:v>-2.8416458561676889</c:v>
                </c:pt>
                <c:pt idx="350">
                  <c:v>-2.9769623255090076</c:v>
                </c:pt>
                <c:pt idx="351">
                  <c:v>-3.1122787948503263</c:v>
                </c:pt>
                <c:pt idx="352">
                  <c:v>-3.2475952641916446</c:v>
                </c:pt>
                <c:pt idx="353">
                  <c:v>-3.3829117335329633</c:v>
                </c:pt>
                <c:pt idx="354">
                  <c:v>-3.518228202874282</c:v>
                </c:pt>
                <c:pt idx="355">
                  <c:v>-3.6535446722156002</c:v>
                </c:pt>
                <c:pt idx="356">
                  <c:v>-3.7888611415569189</c:v>
                </c:pt>
                <c:pt idx="357">
                  <c:v>-3.9241776108982376</c:v>
                </c:pt>
                <c:pt idx="358">
                  <c:v>-4.0594940802395563</c:v>
                </c:pt>
                <c:pt idx="359">
                  <c:v>-4.1948105495808745</c:v>
                </c:pt>
                <c:pt idx="360">
                  <c:v>-4.3301270189221928</c:v>
                </c:pt>
                <c:pt idx="361">
                  <c:v>-4.4654434882635119</c:v>
                </c:pt>
                <c:pt idx="362">
                  <c:v>-4.6007599576048301</c:v>
                </c:pt>
                <c:pt idx="363">
                  <c:v>-4.7360764269461484</c:v>
                </c:pt>
                <c:pt idx="364">
                  <c:v>-4.8713928962874675</c:v>
                </c:pt>
                <c:pt idx="365">
                  <c:v>-5.0067093656287858</c:v>
                </c:pt>
                <c:pt idx="366">
                  <c:v>-5.142025834970104</c:v>
                </c:pt>
                <c:pt idx="367">
                  <c:v>-5.2773423043114223</c:v>
                </c:pt>
                <c:pt idx="368">
                  <c:v>-5.4126587736527414</c:v>
                </c:pt>
                <c:pt idx="369">
                  <c:v>-5.5479752429940596</c:v>
                </c:pt>
                <c:pt idx="370">
                  <c:v>-5.6832917123353779</c:v>
                </c:pt>
                <c:pt idx="371">
                  <c:v>-5.818608181676697</c:v>
                </c:pt>
                <c:pt idx="372">
                  <c:v>-5.9539246510180153</c:v>
                </c:pt>
                <c:pt idx="373">
                  <c:v>-6.0892411203593335</c:v>
                </c:pt>
                <c:pt idx="374">
                  <c:v>-6.2245575897006526</c:v>
                </c:pt>
                <c:pt idx="375">
                  <c:v>-6.3598740590419709</c:v>
                </c:pt>
                <c:pt idx="376">
                  <c:v>-6.4951905283832891</c:v>
                </c:pt>
                <c:pt idx="377">
                  <c:v>-6.6305069977246083</c:v>
                </c:pt>
                <c:pt idx="378">
                  <c:v>-6.7658234670659265</c:v>
                </c:pt>
                <c:pt idx="379">
                  <c:v>-6.9011399364072448</c:v>
                </c:pt>
                <c:pt idx="380">
                  <c:v>-7.0364564057485639</c:v>
                </c:pt>
                <c:pt idx="381">
                  <c:v>-7.1717728750898821</c:v>
                </c:pt>
                <c:pt idx="382">
                  <c:v>-7.3070893444312004</c:v>
                </c:pt>
                <c:pt idx="383">
                  <c:v>-7.4424058137725195</c:v>
                </c:pt>
                <c:pt idx="384">
                  <c:v>-7.5777222831138378</c:v>
                </c:pt>
                <c:pt idx="385">
                  <c:v>-7.713038752455156</c:v>
                </c:pt>
                <c:pt idx="386">
                  <c:v>-7.8483552217964752</c:v>
                </c:pt>
                <c:pt idx="387">
                  <c:v>-7.9836716911377934</c:v>
                </c:pt>
                <c:pt idx="388">
                  <c:v>-8.1189881604791125</c:v>
                </c:pt>
                <c:pt idx="389">
                  <c:v>-8.2543046298204299</c:v>
                </c:pt>
                <c:pt idx="390">
                  <c:v>-8.389621099161749</c:v>
                </c:pt>
                <c:pt idx="391">
                  <c:v>-8.5249375685030682</c:v>
                </c:pt>
                <c:pt idx="392">
                  <c:v>-8.6602540378443855</c:v>
                </c:pt>
                <c:pt idx="393">
                  <c:v>-8.7955705071857047</c:v>
                </c:pt>
                <c:pt idx="394">
                  <c:v>-8.9308869765270238</c:v>
                </c:pt>
                <c:pt idx="395">
                  <c:v>-9.0662034458683411</c:v>
                </c:pt>
                <c:pt idx="396">
                  <c:v>-9.2015199152096603</c:v>
                </c:pt>
                <c:pt idx="397">
                  <c:v>-9.3368363845509794</c:v>
                </c:pt>
                <c:pt idx="398">
                  <c:v>-9.4721528538922968</c:v>
                </c:pt>
                <c:pt idx="399">
                  <c:v>-9.6074693232336159</c:v>
                </c:pt>
                <c:pt idx="400">
                  <c:v>-9.742785792574935</c:v>
                </c:pt>
                <c:pt idx="401">
                  <c:v>-9.8781022619162524</c:v>
                </c:pt>
                <c:pt idx="402">
                  <c:v>-10.013418731257572</c:v>
                </c:pt>
                <c:pt idx="403">
                  <c:v>-10.148735200598891</c:v>
                </c:pt>
                <c:pt idx="404">
                  <c:v>-10.284051669940208</c:v>
                </c:pt>
                <c:pt idx="405">
                  <c:v>-10.419368139281527</c:v>
                </c:pt>
                <c:pt idx="406">
                  <c:v>-10.554684608622845</c:v>
                </c:pt>
                <c:pt idx="407">
                  <c:v>-10.690001077964164</c:v>
                </c:pt>
                <c:pt idx="408">
                  <c:v>-10.825317547305483</c:v>
                </c:pt>
                <c:pt idx="409">
                  <c:v>-10.9606340166468</c:v>
                </c:pt>
                <c:pt idx="410">
                  <c:v>-11.095950485988119</c:v>
                </c:pt>
                <c:pt idx="411">
                  <c:v>-11.231266955329438</c:v>
                </c:pt>
                <c:pt idx="412">
                  <c:v>-11.366583424670756</c:v>
                </c:pt>
                <c:pt idx="413">
                  <c:v>-11.501899894012075</c:v>
                </c:pt>
                <c:pt idx="414">
                  <c:v>-11.637216363353394</c:v>
                </c:pt>
                <c:pt idx="415">
                  <c:v>-11.772532832694711</c:v>
                </c:pt>
                <c:pt idx="416">
                  <c:v>-11.907849302036031</c:v>
                </c:pt>
                <c:pt idx="417">
                  <c:v>-12.04316577137735</c:v>
                </c:pt>
                <c:pt idx="418">
                  <c:v>-12.178482240718667</c:v>
                </c:pt>
                <c:pt idx="419">
                  <c:v>-12.313798710059986</c:v>
                </c:pt>
                <c:pt idx="420">
                  <c:v>-12.449115179401305</c:v>
                </c:pt>
                <c:pt idx="421">
                  <c:v>-12.584431648742623</c:v>
                </c:pt>
                <c:pt idx="422">
                  <c:v>-12.719748118083942</c:v>
                </c:pt>
                <c:pt idx="423">
                  <c:v>-12.855064587425261</c:v>
                </c:pt>
                <c:pt idx="424">
                  <c:v>-12.990381056766578</c:v>
                </c:pt>
                <c:pt idx="425">
                  <c:v>-13.125697526107897</c:v>
                </c:pt>
                <c:pt idx="426">
                  <c:v>-13.261013995449217</c:v>
                </c:pt>
                <c:pt idx="427">
                  <c:v>-13.396330464790534</c:v>
                </c:pt>
                <c:pt idx="428">
                  <c:v>-13.531646934131853</c:v>
                </c:pt>
                <c:pt idx="429">
                  <c:v>-13.666963403473172</c:v>
                </c:pt>
                <c:pt idx="430">
                  <c:v>-13.80227987281449</c:v>
                </c:pt>
                <c:pt idx="431">
                  <c:v>-13.937596342155809</c:v>
                </c:pt>
                <c:pt idx="432">
                  <c:v>-14.072912811497128</c:v>
                </c:pt>
                <c:pt idx="433">
                  <c:v>-14.208229280838445</c:v>
                </c:pt>
                <c:pt idx="434">
                  <c:v>-14.343545750179764</c:v>
                </c:pt>
                <c:pt idx="435">
                  <c:v>-14.478862219521083</c:v>
                </c:pt>
                <c:pt idx="436">
                  <c:v>-14.614178688862401</c:v>
                </c:pt>
                <c:pt idx="437">
                  <c:v>-14.74949515820372</c:v>
                </c:pt>
                <c:pt idx="438">
                  <c:v>-14.884811627545039</c:v>
                </c:pt>
                <c:pt idx="439">
                  <c:v>-15.020128096886356</c:v>
                </c:pt>
                <c:pt idx="440">
                  <c:v>-15.155444566227676</c:v>
                </c:pt>
                <c:pt idx="441">
                  <c:v>-15.290761035568995</c:v>
                </c:pt>
                <c:pt idx="442">
                  <c:v>-15.426077504910312</c:v>
                </c:pt>
                <c:pt idx="443">
                  <c:v>-15.561393974251631</c:v>
                </c:pt>
                <c:pt idx="444">
                  <c:v>-15.69671044359295</c:v>
                </c:pt>
                <c:pt idx="445">
                  <c:v>-15.832026912934268</c:v>
                </c:pt>
                <c:pt idx="446">
                  <c:v>-15.967343382275587</c:v>
                </c:pt>
                <c:pt idx="447">
                  <c:v>-16.102659851616906</c:v>
                </c:pt>
                <c:pt idx="448">
                  <c:v>-16.237976320958225</c:v>
                </c:pt>
                <c:pt idx="449">
                  <c:v>-16.373292790299541</c:v>
                </c:pt>
                <c:pt idx="450">
                  <c:v>-16.50860925964086</c:v>
                </c:pt>
                <c:pt idx="451">
                  <c:v>-16.643925728982179</c:v>
                </c:pt>
                <c:pt idx="452">
                  <c:v>-16.779242198323498</c:v>
                </c:pt>
                <c:pt idx="453">
                  <c:v>-16.914558667664817</c:v>
                </c:pt>
                <c:pt idx="454">
                  <c:v>-17.049875137006136</c:v>
                </c:pt>
                <c:pt idx="455">
                  <c:v>-17.185191606347452</c:v>
                </c:pt>
                <c:pt idx="456">
                  <c:v>-17.320508075688771</c:v>
                </c:pt>
                <c:pt idx="457">
                  <c:v>-17.45582454503009</c:v>
                </c:pt>
                <c:pt idx="458">
                  <c:v>-17.591141014371409</c:v>
                </c:pt>
                <c:pt idx="459">
                  <c:v>-17.726457483712728</c:v>
                </c:pt>
                <c:pt idx="460">
                  <c:v>-17.861773953054048</c:v>
                </c:pt>
                <c:pt idx="461">
                  <c:v>-17.997090422395363</c:v>
                </c:pt>
                <c:pt idx="462">
                  <c:v>-18.132406891736682</c:v>
                </c:pt>
                <c:pt idx="463">
                  <c:v>-18.267723361078001</c:v>
                </c:pt>
                <c:pt idx="464">
                  <c:v>-18.403039830419321</c:v>
                </c:pt>
                <c:pt idx="465">
                  <c:v>-18.53835629976064</c:v>
                </c:pt>
                <c:pt idx="466">
                  <c:v>-18.673672769101959</c:v>
                </c:pt>
                <c:pt idx="467">
                  <c:v>-18.808989238443274</c:v>
                </c:pt>
                <c:pt idx="468">
                  <c:v>-18.944305707784594</c:v>
                </c:pt>
                <c:pt idx="469">
                  <c:v>-19.079622177125913</c:v>
                </c:pt>
                <c:pt idx="470">
                  <c:v>-19.214938646467232</c:v>
                </c:pt>
                <c:pt idx="471">
                  <c:v>-19.350255115808551</c:v>
                </c:pt>
                <c:pt idx="472">
                  <c:v>-19.48557158514987</c:v>
                </c:pt>
                <c:pt idx="473">
                  <c:v>-19.620888054491186</c:v>
                </c:pt>
                <c:pt idx="474">
                  <c:v>-19.756204523832505</c:v>
                </c:pt>
                <c:pt idx="475">
                  <c:v>-19.891520993173824</c:v>
                </c:pt>
                <c:pt idx="476">
                  <c:v>-20.026837462515143</c:v>
                </c:pt>
                <c:pt idx="477">
                  <c:v>-20.162153931856462</c:v>
                </c:pt>
                <c:pt idx="478">
                  <c:v>-20.297470401197781</c:v>
                </c:pt>
                <c:pt idx="479">
                  <c:v>-20.432786870539097</c:v>
                </c:pt>
                <c:pt idx="480">
                  <c:v>-20.568103339880416</c:v>
                </c:pt>
                <c:pt idx="481">
                  <c:v>-20.703419809221735</c:v>
                </c:pt>
                <c:pt idx="482">
                  <c:v>-20.838736278563054</c:v>
                </c:pt>
                <c:pt idx="483">
                  <c:v>-20.974052747904373</c:v>
                </c:pt>
                <c:pt idx="484">
                  <c:v>-21.109369217245689</c:v>
                </c:pt>
                <c:pt idx="485">
                  <c:v>-21.244685686587008</c:v>
                </c:pt>
                <c:pt idx="486">
                  <c:v>-21.380002155928327</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-0.72878038411536772</c:v>
                </c:pt>
                <c:pt idx="633">
                  <c:v>-2.7455339709738191</c:v>
                </c:pt>
                <c:pt idx="634">
                  <c:v>-3.8201597935520009</c:v>
                </c:pt>
                <c:pt idx="635">
                  <c:v>-4.6581233384026239</c:v>
                </c:pt>
                <c:pt idx="636">
                  <c:v>-5.3713530277083201</c:v>
                </c:pt>
                <c:pt idx="637">
                  <c:v>-6.0044634885867438</c:v>
                </c:pt>
                <c:pt idx="638">
                  <c:v>-6.5806199060780894</c:v>
                </c:pt>
                <c:pt idx="639">
                  <c:v>-7.1136743695344418</c:v>
                </c:pt>
                <c:pt idx="640">
                  <c:v>-7.6126865066329339</c:v>
                </c:pt>
                <c:pt idx="641">
                  <c:v>-8.0839629381740306</c:v>
                </c:pt>
                <c:pt idx="642">
                  <c:v>-8.5321009047169198</c:v>
                </c:pt>
                <c:pt idx="643">
                  <c:v>-8.9605726957472598</c:v>
                </c:pt>
                <c:pt idx="644">
                  <c:v>-9.3720759892497298</c:v>
                </c:pt>
                <c:pt idx="645">
                  <c:v>-9.7687553857065801</c:v>
                </c:pt>
                <c:pt idx="646">
                  <c:v>-10.152348661677811</c:v>
                </c:pt>
                <c:pt idx="647">
                  <c:v>-10.5242868183916</c:v>
                </c:pt>
                <c:pt idx="648">
                  <c:v>-10.932320067631528</c:v>
                </c:pt>
              </c:numCache>
            </c:numRef>
          </c:xVal>
          <c:yVal>
            <c:numRef>
              <c:f>Calculations!$AY$43:$AY$691</c:f>
              <c:numCache>
                <c:formatCode>0.0</c:formatCode>
                <c:ptCount val="649"/>
                <c:pt idx="0">
                  <c:v>2.5000000000000008E-2</c:v>
                </c:pt>
                <c:pt idx="1">
                  <c:v>7.8125000000000014E-2</c:v>
                </c:pt>
                <c:pt idx="2">
                  <c:v>0.15625000000000003</c:v>
                </c:pt>
                <c:pt idx="3">
                  <c:v>0.23437500000000006</c:v>
                </c:pt>
                <c:pt idx="4">
                  <c:v>0.31250000000000006</c:v>
                </c:pt>
                <c:pt idx="5">
                  <c:v>0.39062500000000011</c:v>
                </c:pt>
                <c:pt idx="6">
                  <c:v>0.46875000000000011</c:v>
                </c:pt>
                <c:pt idx="7">
                  <c:v>0.54687500000000011</c:v>
                </c:pt>
                <c:pt idx="8">
                  <c:v>0.62500000000000011</c:v>
                </c:pt>
                <c:pt idx="9">
                  <c:v>0.70312500000000011</c:v>
                </c:pt>
                <c:pt idx="10">
                  <c:v>0.78125000000000022</c:v>
                </c:pt>
                <c:pt idx="11">
                  <c:v>0.85937500000000022</c:v>
                </c:pt>
                <c:pt idx="12">
                  <c:v>0.93750000000000022</c:v>
                </c:pt>
                <c:pt idx="13">
                  <c:v>1.0156250000000002</c:v>
                </c:pt>
                <c:pt idx="14">
                  <c:v>1.0937500000000002</c:v>
                </c:pt>
                <c:pt idx="15">
                  <c:v>1.1718750000000002</c:v>
                </c:pt>
                <c:pt idx="16">
                  <c:v>1.2500000000000002</c:v>
                </c:pt>
                <c:pt idx="17">
                  <c:v>1.3281250000000002</c:v>
                </c:pt>
                <c:pt idx="18">
                  <c:v>1.4062500000000002</c:v>
                </c:pt>
                <c:pt idx="19">
                  <c:v>1.4843750000000002</c:v>
                </c:pt>
                <c:pt idx="20">
                  <c:v>1.5625000000000004</c:v>
                </c:pt>
                <c:pt idx="21">
                  <c:v>1.6406250000000004</c:v>
                </c:pt>
                <c:pt idx="22">
                  <c:v>1.7187500000000004</c:v>
                </c:pt>
                <c:pt idx="23">
                  <c:v>1.7968750000000004</c:v>
                </c:pt>
                <c:pt idx="24">
                  <c:v>1.8750000000000004</c:v>
                </c:pt>
                <c:pt idx="25">
                  <c:v>1.9531250000000004</c:v>
                </c:pt>
                <c:pt idx="26">
                  <c:v>2.0312500000000004</c:v>
                </c:pt>
                <c:pt idx="27">
                  <c:v>2.1093750000000004</c:v>
                </c:pt>
                <c:pt idx="28">
                  <c:v>2.1875000000000004</c:v>
                </c:pt>
                <c:pt idx="29">
                  <c:v>2.2656250000000004</c:v>
                </c:pt>
                <c:pt idx="30">
                  <c:v>2.3437500000000004</c:v>
                </c:pt>
                <c:pt idx="31">
                  <c:v>2.4218750000000004</c:v>
                </c:pt>
                <c:pt idx="32">
                  <c:v>2.5000000000000004</c:v>
                </c:pt>
                <c:pt idx="33">
                  <c:v>2.5781250000000004</c:v>
                </c:pt>
                <c:pt idx="34">
                  <c:v>2.6562500000000004</c:v>
                </c:pt>
                <c:pt idx="35">
                  <c:v>2.7343750000000004</c:v>
                </c:pt>
                <c:pt idx="36">
                  <c:v>2.8125000000000004</c:v>
                </c:pt>
                <c:pt idx="37">
                  <c:v>2.8906250000000004</c:v>
                </c:pt>
                <c:pt idx="38">
                  <c:v>2.9687500000000004</c:v>
                </c:pt>
                <c:pt idx="39">
                  <c:v>3.0468750000000009</c:v>
                </c:pt>
                <c:pt idx="40">
                  <c:v>3.1250000000000009</c:v>
                </c:pt>
                <c:pt idx="41">
                  <c:v>3.2031250000000009</c:v>
                </c:pt>
                <c:pt idx="42">
                  <c:v>3.2812500000000009</c:v>
                </c:pt>
                <c:pt idx="43">
                  <c:v>3.3593750000000009</c:v>
                </c:pt>
                <c:pt idx="44">
                  <c:v>3.4375000000000009</c:v>
                </c:pt>
                <c:pt idx="45">
                  <c:v>3.5156250000000009</c:v>
                </c:pt>
                <c:pt idx="46">
                  <c:v>3.5937500000000009</c:v>
                </c:pt>
                <c:pt idx="47">
                  <c:v>3.6718750000000009</c:v>
                </c:pt>
                <c:pt idx="48">
                  <c:v>3.7500000000000009</c:v>
                </c:pt>
                <c:pt idx="49">
                  <c:v>3.8281250000000009</c:v>
                </c:pt>
                <c:pt idx="50">
                  <c:v>3.9062500000000009</c:v>
                </c:pt>
                <c:pt idx="51">
                  <c:v>3.9843750000000009</c:v>
                </c:pt>
                <c:pt idx="52">
                  <c:v>4.0625000000000009</c:v>
                </c:pt>
                <c:pt idx="53">
                  <c:v>4.1406250000000009</c:v>
                </c:pt>
                <c:pt idx="54">
                  <c:v>4.2187500000000009</c:v>
                </c:pt>
                <c:pt idx="55">
                  <c:v>4.2968750000000009</c:v>
                </c:pt>
                <c:pt idx="56">
                  <c:v>4.3750000000000009</c:v>
                </c:pt>
                <c:pt idx="57">
                  <c:v>4.4531250000000009</c:v>
                </c:pt>
                <c:pt idx="58">
                  <c:v>4.5312500000000009</c:v>
                </c:pt>
                <c:pt idx="59">
                  <c:v>4.6093750000000009</c:v>
                </c:pt>
                <c:pt idx="60">
                  <c:v>4.6875000000000009</c:v>
                </c:pt>
                <c:pt idx="61">
                  <c:v>4.7656250000000009</c:v>
                </c:pt>
                <c:pt idx="62">
                  <c:v>4.8437500000000009</c:v>
                </c:pt>
                <c:pt idx="63">
                  <c:v>4.9218750000000009</c:v>
                </c:pt>
                <c:pt idx="64">
                  <c:v>5.0000000000000009</c:v>
                </c:pt>
                <c:pt idx="65">
                  <c:v>5.0781250000000009</c:v>
                </c:pt>
                <c:pt idx="66">
                  <c:v>5.1562500000000009</c:v>
                </c:pt>
                <c:pt idx="67">
                  <c:v>5.2343750000000009</c:v>
                </c:pt>
                <c:pt idx="68">
                  <c:v>5.3125000000000009</c:v>
                </c:pt>
                <c:pt idx="69">
                  <c:v>5.3906250000000009</c:v>
                </c:pt>
                <c:pt idx="70">
                  <c:v>5.4687500000000009</c:v>
                </c:pt>
                <c:pt idx="71">
                  <c:v>5.5468750000000009</c:v>
                </c:pt>
                <c:pt idx="72">
                  <c:v>5.6250000000000009</c:v>
                </c:pt>
                <c:pt idx="73">
                  <c:v>5.7031250000000009</c:v>
                </c:pt>
                <c:pt idx="74">
                  <c:v>5.7812500000000009</c:v>
                </c:pt>
                <c:pt idx="75">
                  <c:v>5.8593750000000009</c:v>
                </c:pt>
                <c:pt idx="76">
                  <c:v>5.9375000000000009</c:v>
                </c:pt>
                <c:pt idx="77">
                  <c:v>6.0156250000000018</c:v>
                </c:pt>
                <c:pt idx="78">
                  <c:v>6.0937500000000018</c:v>
                </c:pt>
                <c:pt idx="79">
                  <c:v>6.1718750000000018</c:v>
                </c:pt>
                <c:pt idx="80">
                  <c:v>6.2500000000000018</c:v>
                </c:pt>
                <c:pt idx="81">
                  <c:v>6.3281250000000018</c:v>
                </c:pt>
                <c:pt idx="82">
                  <c:v>6.4062500000000018</c:v>
                </c:pt>
                <c:pt idx="83">
                  <c:v>6.4843750000000018</c:v>
                </c:pt>
                <c:pt idx="84">
                  <c:v>6.5625000000000018</c:v>
                </c:pt>
                <c:pt idx="85">
                  <c:v>6.6406250000000018</c:v>
                </c:pt>
                <c:pt idx="86">
                  <c:v>6.7187500000000018</c:v>
                </c:pt>
                <c:pt idx="87">
                  <c:v>6.7968750000000018</c:v>
                </c:pt>
                <c:pt idx="88">
                  <c:v>6.8750000000000018</c:v>
                </c:pt>
                <c:pt idx="89">
                  <c:v>6.9531250000000018</c:v>
                </c:pt>
                <c:pt idx="90">
                  <c:v>7.0312500000000018</c:v>
                </c:pt>
                <c:pt idx="91">
                  <c:v>7.1093750000000018</c:v>
                </c:pt>
                <c:pt idx="92">
                  <c:v>7.1875000000000018</c:v>
                </c:pt>
                <c:pt idx="93">
                  <c:v>7.2656250000000018</c:v>
                </c:pt>
                <c:pt idx="94">
                  <c:v>7.3437500000000018</c:v>
                </c:pt>
                <c:pt idx="95">
                  <c:v>7.4218750000000018</c:v>
                </c:pt>
                <c:pt idx="96">
                  <c:v>7.5000000000000018</c:v>
                </c:pt>
                <c:pt idx="97">
                  <c:v>7.5781250000000018</c:v>
                </c:pt>
                <c:pt idx="98">
                  <c:v>7.6562500000000018</c:v>
                </c:pt>
                <c:pt idx="99">
                  <c:v>7.7343750000000018</c:v>
                </c:pt>
                <c:pt idx="100">
                  <c:v>7.8125000000000018</c:v>
                </c:pt>
                <c:pt idx="101">
                  <c:v>7.8906250000000018</c:v>
                </c:pt>
                <c:pt idx="102">
                  <c:v>7.9687500000000018</c:v>
                </c:pt>
                <c:pt idx="103">
                  <c:v>8.0468750000000018</c:v>
                </c:pt>
                <c:pt idx="104">
                  <c:v>8.1250000000000018</c:v>
                </c:pt>
                <c:pt idx="105">
                  <c:v>8.2031250000000018</c:v>
                </c:pt>
                <c:pt idx="106">
                  <c:v>8.2812500000000018</c:v>
                </c:pt>
                <c:pt idx="107">
                  <c:v>8.3593750000000018</c:v>
                </c:pt>
                <c:pt idx="108">
                  <c:v>8.4375000000000018</c:v>
                </c:pt>
                <c:pt idx="109">
                  <c:v>8.5156250000000018</c:v>
                </c:pt>
                <c:pt idx="110">
                  <c:v>8.5937500000000018</c:v>
                </c:pt>
                <c:pt idx="111">
                  <c:v>8.6718750000000018</c:v>
                </c:pt>
                <c:pt idx="112">
                  <c:v>8.7500000000000018</c:v>
                </c:pt>
                <c:pt idx="113">
                  <c:v>8.8281250000000018</c:v>
                </c:pt>
                <c:pt idx="114">
                  <c:v>8.9062500000000018</c:v>
                </c:pt>
                <c:pt idx="115">
                  <c:v>8.9843750000000018</c:v>
                </c:pt>
                <c:pt idx="116">
                  <c:v>9.0625000000000018</c:v>
                </c:pt>
                <c:pt idx="117">
                  <c:v>9.1406250000000018</c:v>
                </c:pt>
                <c:pt idx="118">
                  <c:v>9.2187500000000018</c:v>
                </c:pt>
                <c:pt idx="119">
                  <c:v>9.2968750000000018</c:v>
                </c:pt>
                <c:pt idx="120">
                  <c:v>9.3750000000000018</c:v>
                </c:pt>
                <c:pt idx="121">
                  <c:v>9.4531250000000018</c:v>
                </c:pt>
                <c:pt idx="122">
                  <c:v>9.5312500000000018</c:v>
                </c:pt>
                <c:pt idx="123">
                  <c:v>9.6093750000000018</c:v>
                </c:pt>
                <c:pt idx="124">
                  <c:v>9.6875000000000018</c:v>
                </c:pt>
                <c:pt idx="125">
                  <c:v>9.7656250000000018</c:v>
                </c:pt>
                <c:pt idx="126">
                  <c:v>9.8437500000000018</c:v>
                </c:pt>
                <c:pt idx="127">
                  <c:v>9.9218750000000018</c:v>
                </c:pt>
                <c:pt idx="128">
                  <c:v>10.000000000000002</c:v>
                </c:pt>
                <c:pt idx="129">
                  <c:v>10.078125000000002</c:v>
                </c:pt>
                <c:pt idx="130">
                  <c:v>10.156250000000002</c:v>
                </c:pt>
                <c:pt idx="131">
                  <c:v>10.234375000000002</c:v>
                </c:pt>
                <c:pt idx="132">
                  <c:v>10.312500000000002</c:v>
                </c:pt>
                <c:pt idx="133">
                  <c:v>10.390625000000002</c:v>
                </c:pt>
                <c:pt idx="134">
                  <c:v>10.468750000000002</c:v>
                </c:pt>
                <c:pt idx="135">
                  <c:v>10.546875000000002</c:v>
                </c:pt>
                <c:pt idx="136">
                  <c:v>10.625000000000002</c:v>
                </c:pt>
                <c:pt idx="137">
                  <c:v>10.703125000000002</c:v>
                </c:pt>
                <c:pt idx="138">
                  <c:v>10.781250000000002</c:v>
                </c:pt>
                <c:pt idx="139">
                  <c:v>10.859375000000002</c:v>
                </c:pt>
                <c:pt idx="140">
                  <c:v>10.937500000000002</c:v>
                </c:pt>
                <c:pt idx="141">
                  <c:v>11.015625000000002</c:v>
                </c:pt>
                <c:pt idx="142">
                  <c:v>11.093750000000002</c:v>
                </c:pt>
                <c:pt idx="143">
                  <c:v>11.171875000000002</c:v>
                </c:pt>
                <c:pt idx="144">
                  <c:v>11.250000000000002</c:v>
                </c:pt>
                <c:pt idx="145">
                  <c:v>11.328125000000002</c:v>
                </c:pt>
                <c:pt idx="146">
                  <c:v>11.406250000000002</c:v>
                </c:pt>
                <c:pt idx="147">
                  <c:v>11.484375000000002</c:v>
                </c:pt>
                <c:pt idx="148">
                  <c:v>11.562500000000002</c:v>
                </c:pt>
                <c:pt idx="149">
                  <c:v>11.640625000000002</c:v>
                </c:pt>
                <c:pt idx="150">
                  <c:v>11.718750000000002</c:v>
                </c:pt>
                <c:pt idx="151">
                  <c:v>11.796875000000002</c:v>
                </c:pt>
                <c:pt idx="152">
                  <c:v>11.875000000000002</c:v>
                </c:pt>
                <c:pt idx="153">
                  <c:v>11.953125000000002</c:v>
                </c:pt>
                <c:pt idx="154">
                  <c:v>12.031250000000004</c:v>
                </c:pt>
                <c:pt idx="155">
                  <c:v>12.109375000000004</c:v>
                </c:pt>
                <c:pt idx="156">
                  <c:v>12.187500000000004</c:v>
                </c:pt>
                <c:pt idx="157">
                  <c:v>12.265625000000004</c:v>
                </c:pt>
                <c:pt idx="158">
                  <c:v>12.343750000000004</c:v>
                </c:pt>
                <c:pt idx="159">
                  <c:v>12.475000000000003</c:v>
                </c:pt>
                <c:pt idx="160">
                  <c:v>0</c:v>
                </c:pt>
                <c:pt idx="161">
                  <c:v>2.5000000000000008E-2</c:v>
                </c:pt>
                <c:pt idx="162">
                  <c:v>2.5000000000000008E-2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22.33186161550865</c:v>
                </c:pt>
                <c:pt idx="308">
                  <c:v>22.331861615508654</c:v>
                </c:pt>
                <c:pt idx="309">
                  <c:v>22.331861615508654</c:v>
                </c:pt>
                <c:pt idx="310">
                  <c:v>22.331861615508654</c:v>
                </c:pt>
                <c:pt idx="311">
                  <c:v>22.33186161550865</c:v>
                </c:pt>
                <c:pt idx="312">
                  <c:v>22.331861615508654</c:v>
                </c:pt>
                <c:pt idx="313">
                  <c:v>22.331861615508654</c:v>
                </c:pt>
                <c:pt idx="314">
                  <c:v>22.331861615508654</c:v>
                </c:pt>
                <c:pt idx="315">
                  <c:v>22.331861615508654</c:v>
                </c:pt>
                <c:pt idx="316">
                  <c:v>22.33186161550865</c:v>
                </c:pt>
                <c:pt idx="317">
                  <c:v>22.331861615508654</c:v>
                </c:pt>
                <c:pt idx="318">
                  <c:v>22.33186161550865</c:v>
                </c:pt>
                <c:pt idx="319">
                  <c:v>22.33186161550865</c:v>
                </c:pt>
                <c:pt idx="320">
                  <c:v>22.33186161550865</c:v>
                </c:pt>
                <c:pt idx="321">
                  <c:v>22.331861615508654</c:v>
                </c:pt>
                <c:pt idx="322">
                  <c:v>22.331861615508654</c:v>
                </c:pt>
                <c:pt idx="323">
                  <c:v>22.42736894820391</c:v>
                </c:pt>
                <c:pt idx="324">
                  <c:v>0</c:v>
                </c:pt>
                <c:pt idx="325">
                  <c:v>22.33186161550865</c:v>
                </c:pt>
                <c:pt idx="326">
                  <c:v>22.33186161550865</c:v>
                </c:pt>
                <c:pt idx="327">
                  <c:v>0</c:v>
                </c:pt>
                <c:pt idx="328">
                  <c:v>2.5000000000000008E-2</c:v>
                </c:pt>
                <c:pt idx="329">
                  <c:v>7.8125000000000014E-2</c:v>
                </c:pt>
                <c:pt idx="330">
                  <c:v>0.15625000000000003</c:v>
                </c:pt>
                <c:pt idx="331">
                  <c:v>0.23437500000000006</c:v>
                </c:pt>
                <c:pt idx="332">
                  <c:v>0.31250000000000006</c:v>
                </c:pt>
                <c:pt idx="333">
                  <c:v>0.39062500000000011</c:v>
                </c:pt>
                <c:pt idx="334">
                  <c:v>0.46875000000000011</c:v>
                </c:pt>
                <c:pt idx="335">
                  <c:v>0.54687500000000011</c:v>
                </c:pt>
                <c:pt idx="336">
                  <c:v>0.62500000000000011</c:v>
                </c:pt>
                <c:pt idx="337">
                  <c:v>0.70312500000000011</c:v>
                </c:pt>
                <c:pt idx="338">
                  <c:v>0.78125000000000022</c:v>
                </c:pt>
                <c:pt idx="339">
                  <c:v>0.85937500000000022</c:v>
                </c:pt>
                <c:pt idx="340">
                  <c:v>0.93750000000000022</c:v>
                </c:pt>
                <c:pt idx="341">
                  <c:v>1.0156250000000002</c:v>
                </c:pt>
                <c:pt idx="342">
                  <c:v>1.0937500000000002</c:v>
                </c:pt>
                <c:pt idx="343">
                  <c:v>1.1718750000000002</c:v>
                </c:pt>
                <c:pt idx="344">
                  <c:v>1.2500000000000002</c:v>
                </c:pt>
                <c:pt idx="345">
                  <c:v>1.3281250000000002</c:v>
                </c:pt>
                <c:pt idx="346">
                  <c:v>1.4062500000000002</c:v>
                </c:pt>
                <c:pt idx="347">
                  <c:v>1.4843750000000002</c:v>
                </c:pt>
                <c:pt idx="348">
                  <c:v>1.5625000000000004</c:v>
                </c:pt>
                <c:pt idx="349">
                  <c:v>1.6406250000000004</c:v>
                </c:pt>
                <c:pt idx="350">
                  <c:v>1.7187500000000004</c:v>
                </c:pt>
                <c:pt idx="351">
                  <c:v>1.7968750000000004</c:v>
                </c:pt>
                <c:pt idx="352">
                  <c:v>1.8750000000000004</c:v>
                </c:pt>
                <c:pt idx="353">
                  <c:v>1.9531250000000004</c:v>
                </c:pt>
                <c:pt idx="354">
                  <c:v>2.0312500000000004</c:v>
                </c:pt>
                <c:pt idx="355">
                  <c:v>2.1093750000000004</c:v>
                </c:pt>
                <c:pt idx="356">
                  <c:v>2.1875000000000004</c:v>
                </c:pt>
                <c:pt idx="357">
                  <c:v>2.2656250000000004</c:v>
                </c:pt>
                <c:pt idx="358">
                  <c:v>2.3437500000000004</c:v>
                </c:pt>
                <c:pt idx="359">
                  <c:v>2.4218750000000004</c:v>
                </c:pt>
                <c:pt idx="360">
                  <c:v>2.5000000000000004</c:v>
                </c:pt>
                <c:pt idx="361">
                  <c:v>2.5781250000000004</c:v>
                </c:pt>
                <c:pt idx="362">
                  <c:v>2.6562500000000004</c:v>
                </c:pt>
                <c:pt idx="363">
                  <c:v>2.7343750000000004</c:v>
                </c:pt>
                <c:pt idx="364">
                  <c:v>2.8125000000000004</c:v>
                </c:pt>
                <c:pt idx="365">
                  <c:v>2.8906250000000004</c:v>
                </c:pt>
                <c:pt idx="366">
                  <c:v>2.9687500000000004</c:v>
                </c:pt>
                <c:pt idx="367">
                  <c:v>3.0468750000000009</c:v>
                </c:pt>
                <c:pt idx="368">
                  <c:v>3.1250000000000009</c:v>
                </c:pt>
                <c:pt idx="369">
                  <c:v>3.2031250000000009</c:v>
                </c:pt>
                <c:pt idx="370">
                  <c:v>3.2812500000000009</c:v>
                </c:pt>
                <c:pt idx="371">
                  <c:v>3.3593750000000009</c:v>
                </c:pt>
                <c:pt idx="372">
                  <c:v>3.4375000000000009</c:v>
                </c:pt>
                <c:pt idx="373">
                  <c:v>3.5156250000000009</c:v>
                </c:pt>
                <c:pt idx="374">
                  <c:v>3.5937500000000009</c:v>
                </c:pt>
                <c:pt idx="375">
                  <c:v>3.6718750000000009</c:v>
                </c:pt>
                <c:pt idx="376">
                  <c:v>3.7500000000000009</c:v>
                </c:pt>
                <c:pt idx="377">
                  <c:v>3.8281250000000009</c:v>
                </c:pt>
                <c:pt idx="378">
                  <c:v>3.9062500000000009</c:v>
                </c:pt>
                <c:pt idx="379">
                  <c:v>3.9843750000000009</c:v>
                </c:pt>
                <c:pt idx="380">
                  <c:v>4.0625000000000009</c:v>
                </c:pt>
                <c:pt idx="381">
                  <c:v>4.1406250000000009</c:v>
                </c:pt>
                <c:pt idx="382">
                  <c:v>4.2187500000000009</c:v>
                </c:pt>
                <c:pt idx="383">
                  <c:v>4.2968750000000009</c:v>
                </c:pt>
                <c:pt idx="384">
                  <c:v>4.3750000000000009</c:v>
                </c:pt>
                <c:pt idx="385">
                  <c:v>4.4531250000000009</c:v>
                </c:pt>
                <c:pt idx="386">
                  <c:v>4.5312500000000009</c:v>
                </c:pt>
                <c:pt idx="387">
                  <c:v>4.6093750000000009</c:v>
                </c:pt>
                <c:pt idx="388">
                  <c:v>4.6875000000000009</c:v>
                </c:pt>
                <c:pt idx="389">
                  <c:v>4.7656250000000009</c:v>
                </c:pt>
                <c:pt idx="390">
                  <c:v>4.8437500000000009</c:v>
                </c:pt>
                <c:pt idx="391">
                  <c:v>4.9218750000000009</c:v>
                </c:pt>
                <c:pt idx="392">
                  <c:v>5.0000000000000009</c:v>
                </c:pt>
                <c:pt idx="393">
                  <c:v>5.0781250000000009</c:v>
                </c:pt>
                <c:pt idx="394">
                  <c:v>5.1562500000000009</c:v>
                </c:pt>
                <c:pt idx="395">
                  <c:v>5.2343750000000009</c:v>
                </c:pt>
                <c:pt idx="396">
                  <c:v>5.3125000000000009</c:v>
                </c:pt>
                <c:pt idx="397">
                  <c:v>5.3906250000000009</c:v>
                </c:pt>
                <c:pt idx="398">
                  <c:v>5.4687500000000009</c:v>
                </c:pt>
                <c:pt idx="399">
                  <c:v>5.5468750000000009</c:v>
                </c:pt>
                <c:pt idx="400">
                  <c:v>5.6250000000000009</c:v>
                </c:pt>
                <c:pt idx="401">
                  <c:v>5.7031250000000009</c:v>
                </c:pt>
                <c:pt idx="402">
                  <c:v>5.7812500000000009</c:v>
                </c:pt>
                <c:pt idx="403">
                  <c:v>5.8593750000000009</c:v>
                </c:pt>
                <c:pt idx="404">
                  <c:v>5.9375000000000009</c:v>
                </c:pt>
                <c:pt idx="405">
                  <c:v>6.0156250000000018</c:v>
                </c:pt>
                <c:pt idx="406">
                  <c:v>6.0937500000000018</c:v>
                </c:pt>
                <c:pt idx="407">
                  <c:v>6.1718750000000018</c:v>
                </c:pt>
                <c:pt idx="408">
                  <c:v>6.2500000000000018</c:v>
                </c:pt>
                <c:pt idx="409">
                  <c:v>6.3281250000000018</c:v>
                </c:pt>
                <c:pt idx="410">
                  <c:v>6.4062500000000018</c:v>
                </c:pt>
                <c:pt idx="411">
                  <c:v>6.4843750000000018</c:v>
                </c:pt>
                <c:pt idx="412">
                  <c:v>6.5625000000000018</c:v>
                </c:pt>
                <c:pt idx="413">
                  <c:v>6.6406250000000018</c:v>
                </c:pt>
                <c:pt idx="414">
                  <c:v>6.7187500000000018</c:v>
                </c:pt>
                <c:pt idx="415">
                  <c:v>6.7968750000000018</c:v>
                </c:pt>
                <c:pt idx="416">
                  <c:v>6.8750000000000018</c:v>
                </c:pt>
                <c:pt idx="417">
                  <c:v>6.9531250000000018</c:v>
                </c:pt>
                <c:pt idx="418">
                  <c:v>7.0312500000000018</c:v>
                </c:pt>
                <c:pt idx="419">
                  <c:v>7.1093750000000018</c:v>
                </c:pt>
                <c:pt idx="420">
                  <c:v>7.1875000000000018</c:v>
                </c:pt>
                <c:pt idx="421">
                  <c:v>7.2656250000000018</c:v>
                </c:pt>
                <c:pt idx="422">
                  <c:v>7.3437500000000018</c:v>
                </c:pt>
                <c:pt idx="423">
                  <c:v>7.4218750000000018</c:v>
                </c:pt>
                <c:pt idx="424">
                  <c:v>7.5000000000000018</c:v>
                </c:pt>
                <c:pt idx="425">
                  <c:v>7.5781250000000018</c:v>
                </c:pt>
                <c:pt idx="426">
                  <c:v>7.6562500000000018</c:v>
                </c:pt>
                <c:pt idx="427">
                  <c:v>7.7343750000000018</c:v>
                </c:pt>
                <c:pt idx="428">
                  <c:v>7.8125000000000018</c:v>
                </c:pt>
                <c:pt idx="429">
                  <c:v>7.8906250000000018</c:v>
                </c:pt>
                <c:pt idx="430">
                  <c:v>7.9687500000000018</c:v>
                </c:pt>
                <c:pt idx="431">
                  <c:v>8.0468750000000018</c:v>
                </c:pt>
                <c:pt idx="432">
                  <c:v>8.1250000000000018</c:v>
                </c:pt>
                <c:pt idx="433">
                  <c:v>8.2031250000000018</c:v>
                </c:pt>
                <c:pt idx="434">
                  <c:v>8.2812500000000018</c:v>
                </c:pt>
                <c:pt idx="435">
                  <c:v>8.3593750000000018</c:v>
                </c:pt>
                <c:pt idx="436">
                  <c:v>8.4375000000000018</c:v>
                </c:pt>
                <c:pt idx="437">
                  <c:v>8.5156250000000018</c:v>
                </c:pt>
                <c:pt idx="438">
                  <c:v>8.5937500000000018</c:v>
                </c:pt>
                <c:pt idx="439">
                  <c:v>8.6718750000000018</c:v>
                </c:pt>
                <c:pt idx="440">
                  <c:v>8.7500000000000018</c:v>
                </c:pt>
                <c:pt idx="441">
                  <c:v>8.8281250000000018</c:v>
                </c:pt>
                <c:pt idx="442">
                  <c:v>8.9062500000000018</c:v>
                </c:pt>
                <c:pt idx="443">
                  <c:v>8.9843750000000018</c:v>
                </c:pt>
                <c:pt idx="444">
                  <c:v>9.0625000000000018</c:v>
                </c:pt>
                <c:pt idx="445">
                  <c:v>9.1406250000000018</c:v>
                </c:pt>
                <c:pt idx="446">
                  <c:v>9.2187500000000018</c:v>
                </c:pt>
                <c:pt idx="447">
                  <c:v>9.2968750000000018</c:v>
                </c:pt>
                <c:pt idx="448">
                  <c:v>9.3750000000000018</c:v>
                </c:pt>
                <c:pt idx="449">
                  <c:v>9.4531250000000018</c:v>
                </c:pt>
                <c:pt idx="450">
                  <c:v>9.5312500000000018</c:v>
                </c:pt>
                <c:pt idx="451">
                  <c:v>9.6093750000000018</c:v>
                </c:pt>
                <c:pt idx="452">
                  <c:v>9.6875000000000018</c:v>
                </c:pt>
                <c:pt idx="453">
                  <c:v>9.7656250000000018</c:v>
                </c:pt>
                <c:pt idx="454">
                  <c:v>9.8437500000000018</c:v>
                </c:pt>
                <c:pt idx="455">
                  <c:v>9.9218750000000018</c:v>
                </c:pt>
                <c:pt idx="456">
                  <c:v>10.000000000000002</c:v>
                </c:pt>
                <c:pt idx="457">
                  <c:v>10.078125000000002</c:v>
                </c:pt>
                <c:pt idx="458">
                  <c:v>10.156250000000002</c:v>
                </c:pt>
                <c:pt idx="459">
                  <c:v>10.234375000000002</c:v>
                </c:pt>
                <c:pt idx="460">
                  <c:v>10.312500000000002</c:v>
                </c:pt>
                <c:pt idx="461">
                  <c:v>10.390625000000002</c:v>
                </c:pt>
                <c:pt idx="462">
                  <c:v>10.468750000000002</c:v>
                </c:pt>
                <c:pt idx="463">
                  <c:v>10.546875000000002</c:v>
                </c:pt>
                <c:pt idx="464">
                  <c:v>10.625000000000002</c:v>
                </c:pt>
                <c:pt idx="465">
                  <c:v>10.703125000000002</c:v>
                </c:pt>
                <c:pt idx="466">
                  <c:v>10.781250000000002</c:v>
                </c:pt>
                <c:pt idx="467">
                  <c:v>10.859375000000002</c:v>
                </c:pt>
                <c:pt idx="468">
                  <c:v>10.937500000000002</c:v>
                </c:pt>
                <c:pt idx="469">
                  <c:v>11.015625000000002</c:v>
                </c:pt>
                <c:pt idx="470">
                  <c:v>11.093750000000002</c:v>
                </c:pt>
                <c:pt idx="471">
                  <c:v>11.171875000000002</c:v>
                </c:pt>
                <c:pt idx="472">
                  <c:v>11.250000000000002</c:v>
                </c:pt>
                <c:pt idx="473">
                  <c:v>11.328125000000002</c:v>
                </c:pt>
                <c:pt idx="474">
                  <c:v>11.406250000000002</c:v>
                </c:pt>
                <c:pt idx="475">
                  <c:v>11.484375000000002</c:v>
                </c:pt>
                <c:pt idx="476">
                  <c:v>11.562500000000002</c:v>
                </c:pt>
                <c:pt idx="477">
                  <c:v>11.640625000000002</c:v>
                </c:pt>
                <c:pt idx="478">
                  <c:v>11.718750000000002</c:v>
                </c:pt>
                <c:pt idx="479">
                  <c:v>11.796875000000002</c:v>
                </c:pt>
                <c:pt idx="480">
                  <c:v>11.875000000000002</c:v>
                </c:pt>
                <c:pt idx="481">
                  <c:v>11.953125000000002</c:v>
                </c:pt>
                <c:pt idx="482">
                  <c:v>12.031250000000004</c:v>
                </c:pt>
                <c:pt idx="483">
                  <c:v>12.109375000000004</c:v>
                </c:pt>
                <c:pt idx="484">
                  <c:v>12.187500000000004</c:v>
                </c:pt>
                <c:pt idx="485">
                  <c:v>12.265625000000004</c:v>
                </c:pt>
                <c:pt idx="486">
                  <c:v>12.343750000000004</c:v>
                </c:pt>
                <c:pt idx="487">
                  <c:v>12.475000000000003</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22.33186161550865</c:v>
                </c:pt>
                <c:pt idx="633">
                  <c:v>22.331861615508654</c:v>
                </c:pt>
                <c:pt idx="634">
                  <c:v>22.331861615508654</c:v>
                </c:pt>
                <c:pt idx="635">
                  <c:v>22.331861615508654</c:v>
                </c:pt>
                <c:pt idx="636">
                  <c:v>22.33186161550865</c:v>
                </c:pt>
                <c:pt idx="637">
                  <c:v>22.331861615508654</c:v>
                </c:pt>
                <c:pt idx="638">
                  <c:v>22.331861615508654</c:v>
                </c:pt>
                <c:pt idx="639">
                  <c:v>22.331861615508654</c:v>
                </c:pt>
                <c:pt idx="640">
                  <c:v>22.331861615508654</c:v>
                </c:pt>
                <c:pt idx="641">
                  <c:v>22.33186161550865</c:v>
                </c:pt>
                <c:pt idx="642">
                  <c:v>22.331861615508654</c:v>
                </c:pt>
                <c:pt idx="643">
                  <c:v>22.33186161550865</c:v>
                </c:pt>
                <c:pt idx="644">
                  <c:v>22.33186161550865</c:v>
                </c:pt>
                <c:pt idx="645">
                  <c:v>22.33186161550865</c:v>
                </c:pt>
                <c:pt idx="646">
                  <c:v>22.331861615508654</c:v>
                </c:pt>
                <c:pt idx="647">
                  <c:v>22.331861615508654</c:v>
                </c:pt>
                <c:pt idx="648">
                  <c:v>22.42736894820391</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14.694631307311829</c:v>
                </c:pt>
                <c:pt idx="37">
                  <c:v>15.045375578801206</c:v>
                </c:pt>
                <c:pt idx="38">
                  <c:v>15.391536883141457</c:v>
                </c:pt>
                <c:pt idx="39">
                  <c:v>15.733009776245934</c:v>
                </c:pt>
                <c:pt idx="40">
                  <c:v>16.069690242163482</c:v>
                </c:pt>
                <c:pt idx="41">
                  <c:v>16.401475724762683</c:v>
                </c:pt>
                <c:pt idx="42">
                  <c:v>16.728265158971457</c:v>
                </c:pt>
                <c:pt idx="43">
                  <c:v>17.049959001562463</c:v>
                </c:pt>
                <c:pt idx="44">
                  <c:v>17.36645926147493</c:v>
                </c:pt>
                <c:pt idx="45">
                  <c:v>17.677669529663685</c:v>
                </c:pt>
                <c:pt idx="46">
                  <c:v>17.983495008466278</c:v>
                </c:pt>
                <c:pt idx="47">
                  <c:v>18.283842540479263</c:v>
                </c:pt>
                <c:pt idx="48">
                  <c:v>18.578620636934858</c:v>
                </c:pt>
                <c:pt idx="49">
                  <c:v>18.8677395055693</c:v>
                </c:pt>
                <c:pt idx="50">
                  <c:v>19.151111077974452</c:v>
                </c:pt>
                <c:pt idx="51">
                  <c:v>19.428649036424272</c:v>
                </c:pt>
                <c:pt idx="52">
                  <c:v>19.70026884016805</c:v>
                </c:pt>
                <c:pt idx="53">
                  <c:v>19.965887751182322</c:v>
                </c:pt>
                <c:pt idx="54">
                  <c:v>20.225424859373685</c:v>
                </c:pt>
                <c:pt idx="55">
                  <c:v>20.478801107224793</c:v>
                </c:pt>
                <c:pt idx="56">
                  <c:v>20.725939313876044</c:v>
                </c:pt>
                <c:pt idx="57">
                  <c:v>20.966764198635602</c:v>
                </c:pt>
                <c:pt idx="58">
                  <c:v>21.201202403910649</c:v>
                </c:pt>
                <c:pt idx="59">
                  <c:v>21.429182517552807</c:v>
                </c:pt>
                <c:pt idx="60">
                  <c:v>21.650635094610966</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-21.650635094610966</c:v>
                </c:pt>
                <c:pt idx="302">
                  <c:v>-21.429182517552807</c:v>
                </c:pt>
                <c:pt idx="303">
                  <c:v>-21.201202403910653</c:v>
                </c:pt>
                <c:pt idx="304">
                  <c:v>-20.966764198635605</c:v>
                </c:pt>
                <c:pt idx="305">
                  <c:v>-20.72593931387604</c:v>
                </c:pt>
                <c:pt idx="306">
                  <c:v>-20.478801107224793</c:v>
                </c:pt>
                <c:pt idx="307">
                  <c:v>-20.225424859373689</c:v>
                </c:pt>
                <c:pt idx="308">
                  <c:v>-19.965887751182326</c:v>
                </c:pt>
                <c:pt idx="309">
                  <c:v>-19.700268840168043</c:v>
                </c:pt>
                <c:pt idx="310">
                  <c:v>-19.428649036424268</c:v>
                </c:pt>
                <c:pt idx="311">
                  <c:v>-19.151111077974452</c:v>
                </c:pt>
                <c:pt idx="312">
                  <c:v>-18.867739505569308</c:v>
                </c:pt>
                <c:pt idx="313">
                  <c:v>-18.578620636934865</c:v>
                </c:pt>
                <c:pt idx="314">
                  <c:v>-18.283842540479259</c:v>
                </c:pt>
                <c:pt idx="315">
                  <c:v>-17.983495008466281</c:v>
                </c:pt>
                <c:pt idx="316">
                  <c:v>-17.677669529663692</c:v>
                </c:pt>
                <c:pt idx="317">
                  <c:v>-17.36645926147494</c:v>
                </c:pt>
                <c:pt idx="318">
                  <c:v>-17.049959001562456</c:v>
                </c:pt>
                <c:pt idx="319">
                  <c:v>-16.728265158971453</c:v>
                </c:pt>
                <c:pt idx="320">
                  <c:v>-16.401475724762683</c:v>
                </c:pt>
                <c:pt idx="321">
                  <c:v>-16.069690242163489</c:v>
                </c:pt>
                <c:pt idx="322">
                  <c:v>-15.733009776245947</c:v>
                </c:pt>
                <c:pt idx="323">
                  <c:v>-15.391536883141455</c:v>
                </c:pt>
                <c:pt idx="324">
                  <c:v>-15.045375578801206</c:v>
                </c:pt>
                <c:pt idx="325">
                  <c:v>-14.694631307311834</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20.225424859373685</c:v>
                </c:pt>
                <c:pt idx="37">
                  <c:v>19.965887751182322</c:v>
                </c:pt>
                <c:pt idx="38">
                  <c:v>19.700268840168047</c:v>
                </c:pt>
                <c:pt idx="39">
                  <c:v>19.428649036424272</c:v>
                </c:pt>
                <c:pt idx="40">
                  <c:v>19.151111077974452</c:v>
                </c:pt>
                <c:pt idx="41">
                  <c:v>18.8677395055693</c:v>
                </c:pt>
                <c:pt idx="42">
                  <c:v>18.578620636934858</c:v>
                </c:pt>
                <c:pt idx="43">
                  <c:v>18.283842540479263</c:v>
                </c:pt>
                <c:pt idx="44">
                  <c:v>17.983495008466281</c:v>
                </c:pt>
                <c:pt idx="45">
                  <c:v>17.677669529663689</c:v>
                </c:pt>
                <c:pt idx="46">
                  <c:v>17.36645926147493</c:v>
                </c:pt>
                <c:pt idx="47">
                  <c:v>17.049959001562463</c:v>
                </c:pt>
                <c:pt idx="48">
                  <c:v>16.728265158971457</c:v>
                </c:pt>
                <c:pt idx="49">
                  <c:v>16.401475724762683</c:v>
                </c:pt>
                <c:pt idx="50">
                  <c:v>16.069690242163485</c:v>
                </c:pt>
                <c:pt idx="51">
                  <c:v>15.733009776245938</c:v>
                </c:pt>
                <c:pt idx="52">
                  <c:v>15.391536883141457</c:v>
                </c:pt>
                <c:pt idx="53">
                  <c:v>15.04537557880121</c:v>
                </c:pt>
                <c:pt idx="54">
                  <c:v>14.694631307311829</c:v>
                </c:pt>
                <c:pt idx="55">
                  <c:v>14.339410908776154</c:v>
                </c:pt>
                <c:pt idx="56">
                  <c:v>13.97982258676867</c:v>
                </c:pt>
                <c:pt idx="57">
                  <c:v>13.615975875375677</c:v>
                </c:pt>
                <c:pt idx="58">
                  <c:v>13.247981605830123</c:v>
                </c:pt>
                <c:pt idx="59">
                  <c:v>12.875951872751354</c:v>
                </c:pt>
                <c:pt idx="60">
                  <c:v>12.500000000000004</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12.500000000000004</c:v>
                </c:pt>
                <c:pt idx="302">
                  <c:v>12.875951872751354</c:v>
                </c:pt>
                <c:pt idx="303">
                  <c:v>13.247981605830116</c:v>
                </c:pt>
                <c:pt idx="304">
                  <c:v>13.615975875375666</c:v>
                </c:pt>
                <c:pt idx="305">
                  <c:v>13.979822586768675</c:v>
                </c:pt>
                <c:pt idx="306">
                  <c:v>14.339410908776152</c:v>
                </c:pt>
                <c:pt idx="307">
                  <c:v>14.694631307311823</c:v>
                </c:pt>
                <c:pt idx="308">
                  <c:v>15.045375578801199</c:v>
                </c:pt>
                <c:pt idx="309">
                  <c:v>15.391536883141463</c:v>
                </c:pt>
                <c:pt idx="310">
                  <c:v>15.733009776245938</c:v>
                </c:pt>
                <c:pt idx="311">
                  <c:v>16.069690242163482</c:v>
                </c:pt>
                <c:pt idx="312">
                  <c:v>16.401475724762676</c:v>
                </c:pt>
                <c:pt idx="313">
                  <c:v>16.728265158971446</c:v>
                </c:pt>
                <c:pt idx="314">
                  <c:v>17.049959001562463</c:v>
                </c:pt>
                <c:pt idx="315">
                  <c:v>17.36645926147493</c:v>
                </c:pt>
                <c:pt idx="316">
                  <c:v>17.677669529663685</c:v>
                </c:pt>
                <c:pt idx="317">
                  <c:v>17.983495008466271</c:v>
                </c:pt>
                <c:pt idx="318">
                  <c:v>18.283842540479267</c:v>
                </c:pt>
                <c:pt idx="319">
                  <c:v>18.578620636934858</c:v>
                </c:pt>
                <c:pt idx="320">
                  <c:v>18.867739505569297</c:v>
                </c:pt>
                <c:pt idx="321">
                  <c:v>19.151111077974445</c:v>
                </c:pt>
                <c:pt idx="322">
                  <c:v>19.428649036424265</c:v>
                </c:pt>
                <c:pt idx="323">
                  <c:v>19.70026884016805</c:v>
                </c:pt>
                <c:pt idx="324">
                  <c:v>19.965887751182322</c:v>
                </c:pt>
                <c:pt idx="325">
                  <c:v>20.225424859373682</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24.813653791033051</c:v>
                </c:pt>
                <c:pt idx="98">
                  <c:v>24.756701718539258</c:v>
                </c:pt>
                <c:pt idx="99">
                  <c:v>24.692208514878445</c:v>
                </c:pt>
                <c:pt idx="100">
                  <c:v>24.620193825305201</c:v>
                </c:pt>
                <c:pt idx="101">
                  <c:v>24.540679586191601</c:v>
                </c:pt>
                <c:pt idx="102">
                  <c:v>24.453690018345142</c:v>
                </c:pt>
                <c:pt idx="103">
                  <c:v>24.359251619630882</c:v>
                </c:pt>
                <c:pt idx="104">
                  <c:v>24.257393156899912</c:v>
                </c:pt>
                <c:pt idx="105">
                  <c:v>24.148145657226706</c:v>
                </c:pt>
                <c:pt idx="106">
                  <c:v>24.031542398457972</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-24.031542398457976</c:v>
                </c:pt>
                <c:pt idx="256">
                  <c:v>-24.148145657226706</c:v>
                </c:pt>
                <c:pt idx="257">
                  <c:v>-24.257393156899912</c:v>
                </c:pt>
                <c:pt idx="258">
                  <c:v>-24.359251619630879</c:v>
                </c:pt>
                <c:pt idx="259">
                  <c:v>-24.453690018345139</c:v>
                </c:pt>
                <c:pt idx="260">
                  <c:v>-24.540679586191601</c:v>
                </c:pt>
                <c:pt idx="261">
                  <c:v>-24.620193825305201</c:v>
                </c:pt>
                <c:pt idx="262">
                  <c:v>-24.692208514878441</c:v>
                </c:pt>
                <c:pt idx="263">
                  <c:v>-24.756701718539258</c:v>
                </c:pt>
                <c:pt idx="264">
                  <c:v>-24.813653791033051</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-3.0467335851286843</c:v>
                </c:pt>
                <c:pt idx="98">
                  <c:v>-3.4793275240016337</c:v>
                </c:pt>
                <c:pt idx="99">
                  <c:v>-3.9108616260057705</c:v>
                </c:pt>
                <c:pt idx="100">
                  <c:v>-4.3412044416732574</c:v>
                </c:pt>
                <c:pt idx="101">
                  <c:v>-4.7702248844136204</c:v>
                </c:pt>
                <c:pt idx="102">
                  <c:v>-5.1977922704439834</c:v>
                </c:pt>
                <c:pt idx="103">
                  <c:v>-5.6237763585966256</c:v>
                </c:pt>
                <c:pt idx="104">
                  <c:v>-6.0480473899916944</c:v>
                </c:pt>
                <c:pt idx="105">
                  <c:v>-6.4704761275630212</c:v>
                </c:pt>
                <c:pt idx="106">
                  <c:v>-6.8909338954249764</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-6.8909338954249719</c:v>
                </c:pt>
                <c:pt idx="256">
                  <c:v>-6.4704761275630158</c:v>
                </c:pt>
                <c:pt idx="257">
                  <c:v>-6.0480473899916944</c:v>
                </c:pt>
                <c:pt idx="258">
                  <c:v>-5.6237763585966309</c:v>
                </c:pt>
                <c:pt idx="259">
                  <c:v>-5.1977922704439949</c:v>
                </c:pt>
                <c:pt idx="260">
                  <c:v>-4.770224884413615</c:v>
                </c:pt>
                <c:pt idx="261">
                  <c:v>-4.3412044416732583</c:v>
                </c:pt>
                <c:pt idx="262">
                  <c:v>-3.9108616260057758</c:v>
                </c:pt>
                <c:pt idx="263">
                  <c:v>-3.4793275240016457</c:v>
                </c:pt>
                <c:pt idx="264">
                  <c:v>-3.0467335851286794</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6.7887837086808887</c:v>
                </c:pt>
                <c:pt idx="2" formatCode="0.0">
                  <c:v>-6.7887837086808887</c:v>
                </c:pt>
              </c:numCache>
            </c:numRef>
          </c:xVal>
          <c:yVal>
            <c:numRef>
              <c:f>Calculations!$BA$45:$BA$47</c:f>
              <c:numCache>
                <c:formatCode>General</c:formatCode>
                <c:ptCount val="3"/>
                <c:pt idx="0" formatCode="0.0">
                  <c:v>7.1282417060063956</c:v>
                </c:pt>
                <c:pt idx="2" formatCode="0.0">
                  <c:v>7.1282417060063956</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-5.0000000000000044</c:v>
                </c:pt>
              </c:numCache>
            </c:numRef>
          </c:xVal>
          <c:yVal>
            <c:numRef>
              <c:f>'Polar Overview'!$C$27</c:f>
              <c:numCache>
                <c:formatCode>0.0</c:formatCode>
                <c:ptCount val="1"/>
                <c:pt idx="0">
                  <c:v>8.6602540378443837</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D15D2CC-BFBA-450C-8FAE-4B7C0985503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95C4863E-2EDC-4CD0-A4E1-49F7897CA17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08848304-3A4A-4838-AB0E-A865E7E8249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57BFDAC2-EF71-4709-A4E9-F415C8B1A96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D46815D0-82DA-44F7-B2BB-EC884FC0A0F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0F9EB881-C3A2-4174-BE20-BB14E42420D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27084D01-A784-4510-8ED2-5D0BC42E4E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8E36CB89-73B4-49F3-99E4-2C57D2AE561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43C91A0B-98F9-4271-8F18-4149C483371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6A924576-9994-42CD-BF02-19EA2F9672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7FA789D0-5BBB-44C3-A6BE-5204551462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9C75AEFF-6942-4B92-A478-0A4A856BB0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166.91531123277716</c:v>
                </c:pt>
                <c:pt idx="29">
                  <c:v>159.92589646113493</c:v>
                </c:pt>
                <c:pt idx="30">
                  <c:v>155.07518399372282</c:v>
                </c:pt>
                <c:pt idx="31">
                  <c:v>151.23881595555983</c:v>
                </c:pt>
                <c:pt idx="32">
                  <c:v>148.03313036883702</c:v>
                </c:pt>
                <c:pt idx="33">
                  <c:v>145.26974287423289</c:v>
                </c:pt>
                <c:pt idx="34">
                  <c:v>142.83878034436574</c:v>
                </c:pt>
                <c:pt idx="35">
                  <c:v>140.66919614781744</c:v>
                </c:pt>
                <c:pt idx="36">
                  <c:v>138.7117602497932</c:v>
                </c:pt>
                <c:pt idx="37">
                  <c:v>136.93062404915659</c:v>
                </c:pt>
                <c:pt idx="38">
                  <c:v>135.29869009059553</c:v>
                </c:pt>
                <c:pt idx="39">
                  <c:v>133.79487145920555</c:v>
                </c:pt>
                <c:pt idx="40">
                  <c:v>132.40237228363625</c:v>
                </c:pt>
                <c:pt idx="41">
                  <c:v>131.10755754059886</c:v>
                </c:pt>
                <c:pt idx="42">
                  <c:v>129.89918143597987</c:v>
                </c:pt>
                <c:pt idx="43">
                  <c:v>128.76784367796066</c:v>
                </c:pt>
                <c:pt idx="44">
                  <c:v>127.70559596419702</c:v>
                </c:pt>
                <c:pt idx="45">
                  <c:v>126.70565059905915</c:v>
                </c:pt>
                <c:pt idx="46">
                  <c:v>125.76216042607406</c:v>
                </c:pt>
                <c:pt idx="47">
                  <c:v>124.87004972697311</c:v>
                </c:pt>
                <c:pt idx="48">
                  <c:v>124.02488229387596</c:v>
                </c:pt>
                <c:pt idx="49">
                  <c:v>123.22275710656822</c:v>
                </c:pt>
                <c:pt idx="50">
                  <c:v>122.46022484068675</c:v>
                </c:pt>
                <c:pt idx="51">
                  <c:v>121.73422032221472</c:v>
                </c:pt>
                <c:pt idx="52">
                  <c:v>121.04200734786937</c:v>
                </c:pt>
                <c:pt idx="53">
                  <c:v>120.38113320770037</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173.89094135194821</c:v>
                </c:pt>
                <c:pt idx="149">
                  <c:v>170.96870366849524</c:v>
                </c:pt>
                <c:pt idx="150">
                  <c:v>168.80571918054318</c:v>
                </c:pt>
                <c:pt idx="151">
                  <c:v>167.016475201204</c:v>
                </c:pt>
                <c:pt idx="152">
                  <c:v>165.4620295008859</c:v>
                </c:pt>
                <c:pt idx="153">
                  <c:v>164.0732289535799</c:v>
                </c:pt>
                <c:pt idx="154">
                  <c:v>162.80964854527286</c:v>
                </c:pt>
                <c:pt idx="155">
                  <c:v>161.64519774659203</c:v>
                </c:pt>
                <c:pt idx="156">
                  <c:v>160.56185844082387</c:v>
                </c:pt>
                <c:pt idx="157">
                  <c:v>159.54655722120009</c:v>
                </c:pt>
                <c:pt idx="158">
                  <c:v>158.58944378396055</c:v>
                </c:pt>
                <c:pt idx="159">
                  <c:v>157.6828719577276</c:v>
                </c:pt>
                <c:pt idx="160">
                  <c:v>156.82076156561288</c:v>
                </c:pt>
                <c:pt idx="161">
                  <c:v>96.953097480721709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1.8691333127308811</c:v>
                </c:pt>
                <c:pt idx="145">
                  <c:v>7.0089123330589409</c:v>
                </c:pt>
                <c:pt idx="146">
                  <c:v>9.7072409292970843</c:v>
                </c:pt>
                <c:pt idx="147">
                  <c:v>11.782186501737002</c:v>
                </c:pt>
                <c:pt idx="148">
                  <c:v>13.524128288546661</c:v>
                </c:pt>
                <c:pt idx="149">
                  <c:v>15.049442257358729</c:v>
                </c:pt>
                <c:pt idx="150">
                  <c:v>16.418876800450075</c:v>
                </c:pt>
                <c:pt idx="151">
                  <c:v>17.668951660412482</c:v>
                </c:pt>
                <c:pt idx="152">
                  <c:v>18.823679964617916</c:v>
                </c:pt>
                <c:pt idx="153">
                  <c:v>19.899868178334472</c:v>
                </c:pt>
                <c:pt idx="154">
                  <c:v>20.909834099039205</c:v>
                </c:pt>
                <c:pt idx="155">
                  <c:v>21.862932236715292</c:v>
                </c:pt>
                <c:pt idx="156">
                  <c:v>22.766470201254833</c:v>
                </c:pt>
                <c:pt idx="157">
                  <c:v>23.62628943586866</c:v>
                </c:pt>
                <c:pt idx="158">
                  <c:v>24.447149449162083</c:v>
                </c:pt>
                <c:pt idx="159">
                  <c:v>25.232991238236359</c:v>
                </c:pt>
                <c:pt idx="160">
                  <c:v>25.987123361877668</c:v>
                </c:pt>
                <c:pt idx="161">
                  <c:v>60</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pt idx="21">
                  <c:v>60</c:v>
                </c:pt>
                <c:pt idx="22">
                  <c:v>60</c:v>
                </c:pt>
                <c:pt idx="23">
                  <c:v>60</c:v>
                </c:pt>
                <c:pt idx="24">
                  <c:v>60</c:v>
                </c:pt>
                <c:pt idx="25">
                  <c:v>60</c:v>
                </c:pt>
                <c:pt idx="26">
                  <c:v>60</c:v>
                </c:pt>
                <c:pt idx="27">
                  <c:v>60</c:v>
                </c:pt>
                <c:pt idx="28">
                  <c:v>60</c:v>
                </c:pt>
                <c:pt idx="29">
                  <c:v>60</c:v>
                </c:pt>
                <c:pt idx="30">
                  <c:v>60</c:v>
                </c:pt>
                <c:pt idx="31">
                  <c:v>60</c:v>
                </c:pt>
                <c:pt idx="32">
                  <c:v>60</c:v>
                </c:pt>
                <c:pt idx="33">
                  <c:v>60</c:v>
                </c:pt>
                <c:pt idx="34">
                  <c:v>60</c:v>
                </c:pt>
                <c:pt idx="35">
                  <c:v>60</c:v>
                </c:pt>
                <c:pt idx="36">
                  <c:v>60</c:v>
                </c:pt>
                <c:pt idx="37">
                  <c:v>60</c:v>
                </c:pt>
                <c:pt idx="38">
                  <c:v>60</c:v>
                </c:pt>
                <c:pt idx="39">
                  <c:v>60</c:v>
                </c:pt>
                <c:pt idx="40">
                  <c:v>60</c:v>
                </c:pt>
                <c:pt idx="41">
                  <c:v>60</c:v>
                </c:pt>
                <c:pt idx="42">
                  <c:v>60</c:v>
                </c:pt>
                <c:pt idx="43">
                  <c:v>60</c:v>
                </c:pt>
                <c:pt idx="44">
                  <c:v>60</c:v>
                </c:pt>
                <c:pt idx="45">
                  <c:v>60</c:v>
                </c:pt>
                <c:pt idx="46">
                  <c:v>60</c:v>
                </c:pt>
                <c:pt idx="47">
                  <c:v>60</c:v>
                </c:pt>
                <c:pt idx="48">
                  <c:v>60</c:v>
                </c:pt>
                <c:pt idx="49">
                  <c:v>60</c:v>
                </c:pt>
                <c:pt idx="50">
                  <c:v>60</c:v>
                </c:pt>
                <c:pt idx="51">
                  <c:v>60</c:v>
                </c:pt>
                <c:pt idx="52">
                  <c:v>60</c:v>
                </c:pt>
                <c:pt idx="53">
                  <c:v>60</c:v>
                </c:pt>
                <c:pt idx="54">
                  <c:v>60</c:v>
                </c:pt>
                <c:pt idx="55">
                  <c:v>60</c:v>
                </c:pt>
                <c:pt idx="56">
                  <c:v>60</c:v>
                </c:pt>
                <c:pt idx="57">
                  <c:v>60</c:v>
                </c:pt>
                <c:pt idx="58">
                  <c:v>60</c:v>
                </c:pt>
                <c:pt idx="59">
                  <c:v>60</c:v>
                </c:pt>
                <c:pt idx="60">
                  <c:v>60</c:v>
                </c:pt>
                <c:pt idx="61">
                  <c:v>60</c:v>
                </c:pt>
                <c:pt idx="62">
                  <c:v>60</c:v>
                </c:pt>
                <c:pt idx="63">
                  <c:v>60</c:v>
                </c:pt>
                <c:pt idx="64">
                  <c:v>60</c:v>
                </c:pt>
                <c:pt idx="65">
                  <c:v>60</c:v>
                </c:pt>
                <c:pt idx="66">
                  <c:v>60</c:v>
                </c:pt>
                <c:pt idx="67">
                  <c:v>60</c:v>
                </c:pt>
                <c:pt idx="68">
                  <c:v>60</c:v>
                </c:pt>
                <c:pt idx="69">
                  <c:v>60</c:v>
                </c:pt>
                <c:pt idx="70">
                  <c:v>60</c:v>
                </c:pt>
                <c:pt idx="71">
                  <c:v>60</c:v>
                </c:pt>
                <c:pt idx="72">
                  <c:v>60</c:v>
                </c:pt>
                <c:pt idx="73">
                  <c:v>60</c:v>
                </c:pt>
                <c:pt idx="74">
                  <c:v>60</c:v>
                </c:pt>
                <c:pt idx="75">
                  <c:v>60</c:v>
                </c:pt>
                <c:pt idx="76">
                  <c:v>60</c:v>
                </c:pt>
                <c:pt idx="77">
                  <c:v>60</c:v>
                </c:pt>
                <c:pt idx="78">
                  <c:v>60</c:v>
                </c:pt>
                <c:pt idx="79">
                  <c:v>60</c:v>
                </c:pt>
                <c:pt idx="80">
                  <c:v>60</c:v>
                </c:pt>
                <c:pt idx="81">
                  <c:v>60</c:v>
                </c:pt>
                <c:pt idx="82">
                  <c:v>60</c:v>
                </c:pt>
                <c:pt idx="83">
                  <c:v>60</c:v>
                </c:pt>
                <c:pt idx="84">
                  <c:v>60</c:v>
                </c:pt>
                <c:pt idx="85">
                  <c:v>60</c:v>
                </c:pt>
                <c:pt idx="86">
                  <c:v>60</c:v>
                </c:pt>
                <c:pt idx="87">
                  <c:v>60</c:v>
                </c:pt>
                <c:pt idx="88">
                  <c:v>60</c:v>
                </c:pt>
                <c:pt idx="89">
                  <c:v>60</c:v>
                </c:pt>
                <c:pt idx="90">
                  <c:v>60</c:v>
                </c:pt>
                <c:pt idx="91">
                  <c:v>60</c:v>
                </c:pt>
                <c:pt idx="92">
                  <c:v>60</c:v>
                </c:pt>
                <c:pt idx="93">
                  <c:v>60</c:v>
                </c:pt>
                <c:pt idx="94">
                  <c:v>60</c:v>
                </c:pt>
                <c:pt idx="95">
                  <c:v>60</c:v>
                </c:pt>
                <c:pt idx="96">
                  <c:v>60</c:v>
                </c:pt>
                <c:pt idx="97">
                  <c:v>60</c:v>
                </c:pt>
                <c:pt idx="98">
                  <c:v>60</c:v>
                </c:pt>
                <c:pt idx="99">
                  <c:v>60</c:v>
                </c:pt>
                <c:pt idx="100">
                  <c:v>60</c:v>
                </c:pt>
                <c:pt idx="101">
                  <c:v>60</c:v>
                </c:pt>
                <c:pt idx="102">
                  <c:v>60</c:v>
                </c:pt>
                <c:pt idx="103">
                  <c:v>60</c:v>
                </c:pt>
                <c:pt idx="104">
                  <c:v>60</c:v>
                </c:pt>
                <c:pt idx="105">
                  <c:v>60</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7.3624457676416801</c:v>
                </c:pt>
                <c:pt idx="47">
                  <c:v>13.914849185635314</c:v>
                </c:pt>
                <c:pt idx="48">
                  <c:v>18.115393734311866</c:v>
                </c:pt>
                <c:pt idx="49">
                  <c:v>21.403166157414677</c:v>
                </c:pt>
                <c:pt idx="50">
                  <c:v>24.158759070146601</c:v>
                </c:pt>
                <c:pt idx="51">
                  <c:v>26.55258798883229</c:v>
                </c:pt>
                <c:pt idx="52">
                  <c:v>28.679007135520994</c:v>
                </c:pt>
                <c:pt idx="53">
                  <c:v>30.596985297540105</c:v>
                </c:pt>
                <c:pt idx="54">
                  <c:v>32.3464185703601</c:v>
                </c:pt>
                <c:pt idx="55">
                  <c:v>33.955859630156013</c:v>
                </c:pt>
                <c:pt idx="56">
                  <c:v>35.446618598819732</c:v>
                </c:pt>
                <c:pt idx="57">
                  <c:v>36.835125947911479</c:v>
                </c:pt>
                <c:pt idx="58">
                  <c:v>38.134382734962166</c:v>
                </c:pt>
                <c:pt idx="59">
                  <c:v>39.354896334344836</c:v>
                </c:pt>
                <c:pt idx="60">
                  <c:v>40.505309247952567</c:v>
                </c:pt>
                <c:pt idx="61">
                  <c:v>41.592836164038275</c:v>
                </c:pt>
                <c:pt idx="62">
                  <c:v>42.623576507546005</c:v>
                </c:pt>
                <c:pt idx="63">
                  <c:v>43.602743458869938</c:v>
                </c:pt>
                <c:pt idx="64">
                  <c:v>44.534835336882566</c:v>
                </c:pt>
                <c:pt idx="65">
                  <c:v>45.423766232616671</c:v>
                </c:pt>
                <c:pt idx="66">
                  <c:v>46.27296720994606</c:v>
                </c:pt>
                <c:pt idx="67">
                  <c:v>47.085465841250674</c:v>
                </c:pt>
                <c:pt idx="68">
                  <c:v>47.863949525104388</c:v>
                </c:pt>
                <c:pt idx="69">
                  <c:v>48.610816478872266</c:v>
                </c:pt>
                <c:pt idx="70">
                  <c:v>49.328217236335789</c:v>
                </c:pt>
                <c:pt idx="71">
                  <c:v>50.018088739850242</c:v>
                </c:pt>
                <c:pt idx="72">
                  <c:v>50.682182591519236</c:v>
                </c:pt>
                <c:pt idx="73">
                  <c:v>51.322088649849455</c:v>
                </c:pt>
                <c:pt idx="74">
                  <c:v>51.939254882270205</c:v>
                </c:pt>
                <c:pt idx="75">
                  <c:v>52.535004179627641</c:v>
                </c:pt>
                <c:pt idx="76">
                  <c:v>53.110548685792416</c:v>
                </c:pt>
                <c:pt idx="77">
                  <c:v>53.667002079688942</c:v>
                </c:pt>
                <c:pt idx="78">
                  <c:v>54.20539015844053</c:v>
                </c:pt>
                <c:pt idx="79">
                  <c:v>54.726660001882372</c:v>
                </c:pt>
                <c:pt idx="80">
                  <c:v>55.231687945358701</c:v>
                </c:pt>
                <c:pt idx="81">
                  <c:v>55.721286545810749</c:v>
                </c:pt>
                <c:pt idx="82">
                  <c:v>56.196210692973509</c:v>
                </c:pt>
                <c:pt idx="83">
                  <c:v>56.657162991024116</c:v>
                </c:pt>
                <c:pt idx="84">
                  <c:v>57.104798514760297</c:v>
                </c:pt>
                <c:pt idx="85">
                  <c:v>57.53972902719665</c:v>
                </c:pt>
                <c:pt idx="86">
                  <c:v>57.962526731485525</c:v>
                </c:pt>
                <c:pt idx="87">
                  <c:v>58.373727618631918</c:v>
                </c:pt>
                <c:pt idx="88">
                  <c:v>58.773834463064695</c:v>
                </c:pt>
                <c:pt idx="89">
                  <c:v>59.163319510349822</c:v>
                </c:pt>
                <c:pt idx="90">
                  <c:v>59.542626894870068</c:v>
                </c:pt>
                <c:pt idx="91">
                  <c:v>59.912174819902482</c:v>
                </c:pt>
                <c:pt idx="92">
                  <c:v>60.272357528004747</c:v>
                </c:pt>
                <c:pt idx="93">
                  <c:v>60.623547085814543</c:v>
                </c:pt>
                <c:pt idx="94">
                  <c:v>60.966095004149189</c:v>
                </c:pt>
                <c:pt idx="95">
                  <c:v>61.300333711562899</c:v>
                </c:pt>
                <c:pt idx="96">
                  <c:v>61.626577897194373</c:v>
                </c:pt>
                <c:pt idx="97">
                  <c:v>61.945125736750342</c:v>
                </c:pt>
                <c:pt idx="98">
                  <c:v>62.256260013767594</c:v>
                </c:pt>
                <c:pt idx="99">
                  <c:v>62.560249146830223</c:v>
                </c:pt>
                <c:pt idx="100">
                  <c:v>62.857348132154826</c:v>
                </c:pt>
                <c:pt idx="101">
                  <c:v>63.147799409861612</c:v>
                </c:pt>
                <c:pt idx="102">
                  <c:v>63.43183366130053</c:v>
                </c:pt>
                <c:pt idx="103">
                  <c:v>63.709670543974468</c:v>
                </c:pt>
                <c:pt idx="104">
                  <c:v>63.981519369880829</c:v>
                </c:pt>
                <c:pt idx="105">
                  <c:v>64.247579732462583</c:v>
                </c:pt>
                <c:pt idx="106">
                  <c:v>64.508042086806199</c:v>
                </c:pt>
                <c:pt idx="107">
                  <c:v>64.763088287238375</c:v>
                </c:pt>
                <c:pt idx="108">
                  <c:v>65.012892086045795</c:v>
                </c:pt>
                <c:pt idx="109">
                  <c:v>65.257619596663375</c:v>
                </c:pt>
                <c:pt idx="110">
                  <c:v>65.497429724343093</c:v>
                </c:pt>
                <c:pt idx="111">
                  <c:v>65.732474567018826</c:v>
                </c:pt>
                <c:pt idx="112">
                  <c:v>65.962899788819655</c:v>
                </c:pt>
                <c:pt idx="113">
                  <c:v>66.188844968449914</c:v>
                </c:pt>
                <c:pt idx="114">
                  <c:v>66.410443924445602</c:v>
                </c:pt>
                <c:pt idx="115">
                  <c:v>66.627825019130398</c:v>
                </c:pt>
                <c:pt idx="116">
                  <c:v>66.841111442928053</c:v>
                </c:pt>
                <c:pt idx="117">
                  <c:v>67.050421480537864</c:v>
                </c:pt>
                <c:pt idx="118">
                  <c:v>67.255868760347056</c:v>
                </c:pt>
                <c:pt idx="119">
                  <c:v>67.457562488332229</c:v>
                </c:pt>
                <c:pt idx="120">
                  <c:v>67.655607667594097</c:v>
                </c:pt>
                <c:pt idx="121">
                  <c:v>67.850105304572267</c:v>
                </c:pt>
                <c:pt idx="122">
                  <c:v>68.041152602897796</c:v>
                </c:pt>
                <c:pt idx="123">
                  <c:v>68.228843145762013</c:v>
                </c:pt>
                <c:pt idx="124">
                  <c:v>68.41326706760772</c:v>
                </c:pt>
                <c:pt idx="125">
                  <c:v>68.594511215882989</c:v>
                </c:pt>
                <c:pt idx="126">
                  <c:v>68.772659303539143</c:v>
                </c:pt>
                <c:pt idx="127">
                  <c:v>68.947792052899473</c:v>
                </c:pt>
                <c:pt idx="128">
                  <c:v>69.119987331477034</c:v>
                </c:pt>
                <c:pt idx="129">
                  <c:v>69.289320280274339</c:v>
                </c:pt>
                <c:pt idx="130">
                  <c:v>69.455863435057353</c:v>
                </c:pt>
                <c:pt idx="131">
                  <c:v>69.619686841058979</c:v>
                </c:pt>
                <c:pt idx="132">
                  <c:v>69.780858161532535</c:v>
                </c:pt>
                <c:pt idx="133">
                  <c:v>69.939442780545619</c:v>
                </c:pt>
                <c:pt idx="134">
                  <c:v>70.095503900374794</c:v>
                </c:pt>
                <c:pt idx="135">
                  <c:v>70.249102633836955</c:v>
                </c:pt>
                <c:pt idx="136">
                  <c:v>70.400298091867597</c:v>
                </c:pt>
                <c:pt idx="137">
                  <c:v>70.549147466635588</c:v>
                </c:pt>
                <c:pt idx="138">
                  <c:v>70.695706110462609</c:v>
                </c:pt>
                <c:pt idx="139">
                  <c:v>70.840027610797492</c:v>
                </c:pt>
                <c:pt idx="140">
                  <c:v>70.982163861478185</c:v>
                </c:pt>
                <c:pt idx="141">
                  <c:v>71.122165130498146</c:v>
                </c:pt>
                <c:pt idx="142">
                  <c:v>71.260080124479671</c:v>
                </c:pt>
                <c:pt idx="143">
                  <c:v>71.395956050042628</c:v>
                </c:pt>
                <c:pt idx="144">
                  <c:v>71.529838672245248</c:v>
                </c:pt>
                <c:pt idx="145">
                  <c:v>71.661772370261346</c:v>
                </c:pt>
                <c:pt idx="146">
                  <c:v>71.791800190448299</c:v>
                </c:pt>
                <c:pt idx="147">
                  <c:v>71.91996389694971</c:v>
                </c:pt>
                <c:pt idx="148">
                  <c:v>72.04630401996792</c:v>
                </c:pt>
                <c:pt idx="149">
                  <c:v>72.170859901832529</c:v>
                </c:pt>
                <c:pt idx="150">
                  <c:v>72.29366974098383</c:v>
                </c:pt>
                <c:pt idx="151">
                  <c:v>72.414770633981902</c:v>
                </c:pt>
                <c:pt idx="152">
                  <c:v>72.534198615646034</c:v>
                </c:pt>
                <c:pt idx="153">
                  <c:v>72.651988697422368</c:v>
                </c:pt>
                <c:pt idx="154">
                  <c:v>72.76817490407177</c:v>
                </c:pt>
                <c:pt idx="155">
                  <c:v>72.882790308764598</c:v>
                </c:pt>
                <c:pt idx="156">
                  <c:v>72.995867066663564</c:v>
                </c:pt>
                <c:pt idx="157">
                  <c:v>73.107436447071777</c:v>
                </c:pt>
                <c:pt idx="158">
                  <c:v>73.217528864217499</c:v>
                </c:pt>
                <c:pt idx="159">
                  <c:v>73.32617390674416</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10</c:v>
                </c:pt>
              </c:numCache>
            </c:numRef>
          </c:xVal>
          <c:yVal>
            <c:numRef>
              <c:f>'Overview (dark mode)'!$C$23</c:f>
              <c:numCache>
                <c:formatCode>General</c:formatCode>
                <c:ptCount val="1"/>
                <c:pt idx="0">
                  <c:v>29.999999999999993</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120</c:v>
                </c:pt>
                <c:pt idx="2">
                  <c:v>120</c:v>
                </c:pt>
                <c:pt idx="3">
                  <c:v>120</c:v>
                </c:pt>
                <c:pt idx="4">
                  <c:v>120</c:v>
                </c:pt>
                <c:pt idx="5">
                  <c:v>120</c:v>
                </c:pt>
                <c:pt idx="6">
                  <c:v>120</c:v>
                </c:pt>
                <c:pt idx="7">
                  <c:v>120</c:v>
                </c:pt>
                <c:pt idx="8">
                  <c:v>120</c:v>
                </c:pt>
                <c:pt idx="9">
                  <c:v>120</c:v>
                </c:pt>
                <c:pt idx="10">
                  <c:v>120</c:v>
                </c:pt>
                <c:pt idx="11">
                  <c:v>120</c:v>
                </c:pt>
                <c:pt idx="12">
                  <c:v>120</c:v>
                </c:pt>
                <c:pt idx="13">
                  <c:v>120</c:v>
                </c:pt>
                <c:pt idx="14">
                  <c:v>120</c:v>
                </c:pt>
                <c:pt idx="15">
                  <c:v>120</c:v>
                </c:pt>
                <c:pt idx="16">
                  <c:v>120</c:v>
                </c:pt>
                <c:pt idx="17">
                  <c:v>120</c:v>
                </c:pt>
                <c:pt idx="18">
                  <c:v>120</c:v>
                </c:pt>
                <c:pt idx="19">
                  <c:v>120</c:v>
                </c:pt>
                <c:pt idx="20">
                  <c:v>120</c:v>
                </c:pt>
                <c:pt idx="21">
                  <c:v>120</c:v>
                </c:pt>
                <c:pt idx="22">
                  <c:v>120</c:v>
                </c:pt>
                <c:pt idx="23">
                  <c:v>120</c:v>
                </c:pt>
                <c:pt idx="24">
                  <c:v>120</c:v>
                </c:pt>
                <c:pt idx="25">
                  <c:v>120</c:v>
                </c:pt>
                <c:pt idx="26">
                  <c:v>120</c:v>
                </c:pt>
                <c:pt idx="27">
                  <c:v>120</c:v>
                </c:pt>
                <c:pt idx="28">
                  <c:v>120</c:v>
                </c:pt>
                <c:pt idx="29">
                  <c:v>120</c:v>
                </c:pt>
                <c:pt idx="30">
                  <c:v>120</c:v>
                </c:pt>
                <c:pt idx="31">
                  <c:v>120</c:v>
                </c:pt>
                <c:pt idx="32">
                  <c:v>120</c:v>
                </c:pt>
                <c:pt idx="33">
                  <c:v>120</c:v>
                </c:pt>
                <c:pt idx="34">
                  <c:v>120</c:v>
                </c:pt>
                <c:pt idx="35">
                  <c:v>120</c:v>
                </c:pt>
                <c:pt idx="36">
                  <c:v>120</c:v>
                </c:pt>
                <c:pt idx="37">
                  <c:v>120</c:v>
                </c:pt>
                <c:pt idx="38">
                  <c:v>120</c:v>
                </c:pt>
                <c:pt idx="39">
                  <c:v>120</c:v>
                </c:pt>
                <c:pt idx="40">
                  <c:v>120</c:v>
                </c:pt>
                <c:pt idx="41">
                  <c:v>120</c:v>
                </c:pt>
                <c:pt idx="42">
                  <c:v>120</c:v>
                </c:pt>
                <c:pt idx="43">
                  <c:v>120</c:v>
                </c:pt>
                <c:pt idx="44">
                  <c:v>120</c:v>
                </c:pt>
                <c:pt idx="45">
                  <c:v>120</c:v>
                </c:pt>
                <c:pt idx="46">
                  <c:v>120</c:v>
                </c:pt>
                <c:pt idx="47">
                  <c:v>120</c:v>
                </c:pt>
                <c:pt idx="48">
                  <c:v>120</c:v>
                </c:pt>
                <c:pt idx="49">
                  <c:v>120</c:v>
                </c:pt>
                <c:pt idx="50">
                  <c:v>120</c:v>
                </c:pt>
                <c:pt idx="51">
                  <c:v>120</c:v>
                </c:pt>
                <c:pt idx="52">
                  <c:v>120</c:v>
                </c:pt>
                <c:pt idx="53">
                  <c:v>120</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164.23867562743104</c:v>
                </c:pt>
                <c:pt idx="22">
                  <c:v>156.43009969909673</c:v>
                </c:pt>
                <c:pt idx="23">
                  <c:v>151.0343870504297</c:v>
                </c:pt>
                <c:pt idx="24">
                  <c:v>146.81115764750797</c:v>
                </c:pt>
                <c:pt idx="25">
                  <c:v>143.32164029817619</c:v>
                </c:pt>
                <c:pt idx="26">
                  <c:v>140.34681810149206</c:v>
                </c:pt>
                <c:pt idx="27">
                  <c:v>137.75773563609587</c:v>
                </c:pt>
                <c:pt idx="28">
                  <c:v>135.47054693482747</c:v>
                </c:pt>
                <c:pt idx="29">
                  <c:v>133.42698948788581</c:v>
                </c:pt>
                <c:pt idx="30">
                  <c:v>131.58460186967969</c:v>
                </c:pt>
                <c:pt idx="31">
                  <c:v>129.91130928541776</c:v>
                </c:pt>
                <c:pt idx="32">
                  <c:v>128.38219679378977</c:v>
                </c:pt>
                <c:pt idx="33">
                  <c:v>126.97747322952338</c:v>
                </c:pt>
                <c:pt idx="34">
                  <c:v>125.68112664683332</c:v>
                </c:pt>
                <c:pt idx="35">
                  <c:v>124.4800028747306</c:v>
                </c:pt>
                <c:pt idx="36">
                  <c:v>123.36315428986192</c:v>
                </c:pt>
                <c:pt idx="37">
                  <c:v>122.32136745853275</c:v>
                </c:pt>
                <c:pt idx="38">
                  <c:v>121.34681283633873</c:v>
                </c:pt>
                <c:pt idx="39">
                  <c:v>120.43277996243522</c:v>
                </c:pt>
                <c:pt idx="40">
                  <c:v>119.57347391129483</c:v>
                </c:pt>
                <c:pt idx="41">
                  <c:v>118.76385651604642</c:v>
                </c:pt>
                <c:pt idx="42">
                  <c:v>117.99952089280588</c:v>
                </c:pt>
                <c:pt idx="43">
                  <c:v>117.27659112310887</c:v>
                </c:pt>
                <c:pt idx="44">
                  <c:v>116.59164120941411</c:v>
                </c:pt>
                <c:pt idx="45">
                  <c:v>115.94162898155555</c:v>
                </c:pt>
                <c:pt idx="46">
                  <c:v>115.32384173352688</c:v>
                </c:pt>
                <c:pt idx="47">
                  <c:v>114.73585115903234</c:v>
                </c:pt>
                <c:pt idx="48">
                  <c:v>114.17547572788733</c:v>
                </c:pt>
                <c:pt idx="49">
                  <c:v>113.64074906806475</c:v>
                </c:pt>
                <c:pt idx="50">
                  <c:v>113.12989323354572</c:v>
                </c:pt>
                <c:pt idx="51">
                  <c:v>112.64129597609534</c:v>
                </c:pt>
                <c:pt idx="52">
                  <c:v>112.17349132053167</c:v>
                </c:pt>
                <c:pt idx="53">
                  <c:v>111.7251428827585</c:v>
                </c:pt>
                <c:pt idx="54">
                  <c:v>111.2950294783635</c:v>
                </c:pt>
                <c:pt idx="55">
                  <c:v>110.88203265460669</c:v>
                </c:pt>
                <c:pt idx="56">
                  <c:v>110.48512584575168</c:v>
                </c:pt>
                <c:pt idx="57">
                  <c:v>110.10336490507744</c:v>
                </c:pt>
                <c:pt idx="58">
                  <c:v>109.73587980965674</c:v>
                </c:pt>
                <c:pt idx="59">
                  <c:v>109.38186736843549</c:v>
                </c:pt>
                <c:pt idx="60">
                  <c:v>109.0405847920771</c:v>
                </c:pt>
                <c:pt idx="61">
                  <c:v>108.71134400580614</c:v>
                </c:pt>
                <c:pt idx="62">
                  <c:v>108.39350660515315</c:v>
                </c:pt>
                <c:pt idx="63">
                  <c:v>108.08647936987957</c:v>
                </c:pt>
                <c:pt idx="64">
                  <c:v>107.78971026409305</c:v>
                </c:pt>
                <c:pt idx="65">
                  <c:v>107.50268486114926</c:v>
                </c:pt>
                <c:pt idx="66">
                  <c:v>107.2249231407788</c:v>
                </c:pt>
                <c:pt idx="67">
                  <c:v>106.95597661329138</c:v>
                </c:pt>
                <c:pt idx="68">
                  <c:v>106.69542573195272</c:v>
                </c:pt>
                <c:pt idx="69">
                  <c:v>106.44287755990388</c:v>
                </c:pt>
                <c:pt idx="70">
                  <c:v>106.19796366246615</c:v>
                </c:pt>
                <c:pt idx="71">
                  <c:v>105.96033819948123</c:v>
                </c:pt>
                <c:pt idx="72">
                  <c:v>105.72967619558531</c:v>
                </c:pt>
                <c:pt idx="73">
                  <c:v>105.50567196909871</c:v>
                </c:pt>
                <c:pt idx="74">
                  <c:v>105.28803770260248</c:v>
                </c:pt>
                <c:pt idx="75">
                  <c:v>105.07650214033183</c:v>
                </c:pt>
                <c:pt idx="76">
                  <c:v>104.87080939929433</c:v>
                </c:pt>
                <c:pt idx="77">
                  <c:v>104.67071788256052</c:v>
                </c:pt>
                <c:pt idx="78">
                  <c:v>104.47599928451163</c:v>
                </c:pt>
                <c:pt idx="79">
                  <c:v>104.28643767899187</c:v>
                </c:pt>
                <c:pt idx="80">
                  <c:v>104.10182868232857</c:v>
                </c:pt>
                <c:pt idx="81">
                  <c:v>103.92197868407025</c:v>
                </c:pt>
                <c:pt idx="82">
                  <c:v>103.74670413907046</c:v>
                </c:pt>
                <c:pt idx="83">
                  <c:v>103.57583091522834</c:v>
                </c:pt>
                <c:pt idx="84">
                  <c:v>103.40919369179714</c:v>
                </c:pt>
                <c:pt idx="85">
                  <c:v>103.24663540370251</c:v>
                </c:pt>
                <c:pt idx="86">
                  <c:v>103.08800672777943</c:v>
                </c:pt>
                <c:pt idx="87">
                  <c:v>102.93316560725133</c:v>
                </c:pt>
                <c:pt idx="88">
                  <c:v>102.78197681114216</c:v>
                </c:pt>
                <c:pt idx="89">
                  <c:v>102.6343115256378</c:v>
                </c:pt>
                <c:pt idx="90">
                  <c:v>102.49004697470359</c:v>
                </c:pt>
                <c:pt idx="91">
                  <c:v>102.34906606752334</c:v>
                </c:pt>
                <c:pt idx="92">
                  <c:v>102.21125707055542</c:v>
                </c:pt>
                <c:pt idx="93">
                  <c:v>102.07651330220827</c:v>
                </c:pt>
                <c:pt idx="94">
                  <c:v>101.94473284832196</c:v>
                </c:pt>
                <c:pt idx="95">
                  <c:v>101.81581829680775</c:v>
                </c:pt>
                <c:pt idx="96">
                  <c:v>101.68967648994655</c:v>
                </c:pt>
                <c:pt idx="97">
                  <c:v>101.56621829298057</c:v>
                </c:pt>
                <c:pt idx="98">
                  <c:v>101.44535837775251</c:v>
                </c:pt>
                <c:pt idx="99">
                  <c:v>101.32701502025533</c:v>
                </c:pt>
                <c:pt idx="100">
                  <c:v>101.21110991105311</c:v>
                </c:pt>
                <c:pt idx="101">
                  <c:v>101.09756797762219</c:v>
                </c:pt>
                <c:pt idx="102">
                  <c:v>100.98631721774163</c:v>
                </c:pt>
                <c:pt idx="103">
                  <c:v>100.8772885431344</c:v>
                </c:pt>
                <c:pt idx="104">
                  <c:v>100.7704156326264</c:v>
                </c:pt>
                <c:pt idx="105">
                  <c:v>100.66563479415017</c:v>
                </c:pt>
                <c:pt idx="106">
                  <c:v>100.56288483497427</c:v>
                </c:pt>
                <c:pt idx="107">
                  <c:v>100.46210693958862</c:v>
                </c:pt>
                <c:pt idx="108">
                  <c:v>100.36324455472082</c:v>
                </c:pt>
                <c:pt idx="109">
                  <c:v>100.26624328099986</c:v>
                </c:pt>
                <c:pt idx="110">
                  <c:v>100.1710507708205</c:v>
                </c:pt>
                <c:pt idx="111">
                  <c:v>100.07761663199609</c:v>
                </c:pt>
                <c:pt idx="112">
                  <c:v>99.985892336818637</c:v>
                </c:pt>
                <c:pt idx="113">
                  <c:v>99.895831136173399</c:v>
                </c:pt>
                <c:pt idx="114">
                  <c:v>99.80738797838184</c:v>
                </c:pt>
                <c:pt idx="115">
                  <c:v>99.720519432470297</c:v>
                </c:pt>
                <c:pt idx="116">
                  <c:v>99.635183615583983</c:v>
                </c:pt>
                <c:pt idx="117">
                  <c:v>99.551340124286199</c:v>
                </c:pt>
                <c:pt idx="118">
                  <c:v>99.468949969501139</c:v>
                </c:pt>
                <c:pt idx="119">
                  <c:v>99.387975514875635</c:v>
                </c:pt>
                <c:pt idx="120">
                  <c:v>99.308380418351192</c:v>
                </c:pt>
                <c:pt idx="121">
                  <c:v>99.230129576752219</c:v>
                </c:pt>
                <c:pt idx="122">
                  <c:v>99.153189073209077</c:v>
                </c:pt>
                <c:pt idx="123">
                  <c:v>99.077526127248063</c:v>
                </c:pt>
                <c:pt idx="124">
                  <c:v>99.003109047390566</c:v>
                </c:pt>
                <c:pt idx="125">
                  <c:v>98.929907186115315</c:v>
                </c:pt>
                <c:pt idx="126">
                  <c:v>98.857890897046531</c:v>
                </c:pt>
                <c:pt idx="127">
                  <c:v>98.787031494240281</c:v>
                </c:pt>
                <c:pt idx="128">
                  <c:v>98.717301213449545</c:v>
                </c:pt>
                <c:pt idx="129">
                  <c:v>98.648673175256405</c:v>
                </c:pt>
                <c:pt idx="130">
                  <c:v>98.58112134996631</c:v>
                </c:pt>
                <c:pt idx="131">
                  <c:v>98.51462052416737</c:v>
                </c:pt>
                <c:pt idx="132">
                  <c:v>98.44914626886208</c:v>
                </c:pt>
                <c:pt idx="133">
                  <c:v>98.384674909086101</c:v>
                </c:pt>
                <c:pt idx="134">
                  <c:v>98.321183494933422</c:v>
                </c:pt>
                <c:pt idx="135">
                  <c:v>98.258649773911955</c:v>
                </c:pt>
                <c:pt idx="136">
                  <c:v>98.197052164559011</c:v>
                </c:pt>
                <c:pt idx="137">
                  <c:v>98.136369731249516</c:v>
                </c:pt>
                <c:pt idx="138">
                  <c:v>98.076582160134706</c:v>
                </c:pt>
                <c:pt idx="139">
                  <c:v>98.017669736152101</c:v>
                </c:pt>
                <c:pt idx="140">
                  <c:v>97.959613321051378</c:v>
                </c:pt>
                <c:pt idx="141">
                  <c:v>97.902394332384091</c:v>
                </c:pt>
                <c:pt idx="142">
                  <c:v>97.845994723408026</c:v>
                </c:pt>
                <c:pt idx="143">
                  <c:v>97.790396963859891</c:v>
                </c:pt>
                <c:pt idx="144">
                  <c:v>97.735584021552938</c:v>
                </c:pt>
                <c:pt idx="145">
                  <c:v>97.681539344758022</c:v>
                </c:pt>
                <c:pt idx="146">
                  <c:v>97.628246845329798</c:v>
                </c:pt>
                <c:pt idx="147">
                  <c:v>97.575690882541096</c:v>
                </c:pt>
                <c:pt idx="148">
                  <c:v>97.52385624759107</c:v>
                </c:pt>
                <c:pt idx="149">
                  <c:v>97.472728148754442</c:v>
                </c:pt>
                <c:pt idx="150">
                  <c:v>97.422292197141132</c:v>
                </c:pt>
                <c:pt idx="151">
                  <c:v>97.372534393036929</c:v>
                </c:pt>
                <c:pt idx="152">
                  <c:v>97.323441112797809</c:v>
                </c:pt>
                <c:pt idx="153">
                  <c:v>97.274999096271785</c:v>
                </c:pt>
                <c:pt idx="154">
                  <c:v>97.227195434723598</c:v>
                </c:pt>
                <c:pt idx="155">
                  <c:v>97.180017559238777</c:v>
                </c:pt>
                <c:pt idx="156">
                  <c:v>97.133453229585257</c:v>
                </c:pt>
                <c:pt idx="157">
                  <c:v>97.087490523511249</c:v>
                </c:pt>
                <c:pt idx="158">
                  <c:v>97.042117826459673</c:v>
                </c:pt>
                <c:pt idx="159">
                  <c:v>96.997323821680311</c:v>
                </c:pt>
                <c:pt idx="160">
                  <c:v>96.953097480721709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9.84375</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43.602743458869938</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47C4A054-3500-43C5-8B62-1F4FF9B50D0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EF986BA2-224D-4454-9BE1-05F5B4FD0E3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32CE3F4B-AADE-44AD-B111-0B1A19662D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C1740294-4AD8-45BB-A684-179E40E748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0BEDF055-1106-47F4-BB83-6A075EC5F05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CB8DDB92-3F8E-4781-B47A-9A3E170CD03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961122D8-065A-4059-8F97-A1D4FAE6A9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9BA6AFF2-EA25-4F2D-92C7-5B38C993A0A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1691DEC3-5825-481C-ADC1-26461BF855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E43B6E10-2774-441B-ADF6-E6DD658B44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BBCE76B0-A849-4184-AB81-D4195A6657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846E55EA-F871-4439-BED9-A122955B66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166.91531123277716</c:v>
                </c:pt>
                <c:pt idx="29">
                  <c:v>159.92589646113493</c:v>
                </c:pt>
                <c:pt idx="30">
                  <c:v>155.07518399372282</c:v>
                </c:pt>
                <c:pt idx="31">
                  <c:v>151.23881595555983</c:v>
                </c:pt>
                <c:pt idx="32">
                  <c:v>148.03313036883702</c:v>
                </c:pt>
                <c:pt idx="33">
                  <c:v>145.26974287423289</c:v>
                </c:pt>
                <c:pt idx="34">
                  <c:v>142.83878034436574</c:v>
                </c:pt>
                <c:pt idx="35">
                  <c:v>140.66919614781744</c:v>
                </c:pt>
                <c:pt idx="36">
                  <c:v>138.7117602497932</c:v>
                </c:pt>
                <c:pt idx="37">
                  <c:v>136.93062404915659</c:v>
                </c:pt>
                <c:pt idx="38">
                  <c:v>135.29869009059553</c:v>
                </c:pt>
                <c:pt idx="39">
                  <c:v>133.79487145920555</c:v>
                </c:pt>
                <c:pt idx="40">
                  <c:v>132.40237228363625</c:v>
                </c:pt>
                <c:pt idx="41">
                  <c:v>131.10755754059886</c:v>
                </c:pt>
                <c:pt idx="42">
                  <c:v>129.89918143597987</c:v>
                </c:pt>
                <c:pt idx="43">
                  <c:v>128.76784367796066</c:v>
                </c:pt>
                <c:pt idx="44">
                  <c:v>127.70559596419702</c:v>
                </c:pt>
                <c:pt idx="45">
                  <c:v>126.70565059905915</c:v>
                </c:pt>
                <c:pt idx="46">
                  <c:v>125.76216042607406</c:v>
                </c:pt>
                <c:pt idx="47">
                  <c:v>124.87004972697311</c:v>
                </c:pt>
                <c:pt idx="48">
                  <c:v>124.02488229387596</c:v>
                </c:pt>
                <c:pt idx="49">
                  <c:v>123.22275710656822</c:v>
                </c:pt>
                <c:pt idx="50">
                  <c:v>122.46022484068675</c:v>
                </c:pt>
                <c:pt idx="51">
                  <c:v>121.73422032221472</c:v>
                </c:pt>
                <c:pt idx="52">
                  <c:v>121.04200734786937</c:v>
                </c:pt>
                <c:pt idx="53">
                  <c:v>120.38113320770037</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173.89094135194821</c:v>
                </c:pt>
                <c:pt idx="149">
                  <c:v>170.96870366849524</c:v>
                </c:pt>
                <c:pt idx="150">
                  <c:v>168.80571918054318</c:v>
                </c:pt>
                <c:pt idx="151">
                  <c:v>167.016475201204</c:v>
                </c:pt>
                <c:pt idx="152">
                  <c:v>165.4620295008859</c:v>
                </c:pt>
                <c:pt idx="153">
                  <c:v>164.0732289535799</c:v>
                </c:pt>
                <c:pt idx="154">
                  <c:v>162.80964854527286</c:v>
                </c:pt>
                <c:pt idx="155">
                  <c:v>161.64519774659203</c:v>
                </c:pt>
                <c:pt idx="156">
                  <c:v>160.56185844082387</c:v>
                </c:pt>
                <c:pt idx="157">
                  <c:v>159.54655722120009</c:v>
                </c:pt>
                <c:pt idx="158">
                  <c:v>158.58944378396055</c:v>
                </c:pt>
                <c:pt idx="159">
                  <c:v>157.6828719577276</c:v>
                </c:pt>
                <c:pt idx="160">
                  <c:v>156.82076156561288</c:v>
                </c:pt>
                <c:pt idx="161">
                  <c:v>96.953097480721709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1.8691333127308811</c:v>
                </c:pt>
                <c:pt idx="145">
                  <c:v>7.0089123330589409</c:v>
                </c:pt>
                <c:pt idx="146">
                  <c:v>9.7072409292970843</c:v>
                </c:pt>
                <c:pt idx="147">
                  <c:v>11.782186501737002</c:v>
                </c:pt>
                <c:pt idx="148">
                  <c:v>13.524128288546661</c:v>
                </c:pt>
                <c:pt idx="149">
                  <c:v>15.049442257358729</c:v>
                </c:pt>
                <c:pt idx="150">
                  <c:v>16.418876800450075</c:v>
                </c:pt>
                <c:pt idx="151">
                  <c:v>17.668951660412482</c:v>
                </c:pt>
                <c:pt idx="152">
                  <c:v>18.823679964617916</c:v>
                </c:pt>
                <c:pt idx="153">
                  <c:v>19.899868178334472</c:v>
                </c:pt>
                <c:pt idx="154">
                  <c:v>20.909834099039205</c:v>
                </c:pt>
                <c:pt idx="155">
                  <c:v>21.862932236715292</c:v>
                </c:pt>
                <c:pt idx="156">
                  <c:v>22.766470201254833</c:v>
                </c:pt>
                <c:pt idx="157">
                  <c:v>23.62628943586866</c:v>
                </c:pt>
                <c:pt idx="158">
                  <c:v>24.447149449162083</c:v>
                </c:pt>
                <c:pt idx="159">
                  <c:v>25.232991238236359</c:v>
                </c:pt>
                <c:pt idx="160">
                  <c:v>25.987123361877668</c:v>
                </c:pt>
                <c:pt idx="161">
                  <c:v>60</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pt idx="21">
                  <c:v>60</c:v>
                </c:pt>
                <c:pt idx="22">
                  <c:v>60</c:v>
                </c:pt>
                <c:pt idx="23">
                  <c:v>60</c:v>
                </c:pt>
                <c:pt idx="24">
                  <c:v>60</c:v>
                </c:pt>
                <c:pt idx="25">
                  <c:v>60</c:v>
                </c:pt>
                <c:pt idx="26">
                  <c:v>60</c:v>
                </c:pt>
                <c:pt idx="27">
                  <c:v>60</c:v>
                </c:pt>
                <c:pt idx="28">
                  <c:v>60</c:v>
                </c:pt>
                <c:pt idx="29">
                  <c:v>60</c:v>
                </c:pt>
                <c:pt idx="30">
                  <c:v>60</c:v>
                </c:pt>
                <c:pt idx="31">
                  <c:v>60</c:v>
                </c:pt>
                <c:pt idx="32">
                  <c:v>60</c:v>
                </c:pt>
                <c:pt idx="33">
                  <c:v>60</c:v>
                </c:pt>
                <c:pt idx="34">
                  <c:v>60</c:v>
                </c:pt>
                <c:pt idx="35">
                  <c:v>60</c:v>
                </c:pt>
                <c:pt idx="36">
                  <c:v>60</c:v>
                </c:pt>
                <c:pt idx="37">
                  <c:v>60</c:v>
                </c:pt>
                <c:pt idx="38">
                  <c:v>60</c:v>
                </c:pt>
                <c:pt idx="39">
                  <c:v>60</c:v>
                </c:pt>
                <c:pt idx="40">
                  <c:v>60</c:v>
                </c:pt>
                <c:pt idx="41">
                  <c:v>60</c:v>
                </c:pt>
                <c:pt idx="42">
                  <c:v>60</c:v>
                </c:pt>
                <c:pt idx="43">
                  <c:v>60</c:v>
                </c:pt>
                <c:pt idx="44">
                  <c:v>60</c:v>
                </c:pt>
                <c:pt idx="45">
                  <c:v>60</c:v>
                </c:pt>
                <c:pt idx="46">
                  <c:v>60</c:v>
                </c:pt>
                <c:pt idx="47">
                  <c:v>60</c:v>
                </c:pt>
                <c:pt idx="48">
                  <c:v>60</c:v>
                </c:pt>
                <c:pt idx="49">
                  <c:v>60</c:v>
                </c:pt>
                <c:pt idx="50">
                  <c:v>60</c:v>
                </c:pt>
                <c:pt idx="51">
                  <c:v>60</c:v>
                </c:pt>
                <c:pt idx="52">
                  <c:v>60</c:v>
                </c:pt>
                <c:pt idx="53">
                  <c:v>60</c:v>
                </c:pt>
                <c:pt idx="54">
                  <c:v>60</c:v>
                </c:pt>
                <c:pt idx="55">
                  <c:v>60</c:v>
                </c:pt>
                <c:pt idx="56">
                  <c:v>60</c:v>
                </c:pt>
                <c:pt idx="57">
                  <c:v>60</c:v>
                </c:pt>
                <c:pt idx="58">
                  <c:v>60</c:v>
                </c:pt>
                <c:pt idx="59">
                  <c:v>60</c:v>
                </c:pt>
                <c:pt idx="60">
                  <c:v>60</c:v>
                </c:pt>
                <c:pt idx="61">
                  <c:v>60</c:v>
                </c:pt>
                <c:pt idx="62">
                  <c:v>60</c:v>
                </c:pt>
                <c:pt idx="63">
                  <c:v>60</c:v>
                </c:pt>
                <c:pt idx="64">
                  <c:v>60</c:v>
                </c:pt>
                <c:pt idx="65">
                  <c:v>60</c:v>
                </c:pt>
                <c:pt idx="66">
                  <c:v>60</c:v>
                </c:pt>
                <c:pt idx="67">
                  <c:v>60</c:v>
                </c:pt>
                <c:pt idx="68">
                  <c:v>60</c:v>
                </c:pt>
                <c:pt idx="69">
                  <c:v>60</c:v>
                </c:pt>
                <c:pt idx="70">
                  <c:v>60</c:v>
                </c:pt>
                <c:pt idx="71">
                  <c:v>60</c:v>
                </c:pt>
                <c:pt idx="72">
                  <c:v>60</c:v>
                </c:pt>
                <c:pt idx="73">
                  <c:v>60</c:v>
                </c:pt>
                <c:pt idx="74">
                  <c:v>60</c:v>
                </c:pt>
                <c:pt idx="75">
                  <c:v>60</c:v>
                </c:pt>
                <c:pt idx="76">
                  <c:v>60</c:v>
                </c:pt>
                <c:pt idx="77">
                  <c:v>60</c:v>
                </c:pt>
                <c:pt idx="78">
                  <c:v>60</c:v>
                </c:pt>
                <c:pt idx="79">
                  <c:v>60</c:v>
                </c:pt>
                <c:pt idx="80">
                  <c:v>60</c:v>
                </c:pt>
                <c:pt idx="81">
                  <c:v>60</c:v>
                </c:pt>
                <c:pt idx="82">
                  <c:v>60</c:v>
                </c:pt>
                <c:pt idx="83">
                  <c:v>60</c:v>
                </c:pt>
                <c:pt idx="84">
                  <c:v>60</c:v>
                </c:pt>
                <c:pt idx="85">
                  <c:v>60</c:v>
                </c:pt>
                <c:pt idx="86">
                  <c:v>60</c:v>
                </c:pt>
                <c:pt idx="87">
                  <c:v>60</c:v>
                </c:pt>
                <c:pt idx="88">
                  <c:v>60</c:v>
                </c:pt>
                <c:pt idx="89">
                  <c:v>60</c:v>
                </c:pt>
                <c:pt idx="90">
                  <c:v>60</c:v>
                </c:pt>
                <c:pt idx="91">
                  <c:v>60</c:v>
                </c:pt>
                <c:pt idx="92">
                  <c:v>60</c:v>
                </c:pt>
                <c:pt idx="93">
                  <c:v>60</c:v>
                </c:pt>
                <c:pt idx="94">
                  <c:v>60</c:v>
                </c:pt>
                <c:pt idx="95">
                  <c:v>60</c:v>
                </c:pt>
                <c:pt idx="96">
                  <c:v>60</c:v>
                </c:pt>
                <c:pt idx="97">
                  <c:v>60</c:v>
                </c:pt>
                <c:pt idx="98">
                  <c:v>60</c:v>
                </c:pt>
                <c:pt idx="99">
                  <c:v>60</c:v>
                </c:pt>
                <c:pt idx="100">
                  <c:v>60</c:v>
                </c:pt>
                <c:pt idx="101">
                  <c:v>60</c:v>
                </c:pt>
                <c:pt idx="102">
                  <c:v>60</c:v>
                </c:pt>
                <c:pt idx="103">
                  <c:v>60</c:v>
                </c:pt>
                <c:pt idx="104">
                  <c:v>60</c:v>
                </c:pt>
                <c:pt idx="105">
                  <c:v>60</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7.3624457676416801</c:v>
                </c:pt>
                <c:pt idx="47">
                  <c:v>13.914849185635314</c:v>
                </c:pt>
                <c:pt idx="48">
                  <c:v>18.115393734311866</c:v>
                </c:pt>
                <c:pt idx="49">
                  <c:v>21.403166157414677</c:v>
                </c:pt>
                <c:pt idx="50">
                  <c:v>24.158759070146601</c:v>
                </c:pt>
                <c:pt idx="51">
                  <c:v>26.55258798883229</c:v>
                </c:pt>
                <c:pt idx="52">
                  <c:v>28.679007135520994</c:v>
                </c:pt>
                <c:pt idx="53">
                  <c:v>30.596985297540105</c:v>
                </c:pt>
                <c:pt idx="54">
                  <c:v>32.3464185703601</c:v>
                </c:pt>
                <c:pt idx="55">
                  <c:v>33.955859630156013</c:v>
                </c:pt>
                <c:pt idx="56">
                  <c:v>35.446618598819732</c:v>
                </c:pt>
                <c:pt idx="57">
                  <c:v>36.835125947911479</c:v>
                </c:pt>
                <c:pt idx="58">
                  <c:v>38.134382734962166</c:v>
                </c:pt>
                <c:pt idx="59">
                  <c:v>39.354896334344836</c:v>
                </c:pt>
                <c:pt idx="60">
                  <c:v>40.505309247952567</c:v>
                </c:pt>
                <c:pt idx="61">
                  <c:v>41.592836164038275</c:v>
                </c:pt>
                <c:pt idx="62">
                  <c:v>42.623576507546005</c:v>
                </c:pt>
                <c:pt idx="63">
                  <c:v>43.602743458869938</c:v>
                </c:pt>
                <c:pt idx="64">
                  <c:v>44.534835336882566</c:v>
                </c:pt>
                <c:pt idx="65">
                  <c:v>45.423766232616671</c:v>
                </c:pt>
                <c:pt idx="66">
                  <c:v>46.27296720994606</c:v>
                </c:pt>
                <c:pt idx="67">
                  <c:v>47.085465841250674</c:v>
                </c:pt>
                <c:pt idx="68">
                  <c:v>47.863949525104388</c:v>
                </c:pt>
                <c:pt idx="69">
                  <c:v>48.610816478872266</c:v>
                </c:pt>
                <c:pt idx="70">
                  <c:v>49.328217236335789</c:v>
                </c:pt>
                <c:pt idx="71">
                  <c:v>50.018088739850242</c:v>
                </c:pt>
                <c:pt idx="72">
                  <c:v>50.682182591519236</c:v>
                </c:pt>
                <c:pt idx="73">
                  <c:v>51.322088649849455</c:v>
                </c:pt>
                <c:pt idx="74">
                  <c:v>51.939254882270205</c:v>
                </c:pt>
                <c:pt idx="75">
                  <c:v>52.535004179627641</c:v>
                </c:pt>
                <c:pt idx="76">
                  <c:v>53.110548685792416</c:v>
                </c:pt>
                <c:pt idx="77">
                  <c:v>53.667002079688942</c:v>
                </c:pt>
                <c:pt idx="78">
                  <c:v>54.20539015844053</c:v>
                </c:pt>
                <c:pt idx="79">
                  <c:v>54.726660001882372</c:v>
                </c:pt>
                <c:pt idx="80">
                  <c:v>55.231687945358701</c:v>
                </c:pt>
                <c:pt idx="81">
                  <c:v>55.721286545810749</c:v>
                </c:pt>
                <c:pt idx="82">
                  <c:v>56.196210692973509</c:v>
                </c:pt>
                <c:pt idx="83">
                  <c:v>56.657162991024116</c:v>
                </c:pt>
                <c:pt idx="84">
                  <c:v>57.104798514760297</c:v>
                </c:pt>
                <c:pt idx="85">
                  <c:v>57.53972902719665</c:v>
                </c:pt>
                <c:pt idx="86">
                  <c:v>57.962526731485525</c:v>
                </c:pt>
                <c:pt idx="87">
                  <c:v>58.373727618631918</c:v>
                </c:pt>
                <c:pt idx="88">
                  <c:v>58.773834463064695</c:v>
                </c:pt>
                <c:pt idx="89">
                  <c:v>59.163319510349822</c:v>
                </c:pt>
                <c:pt idx="90">
                  <c:v>59.542626894870068</c:v>
                </c:pt>
                <c:pt idx="91">
                  <c:v>59.912174819902482</c:v>
                </c:pt>
                <c:pt idx="92">
                  <c:v>60.272357528004747</c:v>
                </c:pt>
                <c:pt idx="93">
                  <c:v>60.623547085814543</c:v>
                </c:pt>
                <c:pt idx="94">
                  <c:v>60.966095004149189</c:v>
                </c:pt>
                <c:pt idx="95">
                  <c:v>61.300333711562899</c:v>
                </c:pt>
                <c:pt idx="96">
                  <c:v>61.626577897194373</c:v>
                </c:pt>
                <c:pt idx="97">
                  <c:v>61.945125736750342</c:v>
                </c:pt>
                <c:pt idx="98">
                  <c:v>62.256260013767594</c:v>
                </c:pt>
                <c:pt idx="99">
                  <c:v>62.560249146830223</c:v>
                </c:pt>
                <c:pt idx="100">
                  <c:v>62.857348132154826</c:v>
                </c:pt>
                <c:pt idx="101">
                  <c:v>63.147799409861612</c:v>
                </c:pt>
                <c:pt idx="102">
                  <c:v>63.43183366130053</c:v>
                </c:pt>
                <c:pt idx="103">
                  <c:v>63.709670543974468</c:v>
                </c:pt>
                <c:pt idx="104">
                  <c:v>63.981519369880829</c:v>
                </c:pt>
                <c:pt idx="105">
                  <c:v>64.247579732462583</c:v>
                </c:pt>
                <c:pt idx="106">
                  <c:v>64.508042086806199</c:v>
                </c:pt>
                <c:pt idx="107">
                  <c:v>64.763088287238375</c:v>
                </c:pt>
                <c:pt idx="108">
                  <c:v>65.012892086045795</c:v>
                </c:pt>
                <c:pt idx="109">
                  <c:v>65.257619596663375</c:v>
                </c:pt>
                <c:pt idx="110">
                  <c:v>65.497429724343093</c:v>
                </c:pt>
                <c:pt idx="111">
                  <c:v>65.732474567018826</c:v>
                </c:pt>
                <c:pt idx="112">
                  <c:v>65.962899788819655</c:v>
                </c:pt>
                <c:pt idx="113">
                  <c:v>66.188844968449914</c:v>
                </c:pt>
                <c:pt idx="114">
                  <c:v>66.410443924445602</c:v>
                </c:pt>
                <c:pt idx="115">
                  <c:v>66.627825019130398</c:v>
                </c:pt>
                <c:pt idx="116">
                  <c:v>66.841111442928053</c:v>
                </c:pt>
                <c:pt idx="117">
                  <c:v>67.050421480537864</c:v>
                </c:pt>
                <c:pt idx="118">
                  <c:v>67.255868760347056</c:v>
                </c:pt>
                <c:pt idx="119">
                  <c:v>67.457562488332229</c:v>
                </c:pt>
                <c:pt idx="120">
                  <c:v>67.655607667594097</c:v>
                </c:pt>
                <c:pt idx="121">
                  <c:v>67.850105304572267</c:v>
                </c:pt>
                <c:pt idx="122">
                  <c:v>68.041152602897796</c:v>
                </c:pt>
                <c:pt idx="123">
                  <c:v>68.228843145762013</c:v>
                </c:pt>
                <c:pt idx="124">
                  <c:v>68.41326706760772</c:v>
                </c:pt>
                <c:pt idx="125">
                  <c:v>68.594511215882989</c:v>
                </c:pt>
                <c:pt idx="126">
                  <c:v>68.772659303539143</c:v>
                </c:pt>
                <c:pt idx="127">
                  <c:v>68.947792052899473</c:v>
                </c:pt>
                <c:pt idx="128">
                  <c:v>69.119987331477034</c:v>
                </c:pt>
                <c:pt idx="129">
                  <c:v>69.289320280274339</c:v>
                </c:pt>
                <c:pt idx="130">
                  <c:v>69.455863435057353</c:v>
                </c:pt>
                <c:pt idx="131">
                  <c:v>69.619686841058979</c:v>
                </c:pt>
                <c:pt idx="132">
                  <c:v>69.780858161532535</c:v>
                </c:pt>
                <c:pt idx="133">
                  <c:v>69.939442780545619</c:v>
                </c:pt>
                <c:pt idx="134">
                  <c:v>70.095503900374794</c:v>
                </c:pt>
                <c:pt idx="135">
                  <c:v>70.249102633836955</c:v>
                </c:pt>
                <c:pt idx="136">
                  <c:v>70.400298091867597</c:v>
                </c:pt>
                <c:pt idx="137">
                  <c:v>70.549147466635588</c:v>
                </c:pt>
                <c:pt idx="138">
                  <c:v>70.695706110462609</c:v>
                </c:pt>
                <c:pt idx="139">
                  <c:v>70.840027610797492</c:v>
                </c:pt>
                <c:pt idx="140">
                  <c:v>70.982163861478185</c:v>
                </c:pt>
                <c:pt idx="141">
                  <c:v>71.122165130498146</c:v>
                </c:pt>
                <c:pt idx="142">
                  <c:v>71.260080124479671</c:v>
                </c:pt>
                <c:pt idx="143">
                  <c:v>71.395956050042628</c:v>
                </c:pt>
                <c:pt idx="144">
                  <c:v>71.529838672245248</c:v>
                </c:pt>
                <c:pt idx="145">
                  <c:v>71.661772370261346</c:v>
                </c:pt>
                <c:pt idx="146">
                  <c:v>71.791800190448299</c:v>
                </c:pt>
                <c:pt idx="147">
                  <c:v>71.91996389694971</c:v>
                </c:pt>
                <c:pt idx="148">
                  <c:v>72.04630401996792</c:v>
                </c:pt>
                <c:pt idx="149">
                  <c:v>72.170859901832529</c:v>
                </c:pt>
                <c:pt idx="150">
                  <c:v>72.29366974098383</c:v>
                </c:pt>
                <c:pt idx="151">
                  <c:v>72.414770633981902</c:v>
                </c:pt>
                <c:pt idx="152">
                  <c:v>72.534198615646034</c:v>
                </c:pt>
                <c:pt idx="153">
                  <c:v>72.651988697422368</c:v>
                </c:pt>
                <c:pt idx="154">
                  <c:v>72.76817490407177</c:v>
                </c:pt>
                <c:pt idx="155">
                  <c:v>72.882790308764598</c:v>
                </c:pt>
                <c:pt idx="156">
                  <c:v>72.995867066663564</c:v>
                </c:pt>
                <c:pt idx="157">
                  <c:v>73.107436447071777</c:v>
                </c:pt>
                <c:pt idx="158">
                  <c:v>73.217528864217499</c:v>
                </c:pt>
                <c:pt idx="159">
                  <c:v>73.32617390674416</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10</c:v>
                </c:pt>
              </c:numCache>
            </c:numRef>
          </c:xVal>
          <c:yVal>
            <c:numRef>
              <c:f>Overview!$C$23</c:f>
              <c:numCache>
                <c:formatCode>General</c:formatCode>
                <c:ptCount val="1"/>
                <c:pt idx="0">
                  <c:v>29.999999999999993</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120</c:v>
                </c:pt>
                <c:pt idx="2">
                  <c:v>120</c:v>
                </c:pt>
                <c:pt idx="3">
                  <c:v>120</c:v>
                </c:pt>
                <c:pt idx="4">
                  <c:v>120</c:v>
                </c:pt>
                <c:pt idx="5">
                  <c:v>120</c:v>
                </c:pt>
                <c:pt idx="6">
                  <c:v>120</c:v>
                </c:pt>
                <c:pt idx="7">
                  <c:v>120</c:v>
                </c:pt>
                <c:pt idx="8">
                  <c:v>120</c:v>
                </c:pt>
                <c:pt idx="9">
                  <c:v>120</c:v>
                </c:pt>
                <c:pt idx="10">
                  <c:v>120</c:v>
                </c:pt>
                <c:pt idx="11">
                  <c:v>120</c:v>
                </c:pt>
                <c:pt idx="12">
                  <c:v>120</c:v>
                </c:pt>
                <c:pt idx="13">
                  <c:v>120</c:v>
                </c:pt>
                <c:pt idx="14">
                  <c:v>120</c:v>
                </c:pt>
                <c:pt idx="15">
                  <c:v>120</c:v>
                </c:pt>
                <c:pt idx="16">
                  <c:v>120</c:v>
                </c:pt>
                <c:pt idx="17">
                  <c:v>120</c:v>
                </c:pt>
                <c:pt idx="18">
                  <c:v>120</c:v>
                </c:pt>
                <c:pt idx="19">
                  <c:v>120</c:v>
                </c:pt>
                <c:pt idx="20">
                  <c:v>120</c:v>
                </c:pt>
                <c:pt idx="21">
                  <c:v>120</c:v>
                </c:pt>
                <c:pt idx="22">
                  <c:v>120</c:v>
                </c:pt>
                <c:pt idx="23">
                  <c:v>120</c:v>
                </c:pt>
                <c:pt idx="24">
                  <c:v>120</c:v>
                </c:pt>
                <c:pt idx="25">
                  <c:v>120</c:v>
                </c:pt>
                <c:pt idx="26">
                  <c:v>120</c:v>
                </c:pt>
                <c:pt idx="27">
                  <c:v>120</c:v>
                </c:pt>
                <c:pt idx="28">
                  <c:v>120</c:v>
                </c:pt>
                <c:pt idx="29">
                  <c:v>120</c:v>
                </c:pt>
                <c:pt idx="30">
                  <c:v>120</c:v>
                </c:pt>
                <c:pt idx="31">
                  <c:v>120</c:v>
                </c:pt>
                <c:pt idx="32">
                  <c:v>120</c:v>
                </c:pt>
                <c:pt idx="33">
                  <c:v>120</c:v>
                </c:pt>
                <c:pt idx="34">
                  <c:v>120</c:v>
                </c:pt>
                <c:pt idx="35">
                  <c:v>120</c:v>
                </c:pt>
                <c:pt idx="36">
                  <c:v>120</c:v>
                </c:pt>
                <c:pt idx="37">
                  <c:v>120</c:v>
                </c:pt>
                <c:pt idx="38">
                  <c:v>120</c:v>
                </c:pt>
                <c:pt idx="39">
                  <c:v>120</c:v>
                </c:pt>
                <c:pt idx="40">
                  <c:v>120</c:v>
                </c:pt>
                <c:pt idx="41">
                  <c:v>120</c:v>
                </c:pt>
                <c:pt idx="42">
                  <c:v>120</c:v>
                </c:pt>
                <c:pt idx="43">
                  <c:v>120</c:v>
                </c:pt>
                <c:pt idx="44">
                  <c:v>120</c:v>
                </c:pt>
                <c:pt idx="45">
                  <c:v>120</c:v>
                </c:pt>
                <c:pt idx="46">
                  <c:v>120</c:v>
                </c:pt>
                <c:pt idx="47">
                  <c:v>120</c:v>
                </c:pt>
                <c:pt idx="48">
                  <c:v>120</c:v>
                </c:pt>
                <c:pt idx="49">
                  <c:v>120</c:v>
                </c:pt>
                <c:pt idx="50">
                  <c:v>120</c:v>
                </c:pt>
                <c:pt idx="51">
                  <c:v>120</c:v>
                </c:pt>
                <c:pt idx="52">
                  <c:v>120</c:v>
                </c:pt>
                <c:pt idx="53">
                  <c:v>120</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164.23867562743104</c:v>
                </c:pt>
                <c:pt idx="22">
                  <c:v>156.43009969909673</c:v>
                </c:pt>
                <c:pt idx="23">
                  <c:v>151.0343870504297</c:v>
                </c:pt>
                <c:pt idx="24">
                  <c:v>146.81115764750797</c:v>
                </c:pt>
                <c:pt idx="25">
                  <c:v>143.32164029817619</c:v>
                </c:pt>
                <c:pt idx="26">
                  <c:v>140.34681810149206</c:v>
                </c:pt>
                <c:pt idx="27">
                  <c:v>137.75773563609587</c:v>
                </c:pt>
                <c:pt idx="28">
                  <c:v>135.47054693482747</c:v>
                </c:pt>
                <c:pt idx="29">
                  <c:v>133.42698948788581</c:v>
                </c:pt>
                <c:pt idx="30">
                  <c:v>131.58460186967969</c:v>
                </c:pt>
                <c:pt idx="31">
                  <c:v>129.91130928541776</c:v>
                </c:pt>
                <c:pt idx="32">
                  <c:v>128.38219679378977</c:v>
                </c:pt>
                <c:pt idx="33">
                  <c:v>126.97747322952338</c:v>
                </c:pt>
                <c:pt idx="34">
                  <c:v>125.68112664683332</c:v>
                </c:pt>
                <c:pt idx="35">
                  <c:v>124.4800028747306</c:v>
                </c:pt>
                <c:pt idx="36">
                  <c:v>123.36315428986192</c:v>
                </c:pt>
                <c:pt idx="37">
                  <c:v>122.32136745853275</c:v>
                </c:pt>
                <c:pt idx="38">
                  <c:v>121.34681283633873</c:v>
                </c:pt>
                <c:pt idx="39">
                  <c:v>120.43277996243522</c:v>
                </c:pt>
                <c:pt idx="40">
                  <c:v>119.57347391129483</c:v>
                </c:pt>
                <c:pt idx="41">
                  <c:v>118.76385651604642</c:v>
                </c:pt>
                <c:pt idx="42">
                  <c:v>117.99952089280588</c:v>
                </c:pt>
                <c:pt idx="43">
                  <c:v>117.27659112310887</c:v>
                </c:pt>
                <c:pt idx="44">
                  <c:v>116.59164120941411</c:v>
                </c:pt>
                <c:pt idx="45">
                  <c:v>115.94162898155555</c:v>
                </c:pt>
                <c:pt idx="46">
                  <c:v>115.32384173352688</c:v>
                </c:pt>
                <c:pt idx="47">
                  <c:v>114.73585115903234</c:v>
                </c:pt>
                <c:pt idx="48">
                  <c:v>114.17547572788733</c:v>
                </c:pt>
                <c:pt idx="49">
                  <c:v>113.64074906806475</c:v>
                </c:pt>
                <c:pt idx="50">
                  <c:v>113.12989323354572</c:v>
                </c:pt>
                <c:pt idx="51">
                  <c:v>112.64129597609534</c:v>
                </c:pt>
                <c:pt idx="52">
                  <c:v>112.17349132053167</c:v>
                </c:pt>
                <c:pt idx="53">
                  <c:v>111.7251428827585</c:v>
                </c:pt>
                <c:pt idx="54">
                  <c:v>111.2950294783635</c:v>
                </c:pt>
                <c:pt idx="55">
                  <c:v>110.88203265460669</c:v>
                </c:pt>
                <c:pt idx="56">
                  <c:v>110.48512584575168</c:v>
                </c:pt>
                <c:pt idx="57">
                  <c:v>110.10336490507744</c:v>
                </c:pt>
                <c:pt idx="58">
                  <c:v>109.73587980965674</c:v>
                </c:pt>
                <c:pt idx="59">
                  <c:v>109.38186736843549</c:v>
                </c:pt>
                <c:pt idx="60">
                  <c:v>109.0405847920771</c:v>
                </c:pt>
                <c:pt idx="61">
                  <c:v>108.71134400580614</c:v>
                </c:pt>
                <c:pt idx="62">
                  <c:v>108.39350660515315</c:v>
                </c:pt>
                <c:pt idx="63">
                  <c:v>108.08647936987957</c:v>
                </c:pt>
                <c:pt idx="64">
                  <c:v>107.78971026409305</c:v>
                </c:pt>
                <c:pt idx="65">
                  <c:v>107.50268486114926</c:v>
                </c:pt>
                <c:pt idx="66">
                  <c:v>107.2249231407788</c:v>
                </c:pt>
                <c:pt idx="67">
                  <c:v>106.95597661329138</c:v>
                </c:pt>
                <c:pt idx="68">
                  <c:v>106.69542573195272</c:v>
                </c:pt>
                <c:pt idx="69">
                  <c:v>106.44287755990388</c:v>
                </c:pt>
                <c:pt idx="70">
                  <c:v>106.19796366246615</c:v>
                </c:pt>
                <c:pt idx="71">
                  <c:v>105.96033819948123</c:v>
                </c:pt>
                <c:pt idx="72">
                  <c:v>105.72967619558531</c:v>
                </c:pt>
                <c:pt idx="73">
                  <c:v>105.50567196909871</c:v>
                </c:pt>
                <c:pt idx="74">
                  <c:v>105.28803770260248</c:v>
                </c:pt>
                <c:pt idx="75">
                  <c:v>105.07650214033183</c:v>
                </c:pt>
                <c:pt idx="76">
                  <c:v>104.87080939929433</c:v>
                </c:pt>
                <c:pt idx="77">
                  <c:v>104.67071788256052</c:v>
                </c:pt>
                <c:pt idx="78">
                  <c:v>104.47599928451163</c:v>
                </c:pt>
                <c:pt idx="79">
                  <c:v>104.28643767899187</c:v>
                </c:pt>
                <c:pt idx="80">
                  <c:v>104.10182868232857</c:v>
                </c:pt>
                <c:pt idx="81">
                  <c:v>103.92197868407025</c:v>
                </c:pt>
                <c:pt idx="82">
                  <c:v>103.74670413907046</c:v>
                </c:pt>
                <c:pt idx="83">
                  <c:v>103.57583091522834</c:v>
                </c:pt>
                <c:pt idx="84">
                  <c:v>103.40919369179714</c:v>
                </c:pt>
                <c:pt idx="85">
                  <c:v>103.24663540370251</c:v>
                </c:pt>
                <c:pt idx="86">
                  <c:v>103.08800672777943</c:v>
                </c:pt>
                <c:pt idx="87">
                  <c:v>102.93316560725133</c:v>
                </c:pt>
                <c:pt idx="88">
                  <c:v>102.78197681114216</c:v>
                </c:pt>
                <c:pt idx="89">
                  <c:v>102.6343115256378</c:v>
                </c:pt>
                <c:pt idx="90">
                  <c:v>102.49004697470359</c:v>
                </c:pt>
                <c:pt idx="91">
                  <c:v>102.34906606752334</c:v>
                </c:pt>
                <c:pt idx="92">
                  <c:v>102.21125707055542</c:v>
                </c:pt>
                <c:pt idx="93">
                  <c:v>102.07651330220827</c:v>
                </c:pt>
                <c:pt idx="94">
                  <c:v>101.94473284832196</c:v>
                </c:pt>
                <c:pt idx="95">
                  <c:v>101.81581829680775</c:v>
                </c:pt>
                <c:pt idx="96">
                  <c:v>101.68967648994655</c:v>
                </c:pt>
                <c:pt idx="97">
                  <c:v>101.56621829298057</c:v>
                </c:pt>
                <c:pt idx="98">
                  <c:v>101.44535837775251</c:v>
                </c:pt>
                <c:pt idx="99">
                  <c:v>101.32701502025533</c:v>
                </c:pt>
                <c:pt idx="100">
                  <c:v>101.21110991105311</c:v>
                </c:pt>
                <c:pt idx="101">
                  <c:v>101.09756797762219</c:v>
                </c:pt>
                <c:pt idx="102">
                  <c:v>100.98631721774163</c:v>
                </c:pt>
                <c:pt idx="103">
                  <c:v>100.8772885431344</c:v>
                </c:pt>
                <c:pt idx="104">
                  <c:v>100.7704156326264</c:v>
                </c:pt>
                <c:pt idx="105">
                  <c:v>100.66563479415017</c:v>
                </c:pt>
                <c:pt idx="106">
                  <c:v>100.56288483497427</c:v>
                </c:pt>
                <c:pt idx="107">
                  <c:v>100.46210693958862</c:v>
                </c:pt>
                <c:pt idx="108">
                  <c:v>100.36324455472082</c:v>
                </c:pt>
                <c:pt idx="109">
                  <c:v>100.26624328099986</c:v>
                </c:pt>
                <c:pt idx="110">
                  <c:v>100.1710507708205</c:v>
                </c:pt>
                <c:pt idx="111">
                  <c:v>100.07761663199609</c:v>
                </c:pt>
                <c:pt idx="112">
                  <c:v>99.985892336818637</c:v>
                </c:pt>
                <c:pt idx="113">
                  <c:v>99.895831136173399</c:v>
                </c:pt>
                <c:pt idx="114">
                  <c:v>99.80738797838184</c:v>
                </c:pt>
                <c:pt idx="115">
                  <c:v>99.720519432470297</c:v>
                </c:pt>
                <c:pt idx="116">
                  <c:v>99.635183615583983</c:v>
                </c:pt>
                <c:pt idx="117">
                  <c:v>99.551340124286199</c:v>
                </c:pt>
                <c:pt idx="118">
                  <c:v>99.468949969501139</c:v>
                </c:pt>
                <c:pt idx="119">
                  <c:v>99.387975514875635</c:v>
                </c:pt>
                <c:pt idx="120">
                  <c:v>99.308380418351192</c:v>
                </c:pt>
                <c:pt idx="121">
                  <c:v>99.230129576752219</c:v>
                </c:pt>
                <c:pt idx="122">
                  <c:v>99.153189073209077</c:v>
                </c:pt>
                <c:pt idx="123">
                  <c:v>99.077526127248063</c:v>
                </c:pt>
                <c:pt idx="124">
                  <c:v>99.003109047390566</c:v>
                </c:pt>
                <c:pt idx="125">
                  <c:v>98.929907186115315</c:v>
                </c:pt>
                <c:pt idx="126">
                  <c:v>98.857890897046531</c:v>
                </c:pt>
                <c:pt idx="127">
                  <c:v>98.787031494240281</c:v>
                </c:pt>
                <c:pt idx="128">
                  <c:v>98.717301213449545</c:v>
                </c:pt>
                <c:pt idx="129">
                  <c:v>98.648673175256405</c:v>
                </c:pt>
                <c:pt idx="130">
                  <c:v>98.58112134996631</c:v>
                </c:pt>
                <c:pt idx="131">
                  <c:v>98.51462052416737</c:v>
                </c:pt>
                <c:pt idx="132">
                  <c:v>98.44914626886208</c:v>
                </c:pt>
                <c:pt idx="133">
                  <c:v>98.384674909086101</c:v>
                </c:pt>
                <c:pt idx="134">
                  <c:v>98.321183494933422</c:v>
                </c:pt>
                <c:pt idx="135">
                  <c:v>98.258649773911955</c:v>
                </c:pt>
                <c:pt idx="136">
                  <c:v>98.197052164559011</c:v>
                </c:pt>
                <c:pt idx="137">
                  <c:v>98.136369731249516</c:v>
                </c:pt>
                <c:pt idx="138">
                  <c:v>98.076582160134706</c:v>
                </c:pt>
                <c:pt idx="139">
                  <c:v>98.017669736152101</c:v>
                </c:pt>
                <c:pt idx="140">
                  <c:v>97.959613321051378</c:v>
                </c:pt>
                <c:pt idx="141">
                  <c:v>97.902394332384091</c:v>
                </c:pt>
                <c:pt idx="142">
                  <c:v>97.845994723408026</c:v>
                </c:pt>
                <c:pt idx="143">
                  <c:v>97.790396963859891</c:v>
                </c:pt>
                <c:pt idx="144">
                  <c:v>97.735584021552938</c:v>
                </c:pt>
                <c:pt idx="145">
                  <c:v>97.681539344758022</c:v>
                </c:pt>
                <c:pt idx="146">
                  <c:v>97.628246845329798</c:v>
                </c:pt>
                <c:pt idx="147">
                  <c:v>97.575690882541096</c:v>
                </c:pt>
                <c:pt idx="148">
                  <c:v>97.52385624759107</c:v>
                </c:pt>
                <c:pt idx="149">
                  <c:v>97.472728148754442</c:v>
                </c:pt>
                <c:pt idx="150">
                  <c:v>97.422292197141132</c:v>
                </c:pt>
                <c:pt idx="151">
                  <c:v>97.372534393036929</c:v>
                </c:pt>
                <c:pt idx="152">
                  <c:v>97.323441112797809</c:v>
                </c:pt>
                <c:pt idx="153">
                  <c:v>97.274999096271785</c:v>
                </c:pt>
                <c:pt idx="154">
                  <c:v>97.227195434723598</c:v>
                </c:pt>
                <c:pt idx="155">
                  <c:v>97.180017559238777</c:v>
                </c:pt>
                <c:pt idx="156">
                  <c:v>97.133453229585257</c:v>
                </c:pt>
                <c:pt idx="157">
                  <c:v>97.087490523511249</c:v>
                </c:pt>
                <c:pt idx="158">
                  <c:v>97.042117826459673</c:v>
                </c:pt>
                <c:pt idx="159">
                  <c:v>96.997323821680311</c:v>
                </c:pt>
                <c:pt idx="160">
                  <c:v>96.953097480721709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9.84375</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43.602743458869938</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11" sqref="F11"/>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20</v>
      </c>
    </row>
    <row r="4" spans="1:10">
      <c r="A4" s="272" t="s">
        <v>2</v>
      </c>
      <c r="B4" s="273"/>
      <c r="C4" s="273"/>
      <c r="D4" s="273"/>
      <c r="E4" s="274"/>
      <c r="F4" s="103">
        <v>3</v>
      </c>
    </row>
    <row r="5" spans="1:10">
      <c r="A5" s="228" t="s">
        <v>3</v>
      </c>
      <c r="B5" s="229"/>
      <c r="C5" s="229"/>
      <c r="D5" s="229"/>
      <c r="E5" s="230"/>
      <c r="F5" s="102">
        <v>20</v>
      </c>
    </row>
    <row r="6" spans="1:10">
      <c r="A6" s="233" t="s">
        <v>4</v>
      </c>
      <c r="B6" s="234"/>
      <c r="C6" s="234"/>
      <c r="D6" s="234"/>
      <c r="E6" s="238"/>
      <c r="F6" s="103">
        <v>240</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v>9.4</v>
      </c>
    </row>
    <row r="10" spans="1:10">
      <c r="A10" s="222" t="s">
        <v>8</v>
      </c>
      <c r="B10" s="223"/>
      <c r="C10" s="223"/>
      <c r="D10" s="223"/>
      <c r="E10" s="224"/>
      <c r="F10" s="104">
        <v>448</v>
      </c>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Yes</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60</v>
      </c>
      <c r="F18" s="228" t="s">
        <v>13</v>
      </c>
      <c r="G18" s="229"/>
      <c r="H18" s="229"/>
      <c r="I18" s="229"/>
      <c r="J18" s="135">
        <f>IF(ISBLANK(F10),IF(OR(E18&lt;89,E18&gt;91),1.56*(1.198*F8)^2/ABS(COS(RADIANS(E18))),1000),F10)</f>
        <v>448</v>
      </c>
    </row>
    <row r="19" spans="1:10">
      <c r="A19" s="136" t="s">
        <v>14</v>
      </c>
      <c r="E19" s="107">
        <f>IF(ISBLANK(F9),1.198*F8,SQRT(J18*ABS(COS(RADIANS(E18)))/1.56))</f>
        <v>11.982893790305562</v>
      </c>
      <c r="F19" s="233" t="s">
        <v>15</v>
      </c>
      <c r="G19" s="234"/>
      <c r="H19" s="234"/>
      <c r="I19" s="234"/>
      <c r="J19" s="105">
        <f>F3/E20</f>
        <v>2.1276595744680851</v>
      </c>
    </row>
    <row r="20" spans="1:10">
      <c r="A20" s="222" t="s">
        <v>16</v>
      </c>
      <c r="B20" s="223"/>
      <c r="C20" s="223"/>
      <c r="D20" s="223"/>
      <c r="E20" s="138">
        <f>IF(ISBLANK(F9),3*(1.198*F8)^2/(3*1.198*F8+F5*COS(RADIANS(E18))),F9)</f>
        <v>9.4</v>
      </c>
      <c r="F20" s="131" t="s">
        <v>17</v>
      </c>
      <c r="G20" s="132"/>
      <c r="H20" s="132"/>
      <c r="I20" s="132"/>
      <c r="J20" s="137">
        <f>J18/F2</f>
        <v>1.4451612903225806</v>
      </c>
    </row>
    <row r="22" spans="1:10">
      <c r="B22" s="190" t="s">
        <v>18</v>
      </c>
      <c r="C22" s="190" t="s">
        <v>19</v>
      </c>
    </row>
    <row r="23" spans="1:10">
      <c r="A23" s="100" t="b">
        <f ca="1">OR(F14="Yes",F15="Yes")</f>
        <v>1</v>
      </c>
      <c r="B23" s="190">
        <f ca="1">IF(A23,$F$5,#N/A)</f>
        <v>20</v>
      </c>
      <c r="C23" s="190">
        <f ca="1">IF(A23,$E$18,#N/A)</f>
        <v>60</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f ca="1">B23*SIN(RADIANS(C23))</f>
        <v>17.320508075688771</v>
      </c>
      <c r="C27" s="191">
        <f ca="1">B23*COS(RADIANS(C23))</f>
        <v>10.000000000000002</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No</v>
      </c>
    </row>
    <row r="14" spans="1:10">
      <c r="A14" s="252" t="s">
        <v>10</v>
      </c>
      <c r="B14" s="253"/>
      <c r="C14" s="253"/>
      <c r="D14" s="253"/>
      <c r="E14" s="254"/>
      <c r="F14" s="120" t="str">
        <f ca="1">IF(AND(Calculations!C25,Calculations!C26,Calculations!C27),"Yes","No")</f>
        <v>Yes</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1</v>
      </c>
      <c r="B23" s="180">
        <f ca="1">IF(A23,$F$5,#N/A)</f>
        <v>10</v>
      </c>
      <c r="C23" s="180">
        <f ca="1">IF(A23,$E$18,#N/A)</f>
        <v>330</v>
      </c>
      <c r="D23" s="76" t="s">
        <v>20</v>
      </c>
    </row>
    <row r="24" spans="1:10">
      <c r="A24" s="76" t="b">
        <f ca="1">F13="Yes"</f>
        <v>0</v>
      </c>
      <c r="B24" s="76" t="e">
        <f t="shared" ref="B24" ca="1" si="0">IF(A24,$F$5,#N/A)</f>
        <v>#N/A</v>
      </c>
      <c r="C24" s="76" t="e">
        <f t="shared" ref="C24:C25" ca="1" si="1">IF(A24,$E$18,#N/A)</f>
        <v>#N/A</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f ca="1">B23*SIN(RADIANS(C23))</f>
        <v>-5.0000000000000044</v>
      </c>
      <c r="C27" s="181">
        <f ca="1">B23*COS(RADIANS(C23))</f>
        <v>8.6602540378443837</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Yes</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1</v>
      </c>
      <c r="B23" s="100">
        <f ca="1">IF(A23,$F$5,#N/A)</f>
        <v>10</v>
      </c>
      <c r="C23" s="100">
        <f ca="1">IF(A23,$E$18,#N/A)</f>
        <v>29.999999999999993</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No</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Yes</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1</v>
      </c>
      <c r="B23" s="76">
        <f ca="1">IF(A23,$F$5,#N/A)</f>
        <v>10</v>
      </c>
      <c r="C23" s="76">
        <f ca="1">IF(A23,$E$18,#N/A)</f>
        <v>29.999999999999993</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22" sqref="C22"/>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1.4451612903225806</v>
      </c>
      <c r="E5" s="182" t="s">
        <v>51</v>
      </c>
      <c r="S5" s="34"/>
      <c r="AB5"/>
    </row>
    <row r="6" spans="1:38">
      <c r="A6" s="17" t="s">
        <v>52</v>
      </c>
      <c r="C6" s="21" cm="1">
        <f t="array" aca="1" ref="C6" ca="1">INDIRECT("'"&amp;$C$1&amp;"'!e18")</f>
        <v>60</v>
      </c>
      <c r="E6" s="182" t="s">
        <v>53</v>
      </c>
      <c r="S6" s="34"/>
      <c r="AB6"/>
    </row>
    <row r="7" spans="1:38">
      <c r="A7" s="17" t="s">
        <v>54</v>
      </c>
      <c r="C7" s="21" cm="1">
        <f t="array" aca="1" ref="C7" ca="1">INDIRECT("'"&amp;$C$1&amp;"'!F6")</f>
        <v>240</v>
      </c>
      <c r="E7" s="182" t="s">
        <v>55</v>
      </c>
      <c r="S7" s="34"/>
      <c r="AB7"/>
    </row>
    <row r="8" spans="1:38">
      <c r="A8" s="17" t="s">
        <v>56</v>
      </c>
      <c r="C8" s="21" cm="1">
        <f t="array" aca="1" ref="C8" ca="1">INDIRECT("'"&amp;$C$1&amp;"'!F7")</f>
        <v>300</v>
      </c>
      <c r="S8" s="34"/>
      <c r="AB8"/>
    </row>
    <row r="9" spans="1:38">
      <c r="A9" s="17" t="s">
        <v>57</v>
      </c>
      <c r="C9" s="91" cm="1">
        <f t="array" aca="1" ref="C9" ca="1">INDIRECT("'"&amp;$C$1&amp;"'!E19")</f>
        <v>11.982893790305562</v>
      </c>
      <c r="S9" s="34"/>
      <c r="AB9"/>
    </row>
    <row r="10" spans="1:38">
      <c r="A10" s="17" t="s">
        <v>58</v>
      </c>
      <c r="C10" s="91" cm="1">
        <f t="array" aca="1" ref="C10" ca="1">INDIRECT("'"&amp;$C$1&amp;"'!F3")</f>
        <v>20</v>
      </c>
      <c r="S10" s="34"/>
      <c r="AB10"/>
    </row>
    <row r="11" spans="1:38">
      <c r="A11" s="17" t="s">
        <v>59</v>
      </c>
      <c r="C11" s="91" cm="1">
        <f t="array" aca="1" ref="C11" ca="1">INDIRECT("'"&amp;$C$1&amp;"'!F4")</f>
        <v>3</v>
      </c>
      <c r="S11" s="34"/>
      <c r="AB11"/>
    </row>
    <row r="12" spans="1:38">
      <c r="A12" s="82" t="s">
        <v>60</v>
      </c>
      <c r="B12" s="18"/>
      <c r="C12" s="139" cm="1">
        <f t="array" aca="1" ref="C12" ca="1">INDIRECT("'"&amp;$C$1&amp;"'!E20")</f>
        <v>9.4</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20</v>
      </c>
      <c r="D17" s="16">
        <f ca="1">C17+C11</f>
        <v>23</v>
      </c>
      <c r="E17" s="20">
        <f ca="1">C17-C11</f>
        <v>17</v>
      </c>
      <c r="S17" s="34"/>
      <c r="AB17"/>
      <c r="AL17" s="29"/>
    </row>
    <row r="18" spans="1:39">
      <c r="A18" s="128" t="s">
        <v>67</v>
      </c>
      <c r="B18" s="18"/>
      <c r="C18" s="129">
        <f ca="1">C10/C12</f>
        <v>2.1276595744680851</v>
      </c>
      <c r="D18" s="129">
        <f ca="1">D17/C12+C13</f>
        <v>2.7468085106382976</v>
      </c>
      <c r="E18" s="130">
        <f ca="1">E17/C12-C13</f>
        <v>1.5085106382978721</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1</v>
      </c>
      <c r="AM25" s="29"/>
    </row>
    <row r="26" spans="1:39">
      <c r="A26" t="s">
        <v>71</v>
      </c>
      <c r="C26" s="27" t="b">
        <f ca="1">AND(C5&gt;=0.5,C5&lt;=2)</f>
        <v>1</v>
      </c>
      <c r="AM26" s="29"/>
    </row>
    <row r="27" spans="1:39">
      <c r="A27" t="s">
        <v>72</v>
      </c>
      <c r="C27" s="26" t="b">
        <f ca="1">C6&lt;=60</f>
        <v>1</v>
      </c>
      <c r="AM27" s="29"/>
    </row>
    <row r="28" spans="1:39">
      <c r="AM28" s="29"/>
    </row>
    <row r="29" spans="1:39">
      <c r="A29" s="32" t="s">
        <v>11</v>
      </c>
      <c r="AM29" s="29"/>
    </row>
    <row r="30" spans="1:39">
      <c r="A30" t="s">
        <v>70</v>
      </c>
      <c r="C30" s="26" t="b">
        <f ca="1">AND(D18&gt;=2,E18&lt;=2)</f>
        <v>1</v>
      </c>
      <c r="AM30" s="29"/>
    </row>
    <row r="31" spans="1:39">
      <c r="A31" t="s">
        <v>71</v>
      </c>
      <c r="C31" s="27" t="b">
        <f ca="1">AND(C5&gt;=0.5,C5&lt;=2)</f>
        <v>1</v>
      </c>
      <c r="AM31" s="29"/>
    </row>
    <row r="32" spans="1:39">
      <c r="A32" t="s">
        <v>73</v>
      </c>
      <c r="C32" s="26" t="b">
        <f ca="1">C6&gt;=120</f>
        <v>0</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43.732043636263334</v>
      </c>
      <c r="E37" s="3">
        <f ca="1">IFERROR(MIN(DEGREES(ACOS(1.56*$C$9^2/ABS(E$36*$C$4))),60),-1)</f>
        <v>60</v>
      </c>
      <c r="F37" s="1">
        <f t="shared" ref="F37:H38" ca="1" si="2">IFERROR(180-DEGREES(ACOS(1.56*$C$9^2/ABS(B$36*$C$4))),181)</f>
        <v>181</v>
      </c>
      <c r="G37" s="2">
        <f t="shared" ca="1" si="2"/>
        <v>181</v>
      </c>
      <c r="H37" s="2">
        <f t="shared" ca="1" si="2"/>
        <v>136.26795636373666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43.732043636263334</v>
      </c>
      <c r="E38" s="7">
        <f ca="1">IFERROR(MIN(DEGREES(ACOS(1.56*$C$9^2/ABS(E$36*$C$4))),60),-1)</f>
        <v>60</v>
      </c>
      <c r="F38" s="5">
        <f t="shared" ca="1" si="2"/>
        <v>181</v>
      </c>
      <c r="G38" s="6">
        <f t="shared" ca="1" si="2"/>
        <v>181</v>
      </c>
      <c r="H38" s="6">
        <f t="shared" ca="1" si="2"/>
        <v>136.26795636373666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f ca="1">O43</f>
        <v>-1</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v>
      </c>
      <c r="I43" s="99">
        <v>0.05</v>
      </c>
      <c r="J43" s="22">
        <f ca="1">IF(H43&lt;$I$37,IF(F43&lt;$I$37,#N/A,$I$37),IF(H43&gt;$G$37,#N/A,H43))</f>
        <v>120</v>
      </c>
      <c r="K43" s="21">
        <f ca="1">IF(F43&gt;=$G$37,IF($G$37&lt;J43,179.5,$G$37),IF(F43&lt;$I$37,#N/A,F43))</f>
        <v>181</v>
      </c>
      <c r="L43" s="4">
        <f ca="1">IF(G43&gt;$F$37,#N/A,G43)</f>
        <v>181</v>
      </c>
      <c r="M43" s="21">
        <f ca="1">IF(E43&gt;=$F$37,IF($F$37&lt;L43,179.5,$F$37),E43)</f>
        <v>181</v>
      </c>
      <c r="N43" s="22">
        <f ca="1">IF(F43&gt;$E$37,IF(H43&gt;$E$37,#N/A,$E$37),IF(F43&lt;$C$37,#N/A,F43))</f>
        <v>60</v>
      </c>
      <c r="O43" s="21">
        <f ca="1">IF(H43&lt;$C$37,IF($C$37&gt;N43,0.5,$C$37),IF(H43&gt;$E$37,#N/A,H43))</f>
        <v>-1</v>
      </c>
      <c r="P43" s="99">
        <f ca="1">ABS(D43-$H$37)</f>
        <v>137.26795636373666</v>
      </c>
      <c r="Q43" t="e">
        <f t="shared" ref="Q43:Q74" ca="1" si="5">IF(AND(P43=MIN($P$43:$P$202),D43&gt;$I$37,D43&lt;$G$37),A43,#N/A)</f>
        <v>#N/A</v>
      </c>
      <c r="R43" s="108" t="e">
        <f t="shared" ref="R43:R74" ca="1" si="6">IF(AND(P43=MIN($P$43:$P$202),D43&gt;$I$37,D43&lt;$G$37),D43,#N/A)</f>
        <v>#N/A</v>
      </c>
      <c r="S43" s="99">
        <f ca="1">ABS(D43-$D$37)</f>
        <v>44.732043636263334</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f ca="1">IF(OR(J43=181,J43=-1),#N/A,I43*SIN(RADIANS(J43)))</f>
        <v>4.330127018922194E-2</v>
      </c>
      <c r="AU43" s="160">
        <f ca="1">IF(OR(J43=181,J43=-1),#N/A,I43*COS(RADIANS(J43)))</f>
        <v>-2.4999999999999991E-2</v>
      </c>
      <c r="AV43" s="159" t="e">
        <f ca="1">IF(OR(L43=181,L43=-1),#N/A,I43*SIN(RADIANS(L43)))</f>
        <v>#N/A</v>
      </c>
      <c r="AW43" s="160" t="e">
        <f ca="1">IF(OR(L43=181,L43=-1),#N/A,I43*COS(RADIANS(L43)))</f>
        <v>#N/A</v>
      </c>
      <c r="AX43" s="159">
        <f ca="1">IF(OR(N43=181,N43=-1,N43=0.5),#N/A,I43*SIN(RADIANS(N43)))</f>
        <v>4.3301270189221933E-2</v>
      </c>
      <c r="AY43" s="160">
        <f ca="1">IF(OR(N43=181,N43=-1,N43=0.5),#N/A,I43*COS(RADIANS(N43)))</f>
        <v>2.5000000000000008E-2</v>
      </c>
      <c r="AZ43" s="162">
        <f ca="1">IF(MAX(Q203,T203)=0,#N/A,MAX(Q203,T203))</f>
        <v>9.84375</v>
      </c>
      <c r="BA43" s="163">
        <f ca="1">IF(MAX(R203,U203)=0,#N/A,MAX(R203,U203))</f>
        <v>43.602743458869938</v>
      </c>
      <c r="BD43" s="12">
        <v>0</v>
      </c>
      <c r="BE43" s="161">
        <f ca="1">1.56*$C$9^2/ABS(COS(RADIANS(BD43)))/$C$4</f>
        <v>0.72258064516129028</v>
      </c>
      <c r="BF43" s="161">
        <f ca="1">$D$17/(3*$C$9^2/(3*$C$9+$C$14*COS(RADIANS(BD43))))</f>
        <v>3.2542242374828731</v>
      </c>
      <c r="BG43" s="161">
        <f ca="1">$E$17/(3*$C$9^2/(3*$C$9+$C$14*COS(RADIANS(BD43))))</f>
        <v>2.4052961755308195</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v>
      </c>
      <c r="E44" s="4">
        <f t="shared" ref="E44:F61" ca="1" si="9">IFERROR(DEGREES(ACOS(3*$C$9*($C$9-$D$17/E$42)/($D$17/E$42*$A44))),IF($C$9-$D$17/E$42&lt;=0,181,-1))</f>
        <v>181</v>
      </c>
      <c r="F44" s="4">
        <f t="shared" ca="1" si="9"/>
        <v>181</v>
      </c>
      <c r="G44" s="22">
        <f t="shared" ca="1" si="4"/>
        <v>181</v>
      </c>
      <c r="H44" s="4">
        <f t="shared" ca="1" si="4"/>
        <v>-1</v>
      </c>
      <c r="I44" s="99">
        <f t="shared" ref="I44:I106" si="10">A44</f>
        <v>0.15625</v>
      </c>
      <c r="J44" s="22">
        <f t="shared" ref="J44:J106" ca="1" si="11">IF(H44&lt;$I$37,IF(F44&lt;$I$37,#N/A,$I$37),IF(H44&gt;$G$37,#N/A,H44))</f>
        <v>120</v>
      </c>
      <c r="K44" s="21">
        <f t="shared" ref="K44:K107" ca="1" si="12">IF(F44&gt;=$G$37,IF($G$37&lt;J44,179.5,$G$37),IF(F44&lt;$I$37,#N/A,F44))</f>
        <v>181</v>
      </c>
      <c r="L44" s="4">
        <f t="shared" ref="L44:L73" ca="1" si="13">IF(G44&gt;$F$37,#N/A,G44)</f>
        <v>181</v>
      </c>
      <c r="M44" s="21">
        <f t="shared" ref="M44:M107" ca="1" si="14">IF(E44&gt;=$F$37,IF($F$37&lt;L44,179.5,$F$37),E44)</f>
        <v>181</v>
      </c>
      <c r="N44" s="22">
        <f t="shared" ref="N44:N107" ca="1" si="15">IF(F44&gt;$E$37,IF(H44&gt;$E$37,#N/A,$E$37),IF(F44&lt;$C$37,#N/A,F44))</f>
        <v>60</v>
      </c>
      <c r="O44" s="21">
        <f t="shared" ref="O44:O107" ca="1" si="16">IF(H44&lt;$C$37,IF($C$37&gt;N44,0.5,$C$37),IF(H44&gt;$E$37,#N/A,H44))</f>
        <v>-1</v>
      </c>
      <c r="P44" s="99">
        <f t="shared" ref="P44:P106" ca="1" si="17">ABS(D44-$H$37)</f>
        <v>137.26795636373666</v>
      </c>
      <c r="Q44" t="e">
        <f t="shared" ca="1" si="5"/>
        <v>#N/A</v>
      </c>
      <c r="R44" s="108" t="e">
        <f t="shared" ca="1" si="6"/>
        <v>#N/A</v>
      </c>
      <c r="S44" s="99">
        <f t="shared" ref="S44:S106" ca="1" si="18">ABS(D44-$D$37)</f>
        <v>44.732043636263334</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17.282165866115669</v>
      </c>
      <c r="AK44" s="91">
        <f ca="1">IF(OR(D38=181,D38=-1),#N/A,A38*COS(RADIANS(D38)))</f>
        <v>18.064516129032256</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f t="shared" ref="AT44:AT107" ca="1" si="31">IF(OR(J44=181,J44=-1),#N/A,I44*SIN(RADIANS(J44)))</f>
        <v>0.13531646934131855</v>
      </c>
      <c r="AU44" s="91">
        <f t="shared" ref="AU44:AU107" ca="1" si="32">IF(OR(J44=181,J44=-1),#N/A,I44*COS(RADIANS(J44)))</f>
        <v>-7.8124999999999972E-2</v>
      </c>
      <c r="AV44" s="99" t="e">
        <f t="shared" ref="AV44:AV107" ca="1" si="33">IF(OR(L44=181,L44=-1),#N/A,I44*SIN(RADIANS(L44)))</f>
        <v>#N/A</v>
      </c>
      <c r="AW44" s="91" t="e">
        <f t="shared" ref="AW44:AW107" ca="1" si="34">IF(OR(L44=181,L44=-1),#N/A,I44*COS(RADIANS(L44)))</f>
        <v>#N/A</v>
      </c>
      <c r="AX44" s="99">
        <f t="shared" ref="AX44:AX107" ca="1" si="35">IF(OR(N44=181,N44=-1,N44=0.5),#N/A,I44*SIN(RADIANS(N44)))</f>
        <v>0.13531646934131852</v>
      </c>
      <c r="AY44" s="91">
        <f t="shared" ref="AY44:AY107" ca="1" si="36">IF(OR(N44=181,N44=-1,N44=0.5),#N/A,I44*COS(RADIANS(N44)))</f>
        <v>7.8125000000000014E-2</v>
      </c>
      <c r="AZ44" s="179" t="s">
        <v>23</v>
      </c>
      <c r="BA44" s="140" t="s">
        <v>24</v>
      </c>
      <c r="BD44" s="174">
        <v>1</v>
      </c>
      <c r="BE44" s="30">
        <f t="shared" ref="BE44:BE107" ca="1" si="37">1.56*$C$9^2/ABS(COS(RADIANS(BD44)))/$C$4</f>
        <v>0.7226907144575333</v>
      </c>
      <c r="BF44" s="30">
        <f t="shared" ref="BF44:BF107" ca="1" si="38">$D$17/(3*$C$9^2/(3*$C$9+$C$14*COS(RADIANS(BD44))))</f>
        <v>3.2540209377139488</v>
      </c>
      <c r="BG44" s="30">
        <f t="shared" ref="BG44:BG45" ca="1" si="39">$E$17/(3*$C$9^2/(3*$C$9+$C$14*COS(RADIANS(BD44))))</f>
        <v>2.4051459104842232</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v>
      </c>
      <c r="E45" s="4">
        <f t="shared" ca="1" si="9"/>
        <v>181</v>
      </c>
      <c r="F45" s="4">
        <f t="shared" ca="1" si="9"/>
        <v>181</v>
      </c>
      <c r="G45" s="22">
        <f t="shared" ca="1" si="4"/>
        <v>181</v>
      </c>
      <c r="H45" s="4">
        <f t="shared" ca="1" si="4"/>
        <v>-1</v>
      </c>
      <c r="I45" s="99">
        <f t="shared" si="10"/>
        <v>0.3125</v>
      </c>
      <c r="J45" s="22">
        <f t="shared" ca="1" si="11"/>
        <v>120</v>
      </c>
      <c r="K45" s="21">
        <f t="shared" ca="1" si="12"/>
        <v>181</v>
      </c>
      <c r="L45" s="4">
        <f t="shared" ca="1" si="13"/>
        <v>181</v>
      </c>
      <c r="M45" s="21">
        <f t="shared" ca="1" si="14"/>
        <v>181</v>
      </c>
      <c r="N45" s="22">
        <f t="shared" ca="1" si="15"/>
        <v>60</v>
      </c>
      <c r="O45" s="21">
        <f t="shared" ca="1" si="16"/>
        <v>-1</v>
      </c>
      <c r="P45" s="99">
        <f t="shared" ca="1" si="17"/>
        <v>137.26795636373666</v>
      </c>
      <c r="Q45" t="e">
        <f t="shared" ca="1" si="5"/>
        <v>#N/A</v>
      </c>
      <c r="R45" s="108" t="e">
        <f t="shared" ca="1" si="6"/>
        <v>#N/A</v>
      </c>
      <c r="S45" s="99">
        <f t="shared" ca="1" si="18"/>
        <v>44.732043636263334</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f t="shared" ca="1" si="31"/>
        <v>0.2706329386826371</v>
      </c>
      <c r="AU45" s="91">
        <f t="shared" ca="1" si="32"/>
        <v>-0.15624999999999994</v>
      </c>
      <c r="AV45" s="99" t="e">
        <f t="shared" ca="1" si="33"/>
        <v>#N/A</v>
      </c>
      <c r="AW45" s="91" t="e">
        <f t="shared" ca="1" si="34"/>
        <v>#N/A</v>
      </c>
      <c r="AX45" s="99">
        <f t="shared" ca="1" si="35"/>
        <v>0.27063293868263705</v>
      </c>
      <c r="AY45" s="91">
        <f t="shared" ca="1" si="36"/>
        <v>0.15625000000000003</v>
      </c>
      <c r="AZ45" s="184">
        <f ca="1">AZ43*SIN(RADIANS(BA43))</f>
        <v>6.7887837086808887</v>
      </c>
      <c r="BA45" s="185">
        <f ca="1">AZ43*COS(RADIANS(BA43))</f>
        <v>7.1282417060063956</v>
      </c>
      <c r="BD45" s="174">
        <v>2</v>
      </c>
      <c r="BE45" s="30">
        <f t="shared" ca="1" si="37"/>
        <v>0.72302109007398729</v>
      </c>
      <c r="BF45" s="30">
        <f t="shared" ca="1" si="38"/>
        <v>3.2534111003342554</v>
      </c>
      <c r="BG45" s="30">
        <f t="shared" ca="1" si="39"/>
        <v>2.4046951611166234</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v>
      </c>
      <c r="E46" s="4">
        <f t="shared" ca="1" si="9"/>
        <v>181</v>
      </c>
      <c r="F46" s="4">
        <f t="shared" ca="1" si="9"/>
        <v>181</v>
      </c>
      <c r="G46" s="22">
        <f t="shared" ca="1" si="4"/>
        <v>181</v>
      </c>
      <c r="H46" s="4">
        <f t="shared" ca="1" si="4"/>
        <v>-1</v>
      </c>
      <c r="I46" s="99">
        <f t="shared" si="10"/>
        <v>0.46875</v>
      </c>
      <c r="J46" s="22">
        <f t="shared" ca="1" si="11"/>
        <v>120</v>
      </c>
      <c r="K46" s="21">
        <f t="shared" ca="1" si="12"/>
        <v>181</v>
      </c>
      <c r="L46" s="4">
        <f t="shared" ca="1" si="13"/>
        <v>181</v>
      </c>
      <c r="M46" s="21">
        <f t="shared" ca="1" si="14"/>
        <v>181</v>
      </c>
      <c r="N46" s="22">
        <f t="shared" ca="1" si="15"/>
        <v>60</v>
      </c>
      <c r="O46" s="21">
        <f t="shared" ca="1" si="16"/>
        <v>-1</v>
      </c>
      <c r="P46" s="99">
        <f t="shared" ca="1" si="17"/>
        <v>137.26795636373666</v>
      </c>
      <c r="Q46" t="e">
        <f t="shared" ca="1" si="5"/>
        <v>#N/A</v>
      </c>
      <c r="R46" s="108" t="e">
        <f t="shared" ca="1" si="6"/>
        <v>#N/A</v>
      </c>
      <c r="S46" s="99">
        <f t="shared" ca="1" si="18"/>
        <v>44.732043636263334</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f t="shared" ca="1" si="31"/>
        <v>0.40594940802395563</v>
      </c>
      <c r="AU46" s="91">
        <f t="shared" ca="1" si="32"/>
        <v>-0.23437499999999989</v>
      </c>
      <c r="AV46" s="99" t="e">
        <f t="shared" ca="1" si="33"/>
        <v>#N/A</v>
      </c>
      <c r="AW46" s="91" t="e">
        <f t="shared" ca="1" si="34"/>
        <v>#N/A</v>
      </c>
      <c r="AX46" s="99">
        <f t="shared" ca="1" si="35"/>
        <v>0.40594940802395557</v>
      </c>
      <c r="AY46" s="91">
        <f t="shared" ca="1" si="36"/>
        <v>0.23437500000000006</v>
      </c>
      <c r="AZ46" s="179"/>
      <c r="BA46" s="140"/>
      <c r="BD46" s="174">
        <v>3</v>
      </c>
      <c r="BE46" s="30">
        <f t="shared" ca="1" si="37"/>
        <v>0.72357227581785266</v>
      </c>
      <c r="BF46" s="30">
        <f t="shared" ca="1" si="38"/>
        <v>3.2523949111061663</v>
      </c>
      <c r="BG46" s="30">
        <f t="shared" ref="BG46:BG50" ca="1" si="51">$E$17/(3*$C$9^2/(3*$C$9+$C$14*COS(RADIANS(BD46))))</f>
        <v>2.4039440647306445</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v>
      </c>
      <c r="E47" s="4">
        <f t="shared" ca="1" si="9"/>
        <v>181</v>
      </c>
      <c r="F47" s="4">
        <f t="shared" ca="1" si="9"/>
        <v>181</v>
      </c>
      <c r="G47" s="22">
        <f t="shared" ca="1" si="4"/>
        <v>181</v>
      </c>
      <c r="H47" s="4">
        <f t="shared" ca="1" si="4"/>
        <v>-1</v>
      </c>
      <c r="I47" s="99">
        <f t="shared" si="10"/>
        <v>0.625</v>
      </c>
      <c r="J47" s="22">
        <f t="shared" ca="1" si="11"/>
        <v>120</v>
      </c>
      <c r="K47" s="21">
        <f t="shared" ca="1" si="12"/>
        <v>181</v>
      </c>
      <c r="L47" s="4">
        <f t="shared" ca="1" si="13"/>
        <v>181</v>
      </c>
      <c r="M47" s="21">
        <f t="shared" ca="1" si="14"/>
        <v>181</v>
      </c>
      <c r="N47" s="22">
        <f t="shared" ca="1" si="15"/>
        <v>60</v>
      </c>
      <c r="O47" s="21">
        <f t="shared" ca="1" si="16"/>
        <v>-1</v>
      </c>
      <c r="P47" s="99">
        <f t="shared" ca="1" si="17"/>
        <v>137.26795636373666</v>
      </c>
      <c r="Q47" t="e">
        <f t="shared" ca="1" si="5"/>
        <v>#N/A</v>
      </c>
      <c r="R47" s="108" t="e">
        <f t="shared" ca="1" si="6"/>
        <v>#N/A</v>
      </c>
      <c r="S47" s="99">
        <f t="shared" ca="1" si="18"/>
        <v>44.732043636263334</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17.282165866115669</v>
      </c>
      <c r="AK47" s="91">
        <f ca="1">IF(OR(H38=181,H38=-1),#N/A,A38*COS(RADIANS(H38)))</f>
        <v>-18.064516129032253</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f t="shared" ca="1" si="31"/>
        <v>0.54126587736527421</v>
      </c>
      <c r="AU47" s="91">
        <f t="shared" ca="1" si="32"/>
        <v>-0.31249999999999989</v>
      </c>
      <c r="AV47" s="99" t="e">
        <f t="shared" ca="1" si="33"/>
        <v>#N/A</v>
      </c>
      <c r="AW47" s="91" t="e">
        <f t="shared" ca="1" si="34"/>
        <v>#N/A</v>
      </c>
      <c r="AX47" s="99">
        <f t="shared" ca="1" si="35"/>
        <v>0.5412658773652741</v>
      </c>
      <c r="AY47" s="91">
        <f t="shared" ca="1" si="36"/>
        <v>0.31250000000000006</v>
      </c>
      <c r="AZ47" s="186">
        <f ca="1">-AZ45</f>
        <v>-6.7887837086808887</v>
      </c>
      <c r="BA47" s="187">
        <f ca="1">BA45</f>
        <v>7.1282417060063956</v>
      </c>
      <c r="BD47" s="174">
        <v>4</v>
      </c>
      <c r="BE47" s="30">
        <f t="shared" ca="1" si="37"/>
        <v>0.72434511345220176</v>
      </c>
      <c r="BF47" s="30">
        <f t="shared" ca="1" si="38"/>
        <v>3.2509726795707636</v>
      </c>
      <c r="BG47" s="30">
        <f t="shared" ca="1" si="51"/>
        <v>2.4028928501175209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v>
      </c>
      <c r="E48" s="4">
        <f t="shared" ca="1" si="9"/>
        <v>181</v>
      </c>
      <c r="F48" s="4">
        <f t="shared" ca="1" si="9"/>
        <v>181</v>
      </c>
      <c r="G48" s="22">
        <f t="shared" ca="1" si="4"/>
        <v>181</v>
      </c>
      <c r="H48" s="4">
        <f t="shared" ca="1" si="4"/>
        <v>-1</v>
      </c>
      <c r="I48" s="99">
        <f t="shared" si="10"/>
        <v>0.78125</v>
      </c>
      <c r="J48" s="22">
        <f t="shared" ca="1" si="11"/>
        <v>120</v>
      </c>
      <c r="K48" s="21">
        <f t="shared" ca="1" si="12"/>
        <v>181</v>
      </c>
      <c r="L48" s="4">
        <f t="shared" ca="1" si="13"/>
        <v>181</v>
      </c>
      <c r="M48" s="21">
        <f t="shared" ca="1" si="14"/>
        <v>181</v>
      </c>
      <c r="N48" s="22">
        <f t="shared" ca="1" si="15"/>
        <v>60</v>
      </c>
      <c r="O48" s="21">
        <f t="shared" ca="1" si="16"/>
        <v>-1</v>
      </c>
      <c r="P48" s="99">
        <f t="shared" ca="1" si="17"/>
        <v>137.26795636373666</v>
      </c>
      <c r="Q48" t="e">
        <f t="shared" ca="1" si="5"/>
        <v>#N/A</v>
      </c>
      <c r="R48" s="108" t="e">
        <f t="shared" ca="1" si="6"/>
        <v>#N/A</v>
      </c>
      <c r="S48" s="99">
        <f t="shared" ca="1" si="18"/>
        <v>44.732043636263334</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f t="shared" ca="1" si="31"/>
        <v>0.67658234670659279</v>
      </c>
      <c r="AU48" s="91">
        <f t="shared" ca="1" si="32"/>
        <v>-0.39062499999999983</v>
      </c>
      <c r="AV48" s="99" t="e">
        <f t="shared" ca="1" si="33"/>
        <v>#N/A</v>
      </c>
      <c r="AW48" s="91" t="e">
        <f t="shared" ca="1" si="34"/>
        <v>#N/A</v>
      </c>
      <c r="AX48" s="99">
        <f t="shared" ca="1" si="35"/>
        <v>0.67658234670659267</v>
      </c>
      <c r="AY48" s="91">
        <f t="shared" ca="1" si="36"/>
        <v>0.39062500000000011</v>
      </c>
      <c r="BD48" s="174">
        <v>5</v>
      </c>
      <c r="BE48" s="30">
        <f t="shared" ca="1" si="37"/>
        <v>0.72534078583777351</v>
      </c>
      <c r="BF48" s="30">
        <f t="shared" ca="1" si="38"/>
        <v>3.2491448389535518</v>
      </c>
      <c r="BG48" s="30">
        <f t="shared" ca="1" si="51"/>
        <v>2.4015418374874078</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v>
      </c>
      <c r="E49" s="4">
        <f t="shared" ca="1" si="9"/>
        <v>181</v>
      </c>
      <c r="F49" s="4">
        <f t="shared" ca="1" si="9"/>
        <v>181</v>
      </c>
      <c r="G49" s="22">
        <f t="shared" ca="1" si="4"/>
        <v>181</v>
      </c>
      <c r="H49" s="4">
        <f t="shared" ca="1" si="4"/>
        <v>-1</v>
      </c>
      <c r="I49" s="99">
        <f t="shared" si="10"/>
        <v>0.9375</v>
      </c>
      <c r="J49" s="22">
        <f t="shared" ca="1" si="11"/>
        <v>120</v>
      </c>
      <c r="K49" s="21">
        <f t="shared" ca="1" si="12"/>
        <v>181</v>
      </c>
      <c r="L49" s="4">
        <f t="shared" ca="1" si="13"/>
        <v>181</v>
      </c>
      <c r="M49" s="21">
        <f t="shared" ca="1" si="14"/>
        <v>181</v>
      </c>
      <c r="N49" s="22">
        <f t="shared" ca="1" si="15"/>
        <v>60</v>
      </c>
      <c r="O49" s="21">
        <f t="shared" ca="1" si="16"/>
        <v>-1</v>
      </c>
      <c r="P49" s="99">
        <f t="shared" ca="1" si="17"/>
        <v>137.26795636373666</v>
      </c>
      <c r="Q49" t="e">
        <f t="shared" ca="1" si="5"/>
        <v>#N/A</v>
      </c>
      <c r="R49" s="108" t="e">
        <f t="shared" ca="1" si="6"/>
        <v>#N/A</v>
      </c>
      <c r="S49" s="99">
        <f t="shared" ca="1" si="18"/>
        <v>44.732043636263334</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f t="shared" ca="1" si="31"/>
        <v>0.81189881604791125</v>
      </c>
      <c r="AU49" s="91">
        <f t="shared" ca="1" si="32"/>
        <v>-0.46874999999999978</v>
      </c>
      <c r="AV49" s="99" t="e">
        <f t="shared" ca="1" si="33"/>
        <v>#N/A</v>
      </c>
      <c r="AW49" s="91" t="e">
        <f t="shared" ca="1" si="34"/>
        <v>#N/A</v>
      </c>
      <c r="AX49" s="99">
        <f t="shared" ca="1" si="35"/>
        <v>0.81189881604791114</v>
      </c>
      <c r="AY49" s="91">
        <f t="shared" ca="1" si="36"/>
        <v>0.46875000000000011</v>
      </c>
      <c r="BD49" s="174">
        <v>6</v>
      </c>
      <c r="BE49" s="30">
        <f t="shared" ca="1" si="37"/>
        <v>0.72656082136202482</v>
      </c>
      <c r="BF49" s="30">
        <f t="shared" ca="1" si="38"/>
        <v>3.2469119460324882</v>
      </c>
      <c r="BG49" s="30">
        <f t="shared" ca="1" si="51"/>
        <v>2.399891438371839</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v>
      </c>
      <c r="E50" s="4">
        <f t="shared" ca="1" si="9"/>
        <v>181</v>
      </c>
      <c r="F50" s="4">
        <f t="shared" ca="1" si="9"/>
        <v>181</v>
      </c>
      <c r="G50" s="22">
        <f t="shared" ca="1" si="4"/>
        <v>181</v>
      </c>
      <c r="H50" s="4">
        <f t="shared" ca="1" si="4"/>
        <v>-1</v>
      </c>
      <c r="I50" s="99">
        <f t="shared" si="10"/>
        <v>1.09375</v>
      </c>
      <c r="J50" s="22">
        <f t="shared" ca="1" si="11"/>
        <v>120</v>
      </c>
      <c r="K50" s="21">
        <f t="shared" ca="1" si="12"/>
        <v>181</v>
      </c>
      <c r="L50" s="4">
        <f t="shared" ca="1" si="13"/>
        <v>181</v>
      </c>
      <c r="M50" s="21">
        <f t="shared" ca="1" si="14"/>
        <v>181</v>
      </c>
      <c r="N50" s="22">
        <f t="shared" ca="1" si="15"/>
        <v>60</v>
      </c>
      <c r="O50" s="21">
        <f t="shared" ca="1" si="16"/>
        <v>-1</v>
      </c>
      <c r="P50" s="99">
        <f t="shared" ca="1" si="17"/>
        <v>137.26795636373666</v>
      </c>
      <c r="Q50" t="e">
        <f t="shared" ca="1" si="5"/>
        <v>#N/A</v>
      </c>
      <c r="R50" s="108" t="e">
        <f t="shared" ca="1" si="6"/>
        <v>#N/A</v>
      </c>
      <c r="S50" s="99">
        <f t="shared" ca="1" si="18"/>
        <v>44.732043636263334</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-17.282165866115669</v>
      </c>
      <c r="AK50" s="91">
        <f ca="1">AK44</f>
        <v>18.064516129032256</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f t="shared" ca="1" si="31"/>
        <v>0.94721528538922983</v>
      </c>
      <c r="AU50" s="91">
        <f t="shared" ca="1" si="32"/>
        <v>-0.54687499999999978</v>
      </c>
      <c r="AV50" s="99" t="e">
        <f t="shared" ca="1" si="33"/>
        <v>#N/A</v>
      </c>
      <c r="AW50" s="91" t="e">
        <f t="shared" ca="1" si="34"/>
        <v>#N/A</v>
      </c>
      <c r="AX50" s="99">
        <f t="shared" ca="1" si="35"/>
        <v>0.94721528538922972</v>
      </c>
      <c r="AY50" s="91">
        <f t="shared" ca="1" si="36"/>
        <v>0.54687500000000011</v>
      </c>
      <c r="BD50" s="174">
        <v>7</v>
      </c>
      <c r="BE50" s="30">
        <f t="shared" ca="1" si="37"/>
        <v>0.72800709968639377</v>
      </c>
      <c r="BF50" s="30">
        <f t="shared" ca="1" si="38"/>
        <v>3.2442746809683878</v>
      </c>
      <c r="BG50" s="30">
        <f t="shared" ca="1" si="51"/>
        <v>2.3979421554983733</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v>
      </c>
      <c r="E51" s="4">
        <f t="shared" ca="1" si="9"/>
        <v>181</v>
      </c>
      <c r="F51" s="4">
        <f t="shared" ca="1" si="9"/>
        <v>181</v>
      </c>
      <c r="G51" s="22">
        <f t="shared" ca="1" si="4"/>
        <v>181</v>
      </c>
      <c r="H51" s="4">
        <f t="shared" ca="1" si="4"/>
        <v>-1</v>
      </c>
      <c r="I51" s="99">
        <f t="shared" si="10"/>
        <v>1.25</v>
      </c>
      <c r="J51" s="22">
        <f t="shared" ca="1" si="11"/>
        <v>120</v>
      </c>
      <c r="K51" s="21">
        <f t="shared" ca="1" si="12"/>
        <v>181</v>
      </c>
      <c r="L51" s="4">
        <f t="shared" ca="1" si="13"/>
        <v>181</v>
      </c>
      <c r="M51" s="21">
        <f t="shared" ca="1" si="14"/>
        <v>181</v>
      </c>
      <c r="N51" s="22">
        <f t="shared" ca="1" si="15"/>
        <v>60</v>
      </c>
      <c r="O51" s="21">
        <f t="shared" ca="1" si="16"/>
        <v>-1</v>
      </c>
      <c r="P51" s="99">
        <f t="shared" ca="1" si="17"/>
        <v>137.26795636373666</v>
      </c>
      <c r="Q51" t="e">
        <f t="shared" ca="1" si="5"/>
        <v>#N/A</v>
      </c>
      <c r="R51" s="108" t="e">
        <f t="shared" ca="1" si="6"/>
        <v>#N/A</v>
      </c>
      <c r="S51" s="99">
        <f t="shared" ca="1" si="18"/>
        <v>44.732043636263334</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f t="shared" ca="1" si="31"/>
        <v>1.0825317547305484</v>
      </c>
      <c r="AU51" s="91">
        <f t="shared" ca="1" si="32"/>
        <v>-0.62499999999999978</v>
      </c>
      <c r="AV51" s="99" t="e">
        <f t="shared" ca="1" si="33"/>
        <v>#N/A</v>
      </c>
      <c r="AW51" s="91" t="e">
        <f t="shared" ca="1" si="34"/>
        <v>#N/A</v>
      </c>
      <c r="AX51" s="99">
        <f t="shared" ca="1" si="35"/>
        <v>1.0825317547305482</v>
      </c>
      <c r="AY51" s="91">
        <f t="shared" ca="1" si="36"/>
        <v>0.62500000000000011</v>
      </c>
      <c r="BD51" s="174">
        <v>8</v>
      </c>
      <c r="BE51" s="30">
        <f t="shared" ca="1" si="37"/>
        <v>0.72968185885216263</v>
      </c>
      <c r="BF51" s="30">
        <f t="shared" ca="1" si="38"/>
        <v>3.2412338470977375</v>
      </c>
      <c r="BG51" s="30">
        <f t="shared" ref="BG51:BG114" ca="1" si="54">$E$17/(3*$C$9^2/(3*$C$9+$C$14*COS(RADIANS(BD51))))</f>
        <v>2.395694582637458</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v>
      </c>
      <c r="E52" s="4">
        <f t="shared" ca="1" si="9"/>
        <v>181</v>
      </c>
      <c r="F52" s="4">
        <f t="shared" ca="1" si="9"/>
        <v>181</v>
      </c>
      <c r="G52" s="22">
        <f t="shared" ca="1" si="4"/>
        <v>181</v>
      </c>
      <c r="H52" s="4">
        <f t="shared" ca="1" si="4"/>
        <v>-1</v>
      </c>
      <c r="I52" s="99">
        <f t="shared" si="10"/>
        <v>1.40625</v>
      </c>
      <c r="J52" s="22">
        <f t="shared" ca="1" si="11"/>
        <v>120</v>
      </c>
      <c r="K52" s="21">
        <f t="shared" ca="1" si="12"/>
        <v>181</v>
      </c>
      <c r="L52" s="4">
        <f t="shared" ca="1" si="13"/>
        <v>181</v>
      </c>
      <c r="M52" s="21">
        <f t="shared" ca="1" si="14"/>
        <v>181</v>
      </c>
      <c r="N52" s="22">
        <f t="shared" ca="1" si="15"/>
        <v>60</v>
      </c>
      <c r="O52" s="21">
        <f t="shared" ca="1" si="16"/>
        <v>-1</v>
      </c>
      <c r="P52" s="99">
        <f t="shared" ca="1" si="17"/>
        <v>137.26795636373666</v>
      </c>
      <c r="Q52" t="e">
        <f t="shared" ca="1" si="5"/>
        <v>#N/A</v>
      </c>
      <c r="R52" s="108" t="e">
        <f t="shared" ca="1" si="6"/>
        <v>#N/A</v>
      </c>
      <c r="S52" s="99">
        <f t="shared" ca="1" si="18"/>
        <v>44.732043636263334</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f t="shared" ca="1" si="31"/>
        <v>1.2178482240718669</v>
      </c>
      <c r="AU52" s="91">
        <f t="shared" ca="1" si="32"/>
        <v>-0.70312499999999967</v>
      </c>
      <c r="AV52" s="99" t="e">
        <f t="shared" ca="1" si="33"/>
        <v>#N/A</v>
      </c>
      <c r="AW52" s="91" t="e">
        <f t="shared" ca="1" si="34"/>
        <v>#N/A</v>
      </c>
      <c r="AX52" s="99">
        <f t="shared" ca="1" si="35"/>
        <v>1.2178482240718669</v>
      </c>
      <c r="AY52" s="91">
        <f t="shared" ca="1" si="36"/>
        <v>0.70312500000000011</v>
      </c>
      <c r="BD52" s="174">
        <v>9</v>
      </c>
      <c r="BE52" s="30">
        <f t="shared" ca="1" si="37"/>
        <v>0.7315877037952021</v>
      </c>
      <c r="BF52" s="30">
        <f t="shared" ca="1" si="38"/>
        <v>3.23779037068799</v>
      </c>
      <c r="BG52" s="30">
        <f t="shared" ca="1" si="54"/>
        <v>2.3931494044215578</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v>
      </c>
      <c r="E53" s="4">
        <f t="shared" ca="1" si="9"/>
        <v>181</v>
      </c>
      <c r="F53" s="4">
        <f t="shared" ca="1" si="9"/>
        <v>181</v>
      </c>
      <c r="G53" s="22">
        <f t="shared" ca="1" si="4"/>
        <v>181</v>
      </c>
      <c r="H53" s="4">
        <f t="shared" ca="1" si="4"/>
        <v>-1</v>
      </c>
      <c r="I53" s="99">
        <f t="shared" si="10"/>
        <v>1.5625</v>
      </c>
      <c r="J53" s="22">
        <f t="shared" ca="1" si="11"/>
        <v>120</v>
      </c>
      <c r="K53" s="21">
        <f t="shared" ca="1" si="12"/>
        <v>181</v>
      </c>
      <c r="L53" s="4">
        <f t="shared" ca="1" si="13"/>
        <v>181</v>
      </c>
      <c r="M53" s="21">
        <f t="shared" ca="1" si="14"/>
        <v>181</v>
      </c>
      <c r="N53" s="22">
        <f t="shared" ca="1" si="15"/>
        <v>60</v>
      </c>
      <c r="O53" s="21">
        <f t="shared" ca="1" si="16"/>
        <v>-1</v>
      </c>
      <c r="P53" s="99">
        <f t="shared" ca="1" si="17"/>
        <v>137.26795636373666</v>
      </c>
      <c r="Q53" t="e">
        <f t="shared" ca="1" si="5"/>
        <v>#N/A</v>
      </c>
      <c r="R53" s="108" t="e">
        <f t="shared" ca="1" si="6"/>
        <v>#N/A</v>
      </c>
      <c r="S53" s="99">
        <f t="shared" ca="1" si="18"/>
        <v>44.732043636263334</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-17.282165866115669</v>
      </c>
      <c r="AK53" s="139">
        <f ca="1">AK47</f>
        <v>-18.064516129032253</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f t="shared" ca="1" si="31"/>
        <v>1.3531646934131856</v>
      </c>
      <c r="AU53" s="91">
        <f t="shared" ca="1" si="32"/>
        <v>-0.78124999999999967</v>
      </c>
      <c r="AV53" s="99" t="e">
        <f t="shared" ca="1" si="33"/>
        <v>#N/A</v>
      </c>
      <c r="AW53" s="91" t="e">
        <f t="shared" ca="1" si="34"/>
        <v>#N/A</v>
      </c>
      <c r="AX53" s="99">
        <f t="shared" ca="1" si="35"/>
        <v>1.3531646934131853</v>
      </c>
      <c r="AY53" s="91">
        <f t="shared" ca="1" si="36"/>
        <v>0.78125000000000022</v>
      </c>
      <c r="BD53" s="174">
        <v>10</v>
      </c>
      <c r="BE53" s="30">
        <f t="shared" ca="1" si="37"/>
        <v>0.73372761633034478</v>
      </c>
      <c r="BF53" s="30">
        <f t="shared" ca="1" si="38"/>
        <v>3.2339453006554186</v>
      </c>
      <c r="BG53" s="30">
        <f t="shared" ca="1" si="54"/>
        <v>2.3903073961366137</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v>
      </c>
      <c r="E54" s="4">
        <f t="shared" ca="1" si="9"/>
        <v>181</v>
      </c>
      <c r="F54" s="4">
        <f t="shared" ca="1" si="9"/>
        <v>181</v>
      </c>
      <c r="G54" s="22">
        <f t="shared" ca="1" si="4"/>
        <v>181</v>
      </c>
      <c r="H54" s="4">
        <f t="shared" ca="1" si="4"/>
        <v>-1</v>
      </c>
      <c r="I54" s="99">
        <f t="shared" si="10"/>
        <v>1.71875</v>
      </c>
      <c r="J54" s="22">
        <f t="shared" ca="1" si="11"/>
        <v>120</v>
      </c>
      <c r="K54" s="21">
        <f t="shared" ca="1" si="12"/>
        <v>181</v>
      </c>
      <c r="L54" s="4">
        <f t="shared" ca="1" si="13"/>
        <v>181</v>
      </c>
      <c r="M54" s="21">
        <f t="shared" ca="1" si="14"/>
        <v>181</v>
      </c>
      <c r="N54" s="22">
        <f t="shared" ca="1" si="15"/>
        <v>60</v>
      </c>
      <c r="O54" s="21">
        <f t="shared" ca="1" si="16"/>
        <v>-1</v>
      </c>
      <c r="P54" s="99">
        <f t="shared" ca="1" si="17"/>
        <v>137.26795636373666</v>
      </c>
      <c r="Q54" t="e">
        <f t="shared" ca="1" si="5"/>
        <v>#N/A</v>
      </c>
      <c r="R54" s="108" t="e">
        <f t="shared" ca="1" si="6"/>
        <v>#N/A</v>
      </c>
      <c r="S54" s="99">
        <f t="shared" ca="1" si="18"/>
        <v>44.732043636263334</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f t="shared" ca="1" si="31"/>
        <v>1.488481162754504</v>
      </c>
      <c r="AU54" s="91">
        <f t="shared" ca="1" si="32"/>
        <v>-0.85937499999999967</v>
      </c>
      <c r="AV54" s="99" t="e">
        <f t="shared" ca="1" si="33"/>
        <v>#N/A</v>
      </c>
      <c r="AW54" s="91" t="e">
        <f t="shared" ca="1" si="34"/>
        <v>#N/A</v>
      </c>
      <c r="AX54" s="99">
        <f t="shared" ca="1" si="35"/>
        <v>1.4884811627545038</v>
      </c>
      <c r="AY54" s="91">
        <f t="shared" ca="1" si="36"/>
        <v>0.85937500000000022</v>
      </c>
      <c r="BD54" s="174">
        <v>11</v>
      </c>
      <c r="BE54" s="30">
        <f t="shared" ca="1" si="37"/>
        <v>0.73610496667731606</v>
      </c>
      <c r="BF54" s="30">
        <f t="shared" ca="1" si="38"/>
        <v>3.229699808245603</v>
      </c>
      <c r="BG54" s="30">
        <f t="shared" ca="1" si="54"/>
        <v>2.3871694234858807</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v>
      </c>
      <c r="E55" s="4">
        <f t="shared" ca="1" si="9"/>
        <v>181</v>
      </c>
      <c r="F55" s="4">
        <f t="shared" ca="1" si="9"/>
        <v>181</v>
      </c>
      <c r="G55" s="22">
        <f t="shared" ca="1" si="4"/>
        <v>181</v>
      </c>
      <c r="H55" s="4">
        <f t="shared" ca="1" si="4"/>
        <v>-1</v>
      </c>
      <c r="I55" s="99">
        <f t="shared" si="10"/>
        <v>1.875</v>
      </c>
      <c r="J55" s="22">
        <f t="shared" ca="1" si="11"/>
        <v>120</v>
      </c>
      <c r="K55" s="21">
        <f t="shared" ca="1" si="12"/>
        <v>181</v>
      </c>
      <c r="L55" s="4">
        <f t="shared" ca="1" si="13"/>
        <v>181</v>
      </c>
      <c r="M55" s="21">
        <f t="shared" ca="1" si="14"/>
        <v>181</v>
      </c>
      <c r="N55" s="22">
        <f t="shared" ca="1" si="15"/>
        <v>60</v>
      </c>
      <c r="O55" s="21">
        <f t="shared" ca="1" si="16"/>
        <v>-1</v>
      </c>
      <c r="P55" s="99">
        <f t="shared" ca="1" si="17"/>
        <v>137.26795636373666</v>
      </c>
      <c r="Q55" t="e">
        <f t="shared" ca="1" si="5"/>
        <v>#N/A</v>
      </c>
      <c r="R55" s="108" t="e">
        <f t="shared" ca="1" si="6"/>
        <v>#N/A</v>
      </c>
      <c r="S55" s="99">
        <f t="shared" ca="1" si="18"/>
        <v>44.732043636263334</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f t="shared" ca="1" si="31"/>
        <v>1.6237976320958225</v>
      </c>
      <c r="AU55" s="91">
        <f t="shared" ca="1" si="32"/>
        <v>-0.93749999999999956</v>
      </c>
      <c r="AV55" s="99" t="e">
        <f t="shared" ca="1" si="33"/>
        <v>#N/A</v>
      </c>
      <c r="AW55" s="91" t="e">
        <f t="shared" ca="1" si="34"/>
        <v>#N/A</v>
      </c>
      <c r="AX55" s="99">
        <f t="shared" ca="1" si="35"/>
        <v>1.6237976320958223</v>
      </c>
      <c r="AY55" s="91">
        <f t="shared" ca="1" si="36"/>
        <v>0.93750000000000022</v>
      </c>
      <c r="BD55" s="174">
        <v>12</v>
      </c>
      <c r="BE55" s="30">
        <f t="shared" ca="1" si="37"/>
        <v>0.73872352661215013</v>
      </c>
      <c r="BF55" s="30">
        <f t="shared" ca="1" si="38"/>
        <v>3.2250551866766584</v>
      </c>
      <c r="BG55" s="30">
        <f t="shared" ca="1" si="54"/>
        <v>2.3837364423262257</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v>
      </c>
      <c r="E56" s="4">
        <f t="shared" ca="1" si="9"/>
        <v>181</v>
      </c>
      <c r="F56" s="4">
        <f t="shared" ca="1" si="9"/>
        <v>181</v>
      </c>
      <c r="G56" s="22">
        <f t="shared" ca="1" si="4"/>
        <v>181</v>
      </c>
      <c r="H56" s="4">
        <f t="shared" ca="1" si="4"/>
        <v>-1</v>
      </c>
      <c r="I56" s="99">
        <f t="shared" si="10"/>
        <v>2.03125</v>
      </c>
      <c r="J56" s="22">
        <f t="shared" ca="1" si="11"/>
        <v>120</v>
      </c>
      <c r="K56" s="21">
        <f t="shared" ca="1" si="12"/>
        <v>181</v>
      </c>
      <c r="L56" s="4">
        <f t="shared" ca="1" si="13"/>
        <v>181</v>
      </c>
      <c r="M56" s="21">
        <f t="shared" ca="1" si="14"/>
        <v>181</v>
      </c>
      <c r="N56" s="22">
        <f t="shared" ca="1" si="15"/>
        <v>60</v>
      </c>
      <c r="O56" s="21">
        <f t="shared" ca="1" si="16"/>
        <v>-1</v>
      </c>
      <c r="P56" s="99">
        <f t="shared" ca="1" si="17"/>
        <v>137.26795636373666</v>
      </c>
      <c r="Q56" t="e">
        <f t="shared" ca="1" si="5"/>
        <v>#N/A</v>
      </c>
      <c r="R56" s="108" t="e">
        <f t="shared" ca="1" si="6"/>
        <v>#N/A</v>
      </c>
      <c r="S56" s="99">
        <f t="shared" ca="1" si="18"/>
        <v>44.732043636263334</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f t="shared" ca="1" si="31"/>
        <v>1.7591141014371412</v>
      </c>
      <c r="AU56" s="91">
        <f t="shared" ca="1" si="32"/>
        <v>-1.0156249999999996</v>
      </c>
      <c r="AV56" s="99" t="e">
        <f t="shared" ca="1" si="33"/>
        <v>#N/A</v>
      </c>
      <c r="AW56" s="91" t="e">
        <f t="shared" ca="1" si="34"/>
        <v>#N/A</v>
      </c>
      <c r="AX56" s="99">
        <f t="shared" ca="1" si="35"/>
        <v>1.759114101437141</v>
      </c>
      <c r="AY56" s="91">
        <f t="shared" ca="1" si="36"/>
        <v>1.0156250000000002</v>
      </c>
      <c r="BD56" s="174">
        <v>13</v>
      </c>
      <c r="BE56" s="30">
        <f t="shared" ca="1" si="37"/>
        <v>0.74158748434103128</v>
      </c>
      <c r="BF56" s="30">
        <f t="shared" ca="1" si="38"/>
        <v>3.2200128507453076</v>
      </c>
      <c r="BG56" s="30">
        <f t="shared" ca="1" si="54"/>
        <v>2.3800094983769666</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v>
      </c>
      <c r="E57" s="4">
        <f t="shared" ca="1" si="9"/>
        <v>181</v>
      </c>
      <c r="F57" s="4">
        <f t="shared" ca="1" si="9"/>
        <v>181</v>
      </c>
      <c r="G57" s="22">
        <f t="shared" ca="1" si="4"/>
        <v>181</v>
      </c>
      <c r="H57" s="4">
        <f t="shared" ca="1" si="4"/>
        <v>-1</v>
      </c>
      <c r="I57" s="99">
        <f t="shared" si="10"/>
        <v>2.1875</v>
      </c>
      <c r="J57" s="22">
        <f t="shared" ca="1" si="11"/>
        <v>120</v>
      </c>
      <c r="K57" s="21">
        <f t="shared" ca="1" si="12"/>
        <v>181</v>
      </c>
      <c r="L57" s="4">
        <f t="shared" ca="1" si="13"/>
        <v>181</v>
      </c>
      <c r="M57" s="21">
        <f t="shared" ca="1" si="14"/>
        <v>181</v>
      </c>
      <c r="N57" s="22">
        <f t="shared" ca="1" si="15"/>
        <v>60</v>
      </c>
      <c r="O57" s="21">
        <f t="shared" ca="1" si="16"/>
        <v>-1</v>
      </c>
      <c r="P57" s="99">
        <f t="shared" ca="1" si="17"/>
        <v>137.26795636373666</v>
      </c>
      <c r="Q57" t="e">
        <f t="shared" ca="1" si="5"/>
        <v>#N/A</v>
      </c>
      <c r="R57" s="108" t="e">
        <f t="shared" ca="1" si="6"/>
        <v>#N/A</v>
      </c>
      <c r="S57" s="99">
        <f t="shared" ca="1" si="18"/>
        <v>44.732043636263334</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f t="shared" ca="1" si="31"/>
        <v>1.8944305707784597</v>
      </c>
      <c r="AU57" s="91">
        <f t="shared" ca="1" si="32"/>
        <v>-1.0937499999999996</v>
      </c>
      <c r="AV57" s="99" t="e">
        <f t="shared" ca="1" si="33"/>
        <v>#N/A</v>
      </c>
      <c r="AW57" s="91" t="e">
        <f t="shared" ca="1" si="34"/>
        <v>#N/A</v>
      </c>
      <c r="AX57" s="99">
        <f t="shared" ca="1" si="35"/>
        <v>1.8944305707784594</v>
      </c>
      <c r="AY57" s="91">
        <f t="shared" ca="1" si="36"/>
        <v>1.0937500000000002</v>
      </c>
      <c r="BD57" s="174">
        <v>14</v>
      </c>
      <c r="BE57" s="30">
        <f t="shared" ca="1" si="37"/>
        <v>0.74470146120766834</v>
      </c>
      <c r="BF57" s="30">
        <f t="shared" ca="1" si="38"/>
        <v>3.2145743363959216</v>
      </c>
      <c r="BG57" s="30">
        <f t="shared" ca="1" si="54"/>
        <v>2.3759897269013335</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v>
      </c>
      <c r="E58" s="4">
        <f t="shared" ca="1" si="9"/>
        <v>181</v>
      </c>
      <c r="F58" s="4">
        <f t="shared" ca="1" si="9"/>
        <v>181</v>
      </c>
      <c r="G58" s="22">
        <f t="shared" ca="1" si="4"/>
        <v>181</v>
      </c>
      <c r="H58" s="4">
        <f t="shared" ca="1" si="4"/>
        <v>-1</v>
      </c>
      <c r="I58" s="99">
        <f t="shared" si="10"/>
        <v>2.34375</v>
      </c>
      <c r="J58" s="22">
        <f t="shared" ca="1" si="11"/>
        <v>120</v>
      </c>
      <c r="K58" s="21">
        <f t="shared" ca="1" si="12"/>
        <v>181</v>
      </c>
      <c r="L58" s="4">
        <f t="shared" ca="1" si="13"/>
        <v>181</v>
      </c>
      <c r="M58" s="21">
        <f t="shared" ca="1" si="14"/>
        <v>181</v>
      </c>
      <c r="N58" s="22">
        <f t="shared" ca="1" si="15"/>
        <v>60</v>
      </c>
      <c r="O58" s="21">
        <f t="shared" ca="1" si="16"/>
        <v>-1</v>
      </c>
      <c r="P58" s="99">
        <f t="shared" ca="1" si="17"/>
        <v>137.26795636373666</v>
      </c>
      <c r="Q58" t="e">
        <f t="shared" ca="1" si="5"/>
        <v>#N/A</v>
      </c>
      <c r="R58" s="108" t="e">
        <f t="shared" ca="1" si="6"/>
        <v>#N/A</v>
      </c>
      <c r="S58" s="99">
        <f t="shared" ca="1" si="18"/>
        <v>44.732043636263334</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f t="shared" ca="1" si="31"/>
        <v>2.0297470401197781</v>
      </c>
      <c r="AU58" s="91">
        <f t="shared" ca="1" si="32"/>
        <v>-1.1718749999999996</v>
      </c>
      <c r="AV58" s="99" t="e">
        <f t="shared" ca="1" si="33"/>
        <v>#N/A</v>
      </c>
      <c r="AW58" s="91" t="e">
        <f t="shared" ca="1" si="34"/>
        <v>#N/A</v>
      </c>
      <c r="AX58" s="99">
        <f t="shared" ca="1" si="35"/>
        <v>2.0297470401197781</v>
      </c>
      <c r="AY58" s="91">
        <f t="shared" ca="1" si="36"/>
        <v>1.1718750000000002</v>
      </c>
      <c r="BD58" s="174">
        <v>15</v>
      </c>
      <c r="BE58" s="30">
        <f t="shared" ca="1" si="37"/>
        <v>0.74807053036083426</v>
      </c>
      <c r="BF58" s="30">
        <f t="shared" ca="1" si="38"/>
        <v>3.2087413002526564</v>
      </c>
      <c r="BG58" s="30">
        <f t="shared" ca="1" si="54"/>
        <v>2.371678352360659</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v>
      </c>
      <c r="E59" s="4">
        <f t="shared" ca="1" si="9"/>
        <v>181</v>
      </c>
      <c r="F59" s="4">
        <f t="shared" ca="1" si="9"/>
        <v>181</v>
      </c>
      <c r="G59" s="22">
        <f t="shared" ca="1" si="4"/>
        <v>181</v>
      </c>
      <c r="H59" s="4">
        <f t="shared" ca="1" si="4"/>
        <v>-1</v>
      </c>
      <c r="I59" s="99">
        <f t="shared" si="10"/>
        <v>2.5</v>
      </c>
      <c r="J59" s="22">
        <f t="shared" ca="1" si="11"/>
        <v>120</v>
      </c>
      <c r="K59" s="21">
        <f t="shared" ca="1" si="12"/>
        <v>181</v>
      </c>
      <c r="L59" s="4">
        <f t="shared" ca="1" si="13"/>
        <v>181</v>
      </c>
      <c r="M59" s="21">
        <f t="shared" ca="1" si="14"/>
        <v>181</v>
      </c>
      <c r="N59" s="22">
        <f t="shared" ca="1" si="15"/>
        <v>60</v>
      </c>
      <c r="O59" s="21">
        <f t="shared" ca="1" si="16"/>
        <v>-1</v>
      </c>
      <c r="P59" s="99">
        <f t="shared" ca="1" si="17"/>
        <v>137.26795636373666</v>
      </c>
      <c r="Q59" t="e">
        <f t="shared" ca="1" si="5"/>
        <v>#N/A</v>
      </c>
      <c r="R59" s="108" t="e">
        <f t="shared" ca="1" si="6"/>
        <v>#N/A</v>
      </c>
      <c r="S59" s="99">
        <f t="shared" ca="1" si="18"/>
        <v>44.732043636263334</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f t="shared" ca="1" si="31"/>
        <v>2.1650635094610968</v>
      </c>
      <c r="AU59" s="91">
        <f t="shared" ca="1" si="32"/>
        <v>-1.2499999999999996</v>
      </c>
      <c r="AV59" s="99" t="e">
        <f t="shared" ca="1" si="33"/>
        <v>#N/A</v>
      </c>
      <c r="AW59" s="91" t="e">
        <f t="shared" ca="1" si="34"/>
        <v>#N/A</v>
      </c>
      <c r="AX59" s="99">
        <f t="shared" ca="1" si="35"/>
        <v>2.1650635094610964</v>
      </c>
      <c r="AY59" s="91">
        <f t="shared" ca="1" si="36"/>
        <v>1.2500000000000002</v>
      </c>
      <c r="BD59" s="174">
        <v>16</v>
      </c>
      <c r="BE59" s="30">
        <f t="shared" ca="1" si="37"/>
        <v>0.75170023752580273</v>
      </c>
      <c r="BF59" s="30">
        <f t="shared" ca="1" si="38"/>
        <v>3.2025155191148258</v>
      </c>
      <c r="BG59" s="30">
        <f t="shared" ca="1" si="54"/>
        <v>2.3670766880413927</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v>
      </c>
      <c r="E60" s="4">
        <f t="shared" ca="1" si="9"/>
        <v>181</v>
      </c>
      <c r="F60" s="4">
        <f t="shared" ca="1" si="9"/>
        <v>181</v>
      </c>
      <c r="G60" s="22">
        <f t="shared" ca="1" si="4"/>
        <v>181</v>
      </c>
      <c r="H60" s="4">
        <f t="shared" ca="1" si="4"/>
        <v>-1</v>
      </c>
      <c r="I60" s="99">
        <f t="shared" si="10"/>
        <v>2.65625</v>
      </c>
      <c r="J60" s="22">
        <f t="shared" ca="1" si="11"/>
        <v>120</v>
      </c>
      <c r="K60" s="21">
        <f t="shared" ca="1" si="12"/>
        <v>181</v>
      </c>
      <c r="L60" s="4">
        <f t="shared" ca="1" si="13"/>
        <v>181</v>
      </c>
      <c r="M60" s="21">
        <f t="shared" ca="1" si="14"/>
        <v>181</v>
      </c>
      <c r="N60" s="22">
        <f t="shared" ca="1" si="15"/>
        <v>60</v>
      </c>
      <c r="O60" s="21">
        <f t="shared" ca="1" si="16"/>
        <v>-1</v>
      </c>
      <c r="P60" s="99">
        <f t="shared" ca="1" si="17"/>
        <v>137.26795636373666</v>
      </c>
      <c r="Q60" t="e">
        <f t="shared" ca="1" si="5"/>
        <v>#N/A</v>
      </c>
      <c r="R60" s="108" t="e">
        <f t="shared" ca="1" si="6"/>
        <v>#N/A</v>
      </c>
      <c r="S60" s="99">
        <f t="shared" ca="1" si="18"/>
        <v>44.732043636263334</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f t="shared" ca="1" si="31"/>
        <v>2.3003799788024155</v>
      </c>
      <c r="AU60" s="91">
        <f t="shared" ca="1" si="32"/>
        <v>-1.3281249999999993</v>
      </c>
      <c r="AV60" s="99" t="e">
        <f t="shared" ca="1" si="33"/>
        <v>#N/A</v>
      </c>
      <c r="AW60" s="91" t="e">
        <f t="shared" ca="1" si="34"/>
        <v>#N/A</v>
      </c>
      <c r="AX60" s="99">
        <f t="shared" ca="1" si="35"/>
        <v>2.3003799788024151</v>
      </c>
      <c r="AY60" s="91">
        <f t="shared" ca="1" si="36"/>
        <v>1.3281250000000002</v>
      </c>
      <c r="BD60" s="174">
        <v>17</v>
      </c>
      <c r="BE60" s="30">
        <f t="shared" ca="1" si="37"/>
        <v>0.7555966240423263</v>
      </c>
      <c r="BF60" s="30">
        <f t="shared" ca="1" si="38"/>
        <v>3.1958988894156746</v>
      </c>
      <c r="BG60" s="30">
        <f t="shared" ca="1" si="54"/>
        <v>2.362186135655064</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v>
      </c>
      <c r="E61" s="4">
        <f t="shared" ca="1" si="9"/>
        <v>181</v>
      </c>
      <c r="F61" s="4">
        <f t="shared" ca="1" si="9"/>
        <v>181</v>
      </c>
      <c r="G61" s="22">
        <f t="shared" ca="1" si="4"/>
        <v>181</v>
      </c>
      <c r="H61" s="4">
        <f t="shared" ca="1" si="4"/>
        <v>-1</v>
      </c>
      <c r="I61" s="99">
        <f t="shared" si="10"/>
        <v>2.8125</v>
      </c>
      <c r="J61" s="22">
        <f t="shared" ca="1" si="11"/>
        <v>120</v>
      </c>
      <c r="K61" s="21">
        <f t="shared" ca="1" si="12"/>
        <v>181</v>
      </c>
      <c r="L61" s="4">
        <f t="shared" ca="1" si="13"/>
        <v>181</v>
      </c>
      <c r="M61" s="21">
        <f t="shared" ca="1" si="14"/>
        <v>181</v>
      </c>
      <c r="N61" s="22">
        <f t="shared" ca="1" si="15"/>
        <v>60</v>
      </c>
      <c r="O61" s="21">
        <f t="shared" ca="1" si="16"/>
        <v>-1</v>
      </c>
      <c r="P61" s="99">
        <f t="shared" ca="1" si="17"/>
        <v>137.26795636373666</v>
      </c>
      <c r="Q61" t="e">
        <f t="shared" ca="1" si="5"/>
        <v>#N/A</v>
      </c>
      <c r="R61" s="108" t="e">
        <f t="shared" ca="1" si="6"/>
        <v>#N/A</v>
      </c>
      <c r="S61" s="99">
        <f t="shared" ca="1" si="18"/>
        <v>44.732043636263334</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f t="shared" ca="1" si="31"/>
        <v>2.4356964481437338</v>
      </c>
      <c r="AU61" s="91">
        <f t="shared" ca="1" si="32"/>
        <v>-1.4062499999999993</v>
      </c>
      <c r="AV61" s="99" t="e">
        <f t="shared" ca="1" si="33"/>
        <v>#N/A</v>
      </c>
      <c r="AW61" s="91" t="e">
        <f t="shared" ca="1" si="34"/>
        <v>#N/A</v>
      </c>
      <c r="AX61" s="99">
        <f t="shared" ca="1" si="35"/>
        <v>2.4356964481437338</v>
      </c>
      <c r="AY61" s="91">
        <f t="shared" ca="1" si="36"/>
        <v>1.4062500000000002</v>
      </c>
      <c r="BD61" s="174">
        <v>18</v>
      </c>
      <c r="BE61" s="30">
        <f t="shared" ca="1" si="37"/>
        <v>0.75976625235281248</v>
      </c>
      <c r="BF61" s="30">
        <f t="shared" ca="1" si="38"/>
        <v>3.1888934266447078</v>
      </c>
      <c r="BG61" s="30">
        <f t="shared" ca="1" si="54"/>
        <v>2.3570081849113058</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v>
      </c>
      <c r="I62" s="99">
        <f t="shared" si="10"/>
        <v>2.96875</v>
      </c>
      <c r="J62" s="22">
        <f t="shared" ca="1" si="11"/>
        <v>120</v>
      </c>
      <c r="K62" s="21">
        <f t="shared" ca="1" si="12"/>
        <v>181</v>
      </c>
      <c r="L62" s="4">
        <f t="shared" ca="1" si="13"/>
        <v>181</v>
      </c>
      <c r="M62" s="21">
        <f t="shared" ca="1" si="14"/>
        <v>181</v>
      </c>
      <c r="N62" s="22">
        <f t="shared" ca="1" si="15"/>
        <v>60</v>
      </c>
      <c r="O62" s="21">
        <f t="shared" ca="1" si="16"/>
        <v>-1</v>
      </c>
      <c r="P62" s="99">
        <f t="shared" ca="1" si="17"/>
        <v>137.26795636373666</v>
      </c>
      <c r="Q62" t="e">
        <f t="shared" ca="1" si="5"/>
        <v>#N/A</v>
      </c>
      <c r="R62" s="108" t="e">
        <f t="shared" ca="1" si="6"/>
        <v>#N/A</v>
      </c>
      <c r="S62" s="99">
        <f t="shared" ca="1" si="18"/>
        <v>44.732043636263334</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f t="shared" ca="1" si="31"/>
        <v>2.5710129174850525</v>
      </c>
      <c r="AU62" s="91">
        <f t="shared" ca="1" si="32"/>
        <v>-1.4843749999999993</v>
      </c>
      <c r="AV62" s="99" t="e">
        <f t="shared" ca="1" si="33"/>
        <v>#N/A</v>
      </c>
      <c r="AW62" s="91" t="e">
        <f t="shared" ca="1" si="34"/>
        <v>#N/A</v>
      </c>
      <c r="AX62" s="99">
        <f t="shared" ca="1" si="35"/>
        <v>2.571012917485052</v>
      </c>
      <c r="AY62" s="91">
        <f t="shared" ca="1" si="36"/>
        <v>1.4843750000000002</v>
      </c>
      <c r="BD62" s="174">
        <v>19</v>
      </c>
      <c r="BE62" s="30">
        <f t="shared" ca="1" si="37"/>
        <v>0.76421623414778783</v>
      </c>
      <c r="BF62" s="30">
        <f t="shared" ca="1" si="38"/>
        <v>3.1815012647337473</v>
      </c>
      <c r="BG62" s="30">
        <f t="shared" ca="1" si="54"/>
        <v>2.3515444130640741</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v>
      </c>
      <c r="E63" s="4">
        <f t="shared" ca="1" si="58"/>
        <v>181</v>
      </c>
      <c r="F63" s="4">
        <f t="shared" ca="1" si="58"/>
        <v>181</v>
      </c>
      <c r="G63" s="22">
        <f t="shared" ca="1" si="59"/>
        <v>164.23867562743104</v>
      </c>
      <c r="H63" s="4">
        <f t="shared" ca="1" si="59"/>
        <v>-1</v>
      </c>
      <c r="I63" s="99">
        <f t="shared" si="10"/>
        <v>3.125</v>
      </c>
      <c r="J63" s="22">
        <f t="shared" ca="1" si="11"/>
        <v>120</v>
      </c>
      <c r="K63" s="21">
        <f t="shared" ca="1" si="12"/>
        <v>181</v>
      </c>
      <c r="L63" s="4">
        <f t="shared" ca="1" si="13"/>
        <v>164.23867562743104</v>
      </c>
      <c r="M63" s="21">
        <f t="shared" ca="1" si="14"/>
        <v>181</v>
      </c>
      <c r="N63" s="22">
        <f t="shared" ca="1" si="15"/>
        <v>60</v>
      </c>
      <c r="O63" s="21">
        <f t="shared" ca="1" si="16"/>
        <v>-1</v>
      </c>
      <c r="P63" s="99">
        <f t="shared" ca="1" si="17"/>
        <v>137.26795636373666</v>
      </c>
      <c r="Q63" t="e">
        <f t="shared" ca="1" si="5"/>
        <v>#N/A</v>
      </c>
      <c r="R63" s="108" t="e">
        <f t="shared" ca="1" si="6"/>
        <v>#N/A</v>
      </c>
      <c r="S63" s="99">
        <f t="shared" ca="1" si="18"/>
        <v>44.732043636263334</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f t="shared" ca="1" si="31"/>
        <v>2.7063293868263711</v>
      </c>
      <c r="AU63" s="91">
        <f t="shared" ca="1" si="32"/>
        <v>-1.5624999999999993</v>
      </c>
      <c r="AV63" s="99">
        <f t="shared" ca="1" si="33"/>
        <v>0.84884584849097922</v>
      </c>
      <c r="AW63" s="91">
        <f t="shared" ca="1" si="34"/>
        <v>-3.0075049003284482</v>
      </c>
      <c r="AX63" s="99">
        <f t="shared" ca="1" si="35"/>
        <v>2.7063293868263707</v>
      </c>
      <c r="AY63" s="91">
        <f t="shared" ca="1" si="36"/>
        <v>1.5625000000000004</v>
      </c>
      <c r="BD63" s="174">
        <v>20</v>
      </c>
      <c r="BE63" s="30">
        <f t="shared" ca="1" si="37"/>
        <v>0.76895426140194945</v>
      </c>
      <c r="BF63" s="30">
        <f t="shared" ca="1" si="38"/>
        <v>3.1737246554069203</v>
      </c>
      <c r="BG63" s="30">
        <f t="shared" ca="1" si="54"/>
        <v>2.3457964844312023</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v>
      </c>
      <c r="E64" s="4">
        <f t="shared" ca="1" si="58"/>
        <v>181</v>
      </c>
      <c r="F64" s="4">
        <f t="shared" ca="1" si="58"/>
        <v>181</v>
      </c>
      <c r="G64" s="22">
        <f t="shared" ca="1" si="59"/>
        <v>156.43009969909673</v>
      </c>
      <c r="H64" s="4">
        <f t="shared" ca="1" si="59"/>
        <v>-1</v>
      </c>
      <c r="I64" s="99">
        <f t="shared" si="10"/>
        <v>3.28125</v>
      </c>
      <c r="J64" s="22">
        <f t="shared" ca="1" si="11"/>
        <v>120</v>
      </c>
      <c r="K64" s="21">
        <f t="shared" ca="1" si="12"/>
        <v>181</v>
      </c>
      <c r="L64" s="4">
        <f t="shared" ca="1" si="13"/>
        <v>156.43009969909673</v>
      </c>
      <c r="M64" s="21">
        <f t="shared" ca="1" si="14"/>
        <v>181</v>
      </c>
      <c r="N64" s="22">
        <f t="shared" ca="1" si="15"/>
        <v>60</v>
      </c>
      <c r="O64" s="21">
        <f t="shared" ca="1" si="16"/>
        <v>-1</v>
      </c>
      <c r="P64" s="99">
        <f t="shared" ca="1" si="17"/>
        <v>137.26795636373666</v>
      </c>
      <c r="Q64" t="e">
        <f t="shared" ca="1" si="5"/>
        <v>#N/A</v>
      </c>
      <c r="R64" s="108" t="e">
        <f t="shared" ca="1" si="6"/>
        <v>#N/A</v>
      </c>
      <c r="S64" s="99">
        <f t="shared" ca="1" si="18"/>
        <v>44.732043636263334</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f t="shared" ca="1" si="31"/>
        <v>2.8416458561676894</v>
      </c>
      <c r="AU64" s="91">
        <f t="shared" ca="1" si="32"/>
        <v>-1.6406249999999993</v>
      </c>
      <c r="AV64" s="99">
        <f t="shared" ca="1" si="33"/>
        <v>1.3120654850274707</v>
      </c>
      <c r="AW64" s="91">
        <f t="shared" ca="1" si="34"/>
        <v>-3.0075049003284482</v>
      </c>
      <c r="AX64" s="99">
        <f t="shared" ca="1" si="35"/>
        <v>2.8416458561676889</v>
      </c>
      <c r="AY64" s="91">
        <f t="shared" ca="1" si="36"/>
        <v>1.6406250000000004</v>
      </c>
      <c r="BD64" s="174">
        <v>21</v>
      </c>
      <c r="BE64" s="30">
        <f t="shared" ca="1" si="37"/>
        <v>0.77398864056353056</v>
      </c>
      <c r="BF64" s="30">
        <f t="shared" ca="1" si="38"/>
        <v>3.1655659674947629</v>
      </c>
      <c r="BG64" s="30">
        <f t="shared" ca="1" si="54"/>
        <v>2.3397661498874336</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v>
      </c>
      <c r="E65" s="4">
        <f t="shared" ca="1" si="58"/>
        <v>181</v>
      </c>
      <c r="F65" s="4">
        <f t="shared" ca="1" si="58"/>
        <v>181</v>
      </c>
      <c r="G65" s="22">
        <f t="shared" ca="1" si="59"/>
        <v>151.0343870504297</v>
      </c>
      <c r="H65" s="4">
        <f t="shared" ca="1" si="59"/>
        <v>-1</v>
      </c>
      <c r="I65" s="99">
        <f t="shared" si="10"/>
        <v>3.4375</v>
      </c>
      <c r="J65" s="22">
        <f t="shared" ca="1" si="11"/>
        <v>120</v>
      </c>
      <c r="K65" s="21">
        <f t="shared" ca="1" si="12"/>
        <v>181</v>
      </c>
      <c r="L65" s="4">
        <f t="shared" ca="1" si="13"/>
        <v>151.0343870504297</v>
      </c>
      <c r="M65" s="21">
        <f t="shared" ca="1" si="14"/>
        <v>181</v>
      </c>
      <c r="N65" s="22">
        <f t="shared" ca="1" si="15"/>
        <v>60</v>
      </c>
      <c r="O65" s="21">
        <f t="shared" ca="1" si="16"/>
        <v>-1</v>
      </c>
      <c r="P65" s="99">
        <f t="shared" ca="1" si="17"/>
        <v>137.26795636373666</v>
      </c>
      <c r="Q65" t="e">
        <f t="shared" ca="1" si="5"/>
        <v>#N/A</v>
      </c>
      <c r="R65" s="108" t="e">
        <f t="shared" ca="1" si="6"/>
        <v>#N/A</v>
      </c>
      <c r="S65" s="99">
        <f t="shared" ca="1" si="18"/>
        <v>44.732043636263334</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f t="shared" ca="1" si="31"/>
        <v>2.9769623255090081</v>
      </c>
      <c r="AU65" s="91">
        <f t="shared" ca="1" si="32"/>
        <v>-1.7187499999999993</v>
      </c>
      <c r="AV65" s="99">
        <f t="shared" ca="1" si="33"/>
        <v>1.6647283635777854</v>
      </c>
      <c r="AW65" s="91">
        <f t="shared" ca="1" si="34"/>
        <v>-3.0075049003284482</v>
      </c>
      <c r="AX65" s="99">
        <f t="shared" ca="1" si="35"/>
        <v>2.9769623255090076</v>
      </c>
      <c r="AY65" s="91">
        <f t="shared" ca="1" si="36"/>
        <v>1.7187500000000004</v>
      </c>
      <c r="BD65" s="174">
        <v>22</v>
      </c>
      <c r="BE65" s="30">
        <f t="shared" ca="1" si="37"/>
        <v>0.77932833019283443</v>
      </c>
      <c r="BF65" s="30">
        <f t="shared" ca="1" si="38"/>
        <v>3.157027686212647</v>
      </c>
      <c r="BG65" s="30">
        <f t="shared" ca="1" si="54"/>
        <v>2.3334552463310869</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v>
      </c>
      <c r="E66" s="4">
        <f t="shared" ca="1" si="58"/>
        <v>181</v>
      </c>
      <c r="F66" s="4">
        <f t="shared" ca="1" si="58"/>
        <v>181</v>
      </c>
      <c r="G66" s="22">
        <f t="shared" ca="1" si="59"/>
        <v>146.81115764750797</v>
      </c>
      <c r="H66" s="4">
        <f t="shared" ca="1" si="59"/>
        <v>-1</v>
      </c>
      <c r="I66" s="99">
        <f t="shared" si="10"/>
        <v>3.59375</v>
      </c>
      <c r="J66" s="22">
        <f t="shared" ca="1" si="11"/>
        <v>120</v>
      </c>
      <c r="K66" s="21">
        <f t="shared" ca="1" si="12"/>
        <v>181</v>
      </c>
      <c r="L66" s="4">
        <f t="shared" ca="1" si="13"/>
        <v>146.81115764750797</v>
      </c>
      <c r="M66" s="21">
        <f t="shared" ca="1" si="14"/>
        <v>181</v>
      </c>
      <c r="N66" s="22">
        <f t="shared" ca="1" si="15"/>
        <v>60</v>
      </c>
      <c r="O66" s="21">
        <f t="shared" ca="1" si="16"/>
        <v>-1</v>
      </c>
      <c r="P66" s="99">
        <f t="shared" ca="1" si="17"/>
        <v>137.26795636373666</v>
      </c>
      <c r="Q66" t="e">
        <f t="shared" ca="1" si="5"/>
        <v>#N/A</v>
      </c>
      <c r="R66" s="108" t="e">
        <f t="shared" ca="1" si="6"/>
        <v>#N/A</v>
      </c>
      <c r="S66" s="99">
        <f t="shared" ca="1" si="18"/>
        <v>44.732043636263334</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f t="shared" ca="1" si="31"/>
        <v>3.1122787948503268</v>
      </c>
      <c r="AU66" s="91">
        <f t="shared" ca="1" si="32"/>
        <v>-1.7968749999999991</v>
      </c>
      <c r="AV66" s="99">
        <f t="shared" ca="1" si="33"/>
        <v>1.9672196971869651</v>
      </c>
      <c r="AW66" s="91">
        <f t="shared" ca="1" si="34"/>
        <v>-3.0075049003284478</v>
      </c>
      <c r="AX66" s="99">
        <f t="shared" ca="1" si="35"/>
        <v>3.1122787948503263</v>
      </c>
      <c r="AY66" s="91">
        <f t="shared" ca="1" si="36"/>
        <v>1.7968750000000004</v>
      </c>
      <c r="BD66" s="174">
        <v>23</v>
      </c>
      <c r="BE66" s="30">
        <f t="shared" ca="1" si="37"/>
        <v>0.78498298238318176</v>
      </c>
      <c r="BF66" s="30">
        <f t="shared" ca="1" si="38"/>
        <v>3.1481124124037647</v>
      </c>
      <c r="BG66" s="30">
        <f t="shared" ca="1" si="54"/>
        <v>2.3268656961245218</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v>
      </c>
      <c r="E67" s="4">
        <f t="shared" ca="1" si="58"/>
        <v>181</v>
      </c>
      <c r="F67" s="4">
        <f t="shared" ca="1" si="58"/>
        <v>181</v>
      </c>
      <c r="G67" s="22">
        <f t="shared" ca="1" si="59"/>
        <v>143.32164029817619</v>
      </c>
      <c r="H67" s="4">
        <f t="shared" ca="1" si="59"/>
        <v>-1</v>
      </c>
      <c r="I67" s="99">
        <f t="shared" si="10"/>
        <v>3.75</v>
      </c>
      <c r="J67" s="22">
        <f t="shared" ca="1" si="11"/>
        <v>120</v>
      </c>
      <c r="K67" s="21">
        <f t="shared" ca="1" si="12"/>
        <v>181</v>
      </c>
      <c r="L67" s="4">
        <f t="shared" ca="1" si="13"/>
        <v>143.32164029817619</v>
      </c>
      <c r="M67" s="21">
        <f t="shared" ca="1" si="14"/>
        <v>181</v>
      </c>
      <c r="N67" s="22">
        <f t="shared" ca="1" si="15"/>
        <v>60</v>
      </c>
      <c r="O67" s="21">
        <f t="shared" ca="1" si="16"/>
        <v>-1</v>
      </c>
      <c r="P67" s="99">
        <f t="shared" ca="1" si="17"/>
        <v>137.26795636373666</v>
      </c>
      <c r="Q67" t="e">
        <f t="shared" ca="1" si="5"/>
        <v>#N/A</v>
      </c>
      <c r="R67" s="108" t="e">
        <f t="shared" ca="1" si="6"/>
        <v>#N/A</v>
      </c>
      <c r="S67" s="99">
        <f t="shared" ca="1" si="18"/>
        <v>44.732043636263334</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f t="shared" ca="1" si="31"/>
        <v>3.247595264191645</v>
      </c>
      <c r="AU67" s="91">
        <f t="shared" ca="1" si="32"/>
        <v>-1.8749999999999991</v>
      </c>
      <c r="AV67" s="99">
        <f t="shared" ca="1" si="33"/>
        <v>2.2399585430316273</v>
      </c>
      <c r="AW67" s="91">
        <f t="shared" ca="1" si="34"/>
        <v>-3.0075049003284482</v>
      </c>
      <c r="AX67" s="99">
        <f t="shared" ca="1" si="35"/>
        <v>3.2475952641916446</v>
      </c>
      <c r="AY67" s="91">
        <f t="shared" ca="1" si="36"/>
        <v>1.8750000000000004</v>
      </c>
      <c r="BD67" s="174">
        <v>24</v>
      </c>
      <c r="BE67" s="30">
        <f t="shared" ca="1" si="37"/>
        <v>0.79096298833985312</v>
      </c>
      <c r="BF67" s="30">
        <f t="shared" ca="1" si="38"/>
        <v>3.1388228617468803</v>
      </c>
      <c r="BG67" s="30">
        <f t="shared" ca="1" si="54"/>
        <v>2.3199995065085637</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v>
      </c>
      <c r="E68" s="4">
        <f t="shared" ca="1" si="58"/>
        <v>181</v>
      </c>
      <c r="F68" s="4">
        <f t="shared" ca="1" si="58"/>
        <v>181</v>
      </c>
      <c r="G68" s="22">
        <f t="shared" ca="1" si="59"/>
        <v>140.34681810149206</v>
      </c>
      <c r="H68" s="4">
        <f t="shared" ca="1" si="59"/>
        <v>-1</v>
      </c>
      <c r="I68" s="99">
        <f t="shared" si="10"/>
        <v>3.90625</v>
      </c>
      <c r="J68" s="22">
        <f t="shared" ca="1" si="11"/>
        <v>120</v>
      </c>
      <c r="K68" s="21">
        <f t="shared" ca="1" si="12"/>
        <v>181</v>
      </c>
      <c r="L68" s="4">
        <f t="shared" ca="1" si="13"/>
        <v>140.34681810149206</v>
      </c>
      <c r="M68" s="21">
        <f t="shared" ca="1" si="14"/>
        <v>181</v>
      </c>
      <c r="N68" s="22">
        <f t="shared" ca="1" si="15"/>
        <v>60</v>
      </c>
      <c r="O68" s="21">
        <f t="shared" ca="1" si="16"/>
        <v>-1</v>
      </c>
      <c r="P68" s="99">
        <f t="shared" ca="1" si="17"/>
        <v>137.26795636373666</v>
      </c>
      <c r="Q68" t="e">
        <f t="shared" ca="1" si="5"/>
        <v>#N/A</v>
      </c>
      <c r="R68" s="108" t="e">
        <f t="shared" ca="1" si="6"/>
        <v>#N/A</v>
      </c>
      <c r="S68" s="99">
        <f t="shared" ca="1" si="18"/>
        <v>44.732043636263334</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f t="shared" ca="1" si="31"/>
        <v>3.3829117335329637</v>
      </c>
      <c r="AU68" s="91">
        <f t="shared" ca="1" si="32"/>
        <v>-1.9531249999999991</v>
      </c>
      <c r="AV68" s="99">
        <f t="shared" ca="1" si="33"/>
        <v>2.4927300971024464</v>
      </c>
      <c r="AW68" s="91">
        <f t="shared" ca="1" si="34"/>
        <v>-3.0075049003284478</v>
      </c>
      <c r="AX68" s="99">
        <f t="shared" ca="1" si="35"/>
        <v>3.3829117335329633</v>
      </c>
      <c r="AY68" s="91">
        <f t="shared" ca="1" si="36"/>
        <v>1.9531250000000004</v>
      </c>
      <c r="BD68" s="174">
        <v>25</v>
      </c>
      <c r="BE68" s="30">
        <f t="shared" ca="1" si="37"/>
        <v>0.79727952854063922</v>
      </c>
      <c r="BF68" s="30">
        <f t="shared" ca="1" si="38"/>
        <v>3.1291618639291157</v>
      </c>
      <c r="BG68" s="30">
        <f t="shared" ca="1" si="54"/>
        <v>2.3128587689910853</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v>
      </c>
      <c r="E69" s="4">
        <f t="shared" ca="1" si="58"/>
        <v>181</v>
      </c>
      <c r="F69" s="4">
        <f t="shared" ca="1" si="58"/>
        <v>181</v>
      </c>
      <c r="G69" s="22">
        <f t="shared" ca="1" si="59"/>
        <v>137.75773563609587</v>
      </c>
      <c r="H69" s="4">
        <f t="shared" ca="1" si="59"/>
        <v>-1</v>
      </c>
      <c r="I69" s="99">
        <f t="shared" si="10"/>
        <v>4.0625</v>
      </c>
      <c r="J69" s="22">
        <f t="shared" ca="1" si="11"/>
        <v>120</v>
      </c>
      <c r="K69" s="21">
        <f t="shared" ca="1" si="12"/>
        <v>181</v>
      </c>
      <c r="L69" s="4">
        <f t="shared" ca="1" si="13"/>
        <v>137.75773563609587</v>
      </c>
      <c r="M69" s="21">
        <f t="shared" ca="1" si="14"/>
        <v>181</v>
      </c>
      <c r="N69" s="22">
        <f t="shared" ca="1" si="15"/>
        <v>60</v>
      </c>
      <c r="O69" s="21">
        <f t="shared" ca="1" si="16"/>
        <v>-1</v>
      </c>
      <c r="P69" s="99">
        <f t="shared" ca="1" si="17"/>
        <v>137.26795636373666</v>
      </c>
      <c r="Q69" t="e">
        <f t="shared" ca="1" si="5"/>
        <v>#N/A</v>
      </c>
      <c r="R69" s="108" t="e">
        <f t="shared" ca="1" si="6"/>
        <v>#N/A</v>
      </c>
      <c r="S69" s="99">
        <f t="shared" ca="1" si="18"/>
        <v>44.732043636263334</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f t="shared" ca="1" si="31"/>
        <v>3.5182282028742824</v>
      </c>
      <c r="AU69" s="91">
        <f t="shared" ca="1" si="32"/>
        <v>-2.0312499999999991</v>
      </c>
      <c r="AV69" s="99">
        <f t="shared" ca="1" si="33"/>
        <v>2.73108412988329</v>
      </c>
      <c r="AW69" s="91">
        <f t="shared" ca="1" si="34"/>
        <v>-3.0075049003284491</v>
      </c>
      <c r="AX69" s="99">
        <f t="shared" ca="1" si="35"/>
        <v>3.518228202874282</v>
      </c>
      <c r="AY69" s="91">
        <f t="shared" ca="1" si="36"/>
        <v>2.0312500000000004</v>
      </c>
      <c r="BD69" s="174">
        <v>26</v>
      </c>
      <c r="BE69" s="30">
        <f t="shared" ca="1" si="37"/>
        <v>0.80394462795626553</v>
      </c>
      <c r="BF69" s="30">
        <f t="shared" ca="1" si="38"/>
        <v>3.1191323617839934</v>
      </c>
      <c r="BG69" s="30">
        <f t="shared" ca="1" si="54"/>
        <v>2.3054456587099081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v>
      </c>
      <c r="E70" s="4">
        <f t="shared" ca="1" si="58"/>
        <v>181</v>
      </c>
      <c r="F70" s="4">
        <f t="shared" ca="1" si="58"/>
        <v>166.91531123277716</v>
      </c>
      <c r="G70" s="22">
        <f t="shared" ca="1" si="59"/>
        <v>135.47054693482747</v>
      </c>
      <c r="H70" s="4">
        <f t="shared" ca="1" si="59"/>
        <v>-1</v>
      </c>
      <c r="I70" s="99">
        <f t="shared" si="10"/>
        <v>4.21875</v>
      </c>
      <c r="J70" s="22">
        <f t="shared" ca="1" si="11"/>
        <v>120</v>
      </c>
      <c r="K70" s="21">
        <f t="shared" ca="1" si="12"/>
        <v>166.91531123277716</v>
      </c>
      <c r="L70" s="4">
        <f t="shared" ca="1" si="13"/>
        <v>135.47054693482747</v>
      </c>
      <c r="M70" s="21">
        <f t="shared" ca="1" si="14"/>
        <v>181</v>
      </c>
      <c r="N70" s="22">
        <f t="shared" ca="1" si="15"/>
        <v>60</v>
      </c>
      <c r="O70" s="21">
        <f t="shared" ca="1" si="16"/>
        <v>-1</v>
      </c>
      <c r="P70" s="99">
        <f t="shared" ca="1" si="17"/>
        <v>137.26795636373666</v>
      </c>
      <c r="Q70" t="e">
        <f t="shared" ca="1" si="5"/>
        <v>#N/A</v>
      </c>
      <c r="R70" s="108" t="e">
        <f t="shared" ca="1" si="6"/>
        <v>#N/A</v>
      </c>
      <c r="S70" s="99">
        <f t="shared" ca="1" si="18"/>
        <v>44.732043636263334</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f t="shared" ca="1" si="31"/>
        <v>3.6535446722156006</v>
      </c>
      <c r="AU70" s="91">
        <f t="shared" ca="1" si="32"/>
        <v>-2.1093749999999991</v>
      </c>
      <c r="AV70" s="99">
        <f t="shared" ca="1" si="33"/>
        <v>2.958507366392785</v>
      </c>
      <c r="AW70" s="91">
        <f t="shared" ca="1" si="34"/>
        <v>-3.0075049003284478</v>
      </c>
      <c r="AX70" s="99">
        <f t="shared" ca="1" si="35"/>
        <v>3.6535446722156002</v>
      </c>
      <c r="AY70" s="91">
        <f t="shared" ca="1" si="36"/>
        <v>2.1093750000000004</v>
      </c>
      <c r="BD70" s="174">
        <v>27</v>
      </c>
      <c r="BE70" s="30">
        <f t="shared" ca="1" si="37"/>
        <v>0.81097121687128004</v>
      </c>
      <c r="BF70" s="30">
        <f t="shared" ca="1" si="38"/>
        <v>3.1087374103950247</v>
      </c>
      <c r="BG70" s="30">
        <f t="shared" ca="1" si="54"/>
        <v>2.2977624337702354</v>
      </c>
      <c r="BH70" s="17" t="b">
        <f t="shared" ca="1" si="40"/>
        <v>1</v>
      </c>
      <c r="BI70" s="30">
        <f t="shared" ca="1" si="41"/>
        <v>11.349762493488669</v>
      </c>
      <c r="BJ70" s="91">
        <f t="shared" ca="1" si="42"/>
        <v>22.275163104709197</v>
      </c>
      <c r="BK70" t="b">
        <f t="shared" ca="1" si="43"/>
        <v>0</v>
      </c>
      <c r="BL70" s="30" t="e">
        <f t="shared" ca="1" si="55"/>
        <v>#N/A</v>
      </c>
      <c r="BM70" s="91" t="e">
        <f t="shared" ca="1" si="56"/>
        <v>#N/A</v>
      </c>
      <c r="BN70" s="17" t="b">
        <f t="shared" ca="1" si="46"/>
        <v>1</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v>
      </c>
      <c r="E71" s="4">
        <f t="shared" ca="1" si="58"/>
        <v>181</v>
      </c>
      <c r="F71" s="4">
        <f t="shared" ca="1" si="58"/>
        <v>159.92589646113493</v>
      </c>
      <c r="G71" s="22">
        <f t="shared" ca="1" si="59"/>
        <v>133.42698948788581</v>
      </c>
      <c r="H71" s="4">
        <f t="shared" ca="1" si="59"/>
        <v>-1</v>
      </c>
      <c r="I71" s="99">
        <f t="shared" si="10"/>
        <v>4.375</v>
      </c>
      <c r="J71" s="22">
        <f t="shared" ca="1" si="11"/>
        <v>120</v>
      </c>
      <c r="K71" s="21">
        <f t="shared" ca="1" si="12"/>
        <v>159.92589646113493</v>
      </c>
      <c r="L71" s="4">
        <f t="shared" ca="1" si="13"/>
        <v>133.42698948788581</v>
      </c>
      <c r="M71" s="21">
        <f t="shared" ca="1" si="14"/>
        <v>181</v>
      </c>
      <c r="N71" s="22">
        <f t="shared" ca="1" si="15"/>
        <v>60</v>
      </c>
      <c r="O71" s="21">
        <f t="shared" ca="1" si="16"/>
        <v>-1</v>
      </c>
      <c r="P71" s="99">
        <f t="shared" ca="1" si="17"/>
        <v>137.26795636373666</v>
      </c>
      <c r="Q71" t="e">
        <f t="shared" ca="1" si="5"/>
        <v>#N/A</v>
      </c>
      <c r="R71" s="108" t="e">
        <f t="shared" ca="1" si="6"/>
        <v>#N/A</v>
      </c>
      <c r="S71" s="99">
        <f t="shared" ca="1" si="18"/>
        <v>44.732043636263334</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f t="shared" ca="1" si="31"/>
        <v>3.7888611415569193</v>
      </c>
      <c r="AU71" s="91">
        <f t="shared" ca="1" si="32"/>
        <v>-2.1874999999999991</v>
      </c>
      <c r="AV71" s="99">
        <f t="shared" ca="1" si="33"/>
        <v>3.1773478365612373</v>
      </c>
      <c r="AW71" s="91">
        <f t="shared" ca="1" si="34"/>
        <v>-3.0075049003284478</v>
      </c>
      <c r="AX71" s="99">
        <f t="shared" ca="1" si="35"/>
        <v>3.7888611415569189</v>
      </c>
      <c r="AY71" s="91">
        <f t="shared" ca="1" si="36"/>
        <v>2.1875000000000004</v>
      </c>
      <c r="BD71" s="174">
        <v>28</v>
      </c>
      <c r="BE71" s="30">
        <f t="shared" ca="1" si="37"/>
        <v>0.81837319791724117</v>
      </c>
      <c r="BF71" s="30">
        <f t="shared" ca="1" si="38"/>
        <v>3.0979801761651018</v>
      </c>
      <c r="BG71" s="30">
        <f t="shared" ca="1" si="54"/>
        <v>2.2898114345568144</v>
      </c>
      <c r="BH71" s="17" t="b">
        <f t="shared" ca="1" si="40"/>
        <v>1</v>
      </c>
      <c r="BI71" s="30">
        <f t="shared" ca="1" si="41"/>
        <v>11.736789069647271</v>
      </c>
      <c r="BJ71" s="91">
        <f t="shared" ca="1" si="42"/>
        <v>22.073689821473174</v>
      </c>
      <c r="BK71" t="b">
        <f t="shared" ca="1" si="43"/>
        <v>0</v>
      </c>
      <c r="BL71" s="30" t="e">
        <f t="shared" ca="1" si="55"/>
        <v>#N/A</v>
      </c>
      <c r="BM71" s="91" t="e">
        <f t="shared" ca="1" si="56"/>
        <v>#N/A</v>
      </c>
      <c r="BN71" s="17" t="b">
        <f t="shared" ca="1" si="46"/>
        <v>1</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v>
      </c>
      <c r="E72" s="4">
        <f t="shared" ca="1" si="58"/>
        <v>181</v>
      </c>
      <c r="F72" s="4">
        <f t="shared" ca="1" si="58"/>
        <v>155.07518399372282</v>
      </c>
      <c r="G72" s="22">
        <f t="shared" ca="1" si="59"/>
        <v>131.58460186967969</v>
      </c>
      <c r="H72" s="4">
        <f t="shared" ca="1" si="59"/>
        <v>-1</v>
      </c>
      <c r="I72" s="99">
        <f t="shared" si="10"/>
        <v>4.53125</v>
      </c>
      <c r="J72" s="22">
        <f t="shared" ca="1" si="11"/>
        <v>120</v>
      </c>
      <c r="K72" s="21">
        <f t="shared" ca="1" si="12"/>
        <v>155.07518399372282</v>
      </c>
      <c r="L72" s="4">
        <f t="shared" ca="1" si="13"/>
        <v>131.58460186967969</v>
      </c>
      <c r="M72" s="21">
        <f t="shared" ca="1" si="14"/>
        <v>181</v>
      </c>
      <c r="N72" s="22">
        <f t="shared" ca="1" si="15"/>
        <v>60</v>
      </c>
      <c r="O72" s="21">
        <f t="shared" ca="1" si="16"/>
        <v>-1</v>
      </c>
      <c r="P72" s="99">
        <f t="shared" ca="1" si="17"/>
        <v>137.26795636373666</v>
      </c>
      <c r="Q72" t="e">
        <f t="shared" ca="1" si="5"/>
        <v>#N/A</v>
      </c>
      <c r="R72" s="108" t="e">
        <f t="shared" ca="1" si="6"/>
        <v>#N/A</v>
      </c>
      <c r="S72" s="99">
        <f t="shared" ca="1" si="18"/>
        <v>44.732043636263334</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f t="shared" ca="1" si="31"/>
        <v>3.924177610898238</v>
      </c>
      <c r="AU72" s="91">
        <f t="shared" ca="1" si="32"/>
        <v>-2.2656249999999991</v>
      </c>
      <c r="AV72" s="99">
        <f t="shared" ca="1" si="33"/>
        <v>3.389268481103314</v>
      </c>
      <c r="AW72" s="91">
        <f t="shared" ca="1" si="34"/>
        <v>-3.0075049003284486</v>
      </c>
      <c r="AX72" s="99">
        <f t="shared" ca="1" si="35"/>
        <v>3.9241776108982376</v>
      </c>
      <c r="AY72" s="91">
        <f t="shared" ca="1" si="36"/>
        <v>2.2656250000000004</v>
      </c>
      <c r="BD72" s="174">
        <v>29</v>
      </c>
      <c r="BE72" s="30">
        <f t="shared" ca="1" si="37"/>
        <v>0.8261655200116893</v>
      </c>
      <c r="BF72" s="30">
        <f t="shared" ca="1" si="38"/>
        <v>3.0868639358519774</v>
      </c>
      <c r="BG72" s="30">
        <f t="shared" ca="1" si="54"/>
        <v>2.2815950830210268</v>
      </c>
      <c r="BH72" s="17" t="b">
        <f t="shared" ca="1" si="40"/>
        <v>1</v>
      </c>
      <c r="BI72" s="30">
        <f t="shared" ca="1" si="41"/>
        <v>12.120240506158426</v>
      </c>
      <c r="BJ72" s="91">
        <f t="shared" ca="1" si="42"/>
        <v>21.865492678484895</v>
      </c>
      <c r="BK72" t="b">
        <f t="shared" ca="1" si="43"/>
        <v>0</v>
      </c>
      <c r="BL72" s="30" t="e">
        <f t="shared" ca="1" si="55"/>
        <v>#N/A</v>
      </c>
      <c r="BM72" s="91" t="e">
        <f t="shared" ca="1" si="56"/>
        <v>#N/A</v>
      </c>
      <c r="BN72" s="17" t="b">
        <f t="shared" ca="1" si="46"/>
        <v>1</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v>
      </c>
      <c r="E73" s="4">
        <f t="shared" ca="1" si="58"/>
        <v>181</v>
      </c>
      <c r="F73" s="4">
        <f t="shared" ca="1" si="58"/>
        <v>151.23881595555983</v>
      </c>
      <c r="G73" s="22">
        <f t="shared" ca="1" si="59"/>
        <v>129.91130928541776</v>
      </c>
      <c r="H73" s="4">
        <f t="shared" ca="1" si="59"/>
        <v>-1</v>
      </c>
      <c r="I73" s="99">
        <f t="shared" si="10"/>
        <v>4.6875</v>
      </c>
      <c r="J73" s="22">
        <f t="shared" ca="1" si="11"/>
        <v>120</v>
      </c>
      <c r="K73" s="21">
        <f t="shared" ca="1" si="12"/>
        <v>151.23881595555983</v>
      </c>
      <c r="L73" s="4">
        <f t="shared" ca="1" si="13"/>
        <v>129.91130928541776</v>
      </c>
      <c r="M73" s="21">
        <f t="shared" ca="1" si="14"/>
        <v>181</v>
      </c>
      <c r="N73" s="22">
        <f t="shared" ca="1" si="15"/>
        <v>60</v>
      </c>
      <c r="O73" s="21">
        <f t="shared" ca="1" si="16"/>
        <v>-1</v>
      </c>
      <c r="P73" s="99">
        <f t="shared" ca="1" si="17"/>
        <v>137.26795636373666</v>
      </c>
      <c r="Q73" t="e">
        <f t="shared" ca="1" si="5"/>
        <v>#N/A</v>
      </c>
      <c r="R73" s="108" t="e">
        <f t="shared" ca="1" si="6"/>
        <v>#N/A</v>
      </c>
      <c r="S73" s="99">
        <f t="shared" ca="1" si="18"/>
        <v>44.732043636263334</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f t="shared" ca="1" si="31"/>
        <v>4.0594940802395563</v>
      </c>
      <c r="AU73" s="91">
        <f t="shared" ca="1" si="32"/>
        <v>-2.3437499999999991</v>
      </c>
      <c r="AV73" s="99">
        <f t="shared" ca="1" si="33"/>
        <v>3.5954930850302529</v>
      </c>
      <c r="AW73" s="91">
        <f t="shared" ca="1" si="34"/>
        <v>-3.0075049003284491</v>
      </c>
      <c r="AX73" s="99">
        <f t="shared" ca="1" si="35"/>
        <v>4.0594940802395563</v>
      </c>
      <c r="AY73" s="91">
        <f t="shared" ca="1" si="36"/>
        <v>2.3437500000000004</v>
      </c>
      <c r="BD73" s="174">
        <v>30</v>
      </c>
      <c r="BE73" s="30">
        <f t="shared" ca="1" si="37"/>
        <v>0.83436425999016872</v>
      </c>
      <c r="BF73" s="30">
        <f t="shared" ca="1" si="38"/>
        <v>3.0753920755701376</v>
      </c>
      <c r="BG73" s="30">
        <f t="shared" ca="1" si="54"/>
        <v>2.273115881943145</v>
      </c>
      <c r="BH73" s="17" t="b">
        <f t="shared" ca="1" si="40"/>
        <v>1</v>
      </c>
      <c r="BI73" s="30">
        <f t="shared" ca="1" si="41"/>
        <v>12.499999999999998</v>
      </c>
      <c r="BJ73" s="91">
        <f t="shared" ca="1" si="42"/>
        <v>21.650635094610969</v>
      </c>
      <c r="BK73" t="b">
        <f t="shared" ca="1" si="43"/>
        <v>0</v>
      </c>
      <c r="BL73" s="30" t="e">
        <f t="shared" ca="1" si="55"/>
        <v>#N/A</v>
      </c>
      <c r="BM73" s="91" t="e">
        <f t="shared" ca="1" si="56"/>
        <v>#N/A</v>
      </c>
      <c r="BN73" s="17" t="b">
        <f t="shared" ca="1" si="46"/>
        <v>1</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v>
      </c>
      <c r="E74" s="4">
        <f t="shared" ca="1" si="58"/>
        <v>181</v>
      </c>
      <c r="F74" s="4">
        <f t="shared" ca="1" si="58"/>
        <v>148.03313036883702</v>
      </c>
      <c r="G74" s="22">
        <f t="shared" ca="1" si="59"/>
        <v>128.38219679378977</v>
      </c>
      <c r="H74" s="4">
        <f t="shared" ca="1" si="59"/>
        <v>-1</v>
      </c>
      <c r="I74" s="99">
        <f t="shared" si="10"/>
        <v>4.84375</v>
      </c>
      <c r="J74" s="22">
        <f t="shared" ca="1" si="11"/>
        <v>120</v>
      </c>
      <c r="K74" s="21">
        <f t="shared" ca="1" si="12"/>
        <v>148.03313036883702</v>
      </c>
      <c r="L74" s="4">
        <f t="shared" ref="L74:L105" ca="1" si="60">IF(G74&gt;$F$37,#N/A,G74)</f>
        <v>128.38219679378977</v>
      </c>
      <c r="M74" s="21">
        <f t="shared" ca="1" si="14"/>
        <v>181</v>
      </c>
      <c r="N74" s="22">
        <f t="shared" ca="1" si="15"/>
        <v>60</v>
      </c>
      <c r="O74" s="21">
        <f t="shared" ca="1" si="16"/>
        <v>-1</v>
      </c>
      <c r="P74" s="99">
        <f t="shared" ca="1" si="17"/>
        <v>137.26795636373666</v>
      </c>
      <c r="Q74" t="e">
        <f t="shared" ca="1" si="5"/>
        <v>#N/A</v>
      </c>
      <c r="R74" s="108" t="e">
        <f t="shared" ca="1" si="6"/>
        <v>#N/A</v>
      </c>
      <c r="S74" s="99">
        <f t="shared" ca="1" si="18"/>
        <v>44.732043636263334</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f t="shared" ca="1" si="31"/>
        <v>4.1948105495808754</v>
      </c>
      <c r="AU74" s="91">
        <f t="shared" ca="1" si="32"/>
        <v>-2.4218749999999991</v>
      </c>
      <c r="AV74" s="99">
        <f t="shared" ca="1" si="33"/>
        <v>3.7969498728585247</v>
      </c>
      <c r="AW74" s="91">
        <f t="shared" ca="1" si="34"/>
        <v>-3.0075049003284486</v>
      </c>
      <c r="AX74" s="99">
        <f t="shared" ca="1" si="35"/>
        <v>4.1948105495808745</v>
      </c>
      <c r="AY74" s="91">
        <f t="shared" ca="1" si="36"/>
        <v>2.4218750000000004</v>
      </c>
      <c r="BD74" s="174">
        <v>31</v>
      </c>
      <c r="BE74" s="30">
        <f t="shared" ca="1" si="37"/>
        <v>0.84298671282656135</v>
      </c>
      <c r="BF74" s="30">
        <f t="shared" ca="1" si="38"/>
        <v>3.0635680897593534</v>
      </c>
      <c r="BG74" s="30">
        <f t="shared" ca="1" si="54"/>
        <v>2.2643764141699569</v>
      </c>
      <c r="BH74" s="17" t="b">
        <f t="shared" ca="1" si="40"/>
        <v>1</v>
      </c>
      <c r="BI74" s="30">
        <f t="shared" ca="1" si="41"/>
        <v>12.875951872751354</v>
      </c>
      <c r="BJ74" s="91">
        <f t="shared" ca="1" si="42"/>
        <v>21.429182517552807</v>
      </c>
      <c r="BK74" t="b">
        <f t="shared" ca="1" si="43"/>
        <v>0</v>
      </c>
      <c r="BL74" s="30" t="e">
        <f t="shared" ca="1" si="55"/>
        <v>#N/A</v>
      </c>
      <c r="BM74" s="91" t="e">
        <f t="shared" ca="1" si="56"/>
        <v>#N/A</v>
      </c>
      <c r="BN74" s="17" t="b">
        <f t="shared" ca="1" si="46"/>
        <v>1</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v>
      </c>
      <c r="E75" s="4">
        <f t="shared" ca="1" si="58"/>
        <v>181</v>
      </c>
      <c r="F75" s="4">
        <f t="shared" ca="1" si="58"/>
        <v>145.26974287423289</v>
      </c>
      <c r="G75" s="22">
        <f t="shared" ca="1" si="59"/>
        <v>126.97747322952338</v>
      </c>
      <c r="H75" s="4">
        <f t="shared" ca="1" si="59"/>
        <v>-1</v>
      </c>
      <c r="I75" s="99">
        <f t="shared" si="10"/>
        <v>5</v>
      </c>
      <c r="J75" s="22">
        <f t="shared" ca="1" si="11"/>
        <v>120</v>
      </c>
      <c r="K75" s="21">
        <f t="shared" ca="1" si="12"/>
        <v>145.26974287423289</v>
      </c>
      <c r="L75" s="4">
        <f t="shared" ca="1" si="60"/>
        <v>126.97747322952338</v>
      </c>
      <c r="M75" s="21">
        <f t="shared" ca="1" si="14"/>
        <v>181</v>
      </c>
      <c r="N75" s="22">
        <f t="shared" ca="1" si="15"/>
        <v>60</v>
      </c>
      <c r="O75" s="21">
        <f t="shared" ca="1" si="16"/>
        <v>-1</v>
      </c>
      <c r="P75" s="99">
        <f t="shared" ca="1" si="17"/>
        <v>137.26795636373666</v>
      </c>
      <c r="Q75" t="e">
        <f t="shared" ref="Q75:Q106" ca="1" si="62">IF(AND(P75=MIN($P$43:$P$202),D75&gt;$I$37,D75&lt;$G$37),A75,#N/A)</f>
        <v>#N/A</v>
      </c>
      <c r="R75" s="108" t="e">
        <f t="shared" ref="R75:R106" ca="1" si="63">IF(AND(P75=MIN($P$43:$P$202),D75&gt;$I$37,D75&lt;$G$37),D75,#N/A)</f>
        <v>#N/A</v>
      </c>
      <c r="S75" s="99">
        <f t="shared" ca="1" si="18"/>
        <v>44.732043636263334</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f t="shared" ca="1" si="31"/>
        <v>4.3301270189221936</v>
      </c>
      <c r="AU75" s="91">
        <f t="shared" ca="1" si="32"/>
        <v>-2.4999999999999991</v>
      </c>
      <c r="AV75" s="99">
        <f t="shared" ca="1" si="33"/>
        <v>3.9943603085475861</v>
      </c>
      <c r="AW75" s="91">
        <f t="shared" ca="1" si="34"/>
        <v>-3.0075049003284486</v>
      </c>
      <c r="AX75" s="99">
        <f t="shared" ca="1" si="35"/>
        <v>4.3301270189221928</v>
      </c>
      <c r="AY75" s="91">
        <f t="shared" ca="1" si="36"/>
        <v>2.5000000000000004</v>
      </c>
      <c r="BD75" s="174">
        <v>32</v>
      </c>
      <c r="BE75" s="30">
        <f t="shared" ca="1" si="37"/>
        <v>0.85205149146164394</v>
      </c>
      <c r="BF75" s="30">
        <f t="shared" ca="1" si="38"/>
        <v>3.0513955801202455</v>
      </c>
      <c r="BG75" s="30">
        <f t="shared" ca="1" si="54"/>
        <v>2.2553793418280073</v>
      </c>
      <c r="BH75" s="17" t="b">
        <f t="shared" ca="1" si="40"/>
        <v>1</v>
      </c>
      <c r="BI75" s="30">
        <f t="shared" ca="1" si="41"/>
        <v>13.247981605830123</v>
      </c>
      <c r="BJ75" s="91">
        <f t="shared" ca="1" si="42"/>
        <v>21.201202403910649</v>
      </c>
      <c r="BK75" t="b">
        <f t="shared" ca="1" si="43"/>
        <v>0</v>
      </c>
      <c r="BL75" s="30" t="e">
        <f t="shared" ca="1" si="55"/>
        <v>#N/A</v>
      </c>
      <c r="BM75" s="91" t="e">
        <f t="shared" ca="1" si="56"/>
        <v>#N/A</v>
      </c>
      <c r="BN75" s="17" t="b">
        <f t="shared" ca="1" si="46"/>
        <v>1</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v>
      </c>
      <c r="E76" s="4">
        <f t="shared" ca="1" si="58"/>
        <v>181</v>
      </c>
      <c r="F76" s="4">
        <f t="shared" ca="1" si="58"/>
        <v>142.83878034436574</v>
      </c>
      <c r="G76" s="22">
        <f t="shared" ca="1" si="59"/>
        <v>125.68112664683332</v>
      </c>
      <c r="H76" s="4">
        <f t="shared" ca="1" si="59"/>
        <v>-1</v>
      </c>
      <c r="I76" s="99">
        <f t="shared" si="10"/>
        <v>5.15625</v>
      </c>
      <c r="J76" s="22">
        <f t="shared" ca="1" si="11"/>
        <v>120</v>
      </c>
      <c r="K76" s="21">
        <f t="shared" ca="1" si="12"/>
        <v>142.83878034436574</v>
      </c>
      <c r="L76" s="4">
        <f t="shared" ca="1" si="60"/>
        <v>125.68112664683332</v>
      </c>
      <c r="M76" s="21">
        <f t="shared" ca="1" si="14"/>
        <v>181</v>
      </c>
      <c r="N76" s="22">
        <f t="shared" ca="1" si="15"/>
        <v>60</v>
      </c>
      <c r="O76" s="21">
        <f t="shared" ca="1" si="16"/>
        <v>-1</v>
      </c>
      <c r="P76" s="99">
        <f t="shared" ca="1" si="17"/>
        <v>137.26795636373666</v>
      </c>
      <c r="Q76" t="e">
        <f t="shared" ca="1" si="62"/>
        <v>#N/A</v>
      </c>
      <c r="R76" s="108" t="e">
        <f t="shared" ca="1" si="63"/>
        <v>#N/A</v>
      </c>
      <c r="S76" s="99">
        <f t="shared" ca="1" si="18"/>
        <v>44.732043636263334</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f t="shared" ca="1" si="31"/>
        <v>4.4654434882635119</v>
      </c>
      <c r="AU76" s="91">
        <f t="shared" ca="1" si="32"/>
        <v>-2.5781249999999987</v>
      </c>
      <c r="AV76" s="99">
        <f t="shared" ca="1" si="33"/>
        <v>4.1882965913364325</v>
      </c>
      <c r="AW76" s="91">
        <f t="shared" ca="1" si="34"/>
        <v>-3.0075049003284473</v>
      </c>
      <c r="AX76" s="99">
        <f t="shared" ca="1" si="35"/>
        <v>4.4654434882635119</v>
      </c>
      <c r="AY76" s="91">
        <f t="shared" ca="1" si="36"/>
        <v>2.5781250000000004</v>
      </c>
      <c r="BD76" s="174">
        <v>33</v>
      </c>
      <c r="BE76" s="30">
        <f t="shared" ca="1" si="37"/>
        <v>0.8615786374040395</v>
      </c>
      <c r="BF76" s="30">
        <f t="shared" ca="1" si="38"/>
        <v>3.0388782545171669</v>
      </c>
      <c r="BG76" s="30">
        <f t="shared" ca="1" si="54"/>
        <v>2.2461274055126883</v>
      </c>
      <c r="BH76" s="17" t="b">
        <f t="shared" ca="1" si="40"/>
        <v>1</v>
      </c>
      <c r="BI76" s="30">
        <f t="shared" ca="1" si="41"/>
        <v>13.615975875375677</v>
      </c>
      <c r="BJ76" s="91">
        <f t="shared" ca="1" si="42"/>
        <v>20.966764198635602</v>
      </c>
      <c r="BK76" t="b">
        <f t="shared" ca="1" si="43"/>
        <v>0</v>
      </c>
      <c r="BL76" s="30" t="e">
        <f t="shared" ca="1" si="55"/>
        <v>#N/A</v>
      </c>
      <c r="BM76" s="91" t="e">
        <f t="shared" ca="1" si="56"/>
        <v>#N/A</v>
      </c>
      <c r="BN76" s="17" t="b">
        <f t="shared" ca="1" si="46"/>
        <v>1</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v>
      </c>
      <c r="E77" s="4">
        <f t="shared" ca="1" si="58"/>
        <v>181</v>
      </c>
      <c r="F77" s="4">
        <f t="shared" ca="1" si="58"/>
        <v>140.66919614781744</v>
      </c>
      <c r="G77" s="22">
        <f t="shared" ca="1" si="59"/>
        <v>124.4800028747306</v>
      </c>
      <c r="H77" s="4">
        <f t="shared" ca="1" si="59"/>
        <v>-1</v>
      </c>
      <c r="I77" s="99">
        <f t="shared" si="10"/>
        <v>5.3125</v>
      </c>
      <c r="J77" s="22">
        <f t="shared" ca="1" si="11"/>
        <v>120</v>
      </c>
      <c r="K77" s="21">
        <f t="shared" ca="1" si="12"/>
        <v>140.66919614781744</v>
      </c>
      <c r="L77" s="4">
        <f t="shared" ca="1" si="60"/>
        <v>124.4800028747306</v>
      </c>
      <c r="M77" s="21">
        <f t="shared" ca="1" si="14"/>
        <v>181</v>
      </c>
      <c r="N77" s="22">
        <f t="shared" ca="1" si="15"/>
        <v>60</v>
      </c>
      <c r="O77" s="21">
        <f t="shared" ca="1" si="16"/>
        <v>-1</v>
      </c>
      <c r="P77" s="99">
        <f t="shared" ca="1" si="17"/>
        <v>137.26795636373666</v>
      </c>
      <c r="Q77" t="e">
        <f t="shared" ca="1" si="62"/>
        <v>#N/A</v>
      </c>
      <c r="R77" s="108" t="e">
        <f t="shared" ca="1" si="63"/>
        <v>#N/A</v>
      </c>
      <c r="S77" s="99">
        <f t="shared" ca="1" si="18"/>
        <v>44.732043636263334</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f t="shared" ca="1" si="31"/>
        <v>4.600759957604831</v>
      </c>
      <c r="AU77" s="91">
        <f t="shared" ca="1" si="32"/>
        <v>-2.6562499999999987</v>
      </c>
      <c r="AV77" s="99">
        <f t="shared" ca="1" si="33"/>
        <v>4.379220310112335</v>
      </c>
      <c r="AW77" s="91">
        <f t="shared" ca="1" si="34"/>
        <v>-3.0075049003284478</v>
      </c>
      <c r="AX77" s="99">
        <f t="shared" ca="1" si="35"/>
        <v>4.6007599576048301</v>
      </c>
      <c r="AY77" s="91">
        <f t="shared" ca="1" si="36"/>
        <v>2.6562500000000004</v>
      </c>
      <c r="BD77" s="174">
        <v>34</v>
      </c>
      <c r="BE77" s="30">
        <f t="shared" ca="1" si="37"/>
        <v>0.87158974343508011</v>
      </c>
      <c r="BF77" s="30">
        <f t="shared" ca="1" si="38"/>
        <v>3.0260199258487548</v>
      </c>
      <c r="BG77" s="30">
        <f t="shared" ca="1" si="54"/>
        <v>2.2366234234534272</v>
      </c>
      <c r="BH77" s="17" t="b">
        <f t="shared" ca="1" si="40"/>
        <v>1</v>
      </c>
      <c r="BI77" s="30">
        <f t="shared" ca="1" si="41"/>
        <v>13.979822586768673</v>
      </c>
      <c r="BJ77" s="91">
        <f t="shared" ca="1" si="42"/>
        <v>20.72593931387604</v>
      </c>
      <c r="BK77" t="b">
        <f t="shared" ca="1" si="43"/>
        <v>0</v>
      </c>
      <c r="BL77" s="30" t="e">
        <f t="shared" ca="1" si="55"/>
        <v>#N/A</v>
      </c>
      <c r="BM77" s="91" t="e">
        <f t="shared" ca="1" si="56"/>
        <v>#N/A</v>
      </c>
      <c r="BN77" s="17" t="b">
        <f t="shared" ca="1" si="46"/>
        <v>1</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v>
      </c>
      <c r="E78" s="4">
        <f t="shared" ca="1" si="58"/>
        <v>181</v>
      </c>
      <c r="F78" s="4">
        <f t="shared" ca="1" si="58"/>
        <v>138.7117602497932</v>
      </c>
      <c r="G78" s="22">
        <f t="shared" ca="1" si="59"/>
        <v>123.36315428986192</v>
      </c>
      <c r="H78" s="4">
        <f t="shared" ca="1" si="59"/>
        <v>-1</v>
      </c>
      <c r="I78" s="99">
        <f t="shared" si="10"/>
        <v>5.46875</v>
      </c>
      <c r="J78" s="22">
        <f t="shared" ca="1" si="11"/>
        <v>120</v>
      </c>
      <c r="K78" s="21">
        <f t="shared" ca="1" si="12"/>
        <v>138.7117602497932</v>
      </c>
      <c r="L78" s="4">
        <f t="shared" ca="1" si="60"/>
        <v>123.36315428986192</v>
      </c>
      <c r="M78" s="21">
        <f t="shared" ca="1" si="14"/>
        <v>181</v>
      </c>
      <c r="N78" s="22">
        <f t="shared" ca="1" si="15"/>
        <v>60</v>
      </c>
      <c r="O78" s="21">
        <f t="shared" ca="1" si="16"/>
        <v>-1</v>
      </c>
      <c r="P78" s="99">
        <f t="shared" ca="1" si="17"/>
        <v>137.26795636373666</v>
      </c>
      <c r="Q78" t="e">
        <f t="shared" ca="1" si="62"/>
        <v>#N/A</v>
      </c>
      <c r="R78" s="108" t="e">
        <f t="shared" ca="1" si="63"/>
        <v>#N/A</v>
      </c>
      <c r="S78" s="99">
        <f t="shared" ca="1" si="18"/>
        <v>44.732043636263334</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f t="shared" ca="1" si="31"/>
        <v>4.7360764269461493</v>
      </c>
      <c r="AU78" s="91">
        <f t="shared" ca="1" si="32"/>
        <v>-2.7343749999999987</v>
      </c>
      <c r="AV78" s="99">
        <f t="shared" ca="1" si="33"/>
        <v>4.5675092596512998</v>
      </c>
      <c r="AW78" s="91">
        <f t="shared" ca="1" si="34"/>
        <v>-3.0075049003284486</v>
      </c>
      <c r="AX78" s="99">
        <f t="shared" ca="1" si="35"/>
        <v>4.7360764269461484</v>
      </c>
      <c r="AY78" s="91">
        <f t="shared" ca="1" si="36"/>
        <v>2.7343750000000004</v>
      </c>
      <c r="BD78" s="174">
        <v>35</v>
      </c>
      <c r="BE78" s="30">
        <f t="shared" ca="1" si="37"/>
        <v>0.88210808994376178</v>
      </c>
      <c r="BF78" s="30">
        <f t="shared" ca="1" si="38"/>
        <v>3.0128245108864826</v>
      </c>
      <c r="BG78" s="30">
        <f t="shared" ca="1" si="54"/>
        <v>2.2268702906552265</v>
      </c>
      <c r="BH78" s="17" t="b">
        <f t="shared" ca="1" si="40"/>
        <v>1</v>
      </c>
      <c r="BI78" s="30">
        <f t="shared" ca="1" si="41"/>
        <v>14.339410908776152</v>
      </c>
      <c r="BJ78" s="91">
        <f t="shared" ca="1" si="42"/>
        <v>20.478801107224793</v>
      </c>
      <c r="BK78" t="b">
        <f t="shared" ca="1" si="43"/>
        <v>0</v>
      </c>
      <c r="BL78" s="30" t="e">
        <f t="shared" ca="1" si="55"/>
        <v>#N/A</v>
      </c>
      <c r="BM78" s="91" t="e">
        <f t="shared" ca="1" si="56"/>
        <v>#N/A</v>
      </c>
      <c r="BN78" s="17" t="b">
        <f t="shared" ca="1" si="46"/>
        <v>1</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v>
      </c>
      <c r="E79" s="4">
        <f t="shared" ca="1" si="58"/>
        <v>181</v>
      </c>
      <c r="F79" s="4">
        <f t="shared" ca="1" si="58"/>
        <v>136.93062404915659</v>
      </c>
      <c r="G79" s="22">
        <f t="shared" ca="1" si="59"/>
        <v>122.32136745853275</v>
      </c>
      <c r="H79" s="4">
        <f t="shared" ca="1" si="59"/>
        <v>-1</v>
      </c>
      <c r="I79" s="99">
        <f t="shared" si="10"/>
        <v>5.625</v>
      </c>
      <c r="J79" s="22">
        <f t="shared" ca="1" si="11"/>
        <v>120</v>
      </c>
      <c r="K79" s="21">
        <f t="shared" ca="1" si="12"/>
        <v>136.93062404915659</v>
      </c>
      <c r="L79" s="4">
        <f t="shared" ca="1" si="60"/>
        <v>122.32136745853275</v>
      </c>
      <c r="M79" s="21">
        <f t="shared" ca="1" si="14"/>
        <v>181</v>
      </c>
      <c r="N79" s="22">
        <f t="shared" ca="1" si="15"/>
        <v>60</v>
      </c>
      <c r="O79" s="21">
        <f t="shared" ca="1" si="16"/>
        <v>-1</v>
      </c>
      <c r="P79" s="99">
        <f t="shared" ca="1" si="17"/>
        <v>137.26795636373666</v>
      </c>
      <c r="Q79" t="e">
        <f t="shared" ca="1" si="62"/>
        <v>#N/A</v>
      </c>
      <c r="R79" s="108" t="e">
        <f t="shared" ca="1" si="63"/>
        <v>#N/A</v>
      </c>
      <c r="S79" s="99">
        <f t="shared" ca="1" si="18"/>
        <v>44.732043636263334</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f t="shared" ca="1" si="31"/>
        <v>4.8713928962874675</v>
      </c>
      <c r="AU79" s="91">
        <f t="shared" ca="1" si="32"/>
        <v>-2.8124999999999987</v>
      </c>
      <c r="AV79" s="99">
        <f t="shared" ca="1" si="33"/>
        <v>4.7534765461186801</v>
      </c>
      <c r="AW79" s="91">
        <f t="shared" ca="1" si="34"/>
        <v>-3.0075049003284473</v>
      </c>
      <c r="AX79" s="99">
        <f t="shared" ca="1" si="35"/>
        <v>4.8713928962874675</v>
      </c>
      <c r="AY79" s="91">
        <f t="shared" ca="1" si="36"/>
        <v>2.8125000000000004</v>
      </c>
      <c r="BD79" s="174">
        <v>36</v>
      </c>
      <c r="BE79" s="30">
        <f t="shared" ca="1" si="37"/>
        <v>0.89315879664500919</v>
      </c>
      <c r="BF79" s="30">
        <f t="shared" ca="1" si="38"/>
        <v>2.9992960290815756</v>
      </c>
      <c r="BG79" s="30">
        <f t="shared" ca="1" si="54"/>
        <v>2.2168709780168165</v>
      </c>
      <c r="BH79" s="17" t="b">
        <f t="shared" ca="1" si="40"/>
        <v>1</v>
      </c>
      <c r="BI79" s="30">
        <f t="shared" ca="1" si="41"/>
        <v>14.694631307311829</v>
      </c>
      <c r="BJ79" s="91">
        <f t="shared" ca="1" si="42"/>
        <v>20.225424859373685</v>
      </c>
      <c r="BK79" t="b">
        <f t="shared" ca="1" si="43"/>
        <v>0</v>
      </c>
      <c r="BL79" s="30" t="e">
        <f t="shared" ca="1" si="55"/>
        <v>#N/A</v>
      </c>
      <c r="BM79" s="91" t="e">
        <f t="shared" ca="1" si="56"/>
        <v>#N/A</v>
      </c>
      <c r="BN79" s="17" t="b">
        <f t="shared" ca="1" si="46"/>
        <v>1</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v>
      </c>
      <c r="E80" s="4">
        <f t="shared" ca="1" si="58"/>
        <v>181</v>
      </c>
      <c r="F80" s="4">
        <f t="shared" ca="1" si="58"/>
        <v>135.29869009059553</v>
      </c>
      <c r="G80" s="22">
        <f t="shared" ca="1" si="59"/>
        <v>121.34681283633873</v>
      </c>
      <c r="H80" s="4">
        <f t="shared" ca="1" si="59"/>
        <v>-1</v>
      </c>
      <c r="I80" s="99">
        <f t="shared" si="10"/>
        <v>5.78125</v>
      </c>
      <c r="J80" s="22">
        <f t="shared" ca="1" si="11"/>
        <v>120</v>
      </c>
      <c r="K80" s="21">
        <f t="shared" ca="1" si="12"/>
        <v>135.29869009059553</v>
      </c>
      <c r="L80" s="4">
        <f t="shared" ca="1" si="60"/>
        <v>121.34681283633873</v>
      </c>
      <c r="M80" s="21">
        <f t="shared" ca="1" si="14"/>
        <v>181</v>
      </c>
      <c r="N80" s="22">
        <f t="shared" ca="1" si="15"/>
        <v>60</v>
      </c>
      <c r="O80" s="21">
        <f t="shared" ca="1" si="16"/>
        <v>-1</v>
      </c>
      <c r="P80" s="99">
        <f t="shared" ca="1" si="17"/>
        <v>137.26795636373666</v>
      </c>
      <c r="Q80" t="e">
        <f t="shared" ca="1" si="62"/>
        <v>#N/A</v>
      </c>
      <c r="R80" s="108" t="e">
        <f t="shared" ca="1" si="63"/>
        <v>#N/A</v>
      </c>
      <c r="S80" s="99">
        <f t="shared" ca="1" si="18"/>
        <v>44.732043636263334</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f t="shared" ca="1" si="31"/>
        <v>5.0067093656287867</v>
      </c>
      <c r="AU80" s="91">
        <f t="shared" ca="1" si="32"/>
        <v>-2.8906249999999987</v>
      </c>
      <c r="AV80" s="99">
        <f t="shared" ca="1" si="33"/>
        <v>4.9373845137886887</v>
      </c>
      <c r="AW80" s="91">
        <f t="shared" ca="1" si="34"/>
        <v>-3.0075049003284486</v>
      </c>
      <c r="AX80" s="99">
        <f t="shared" ca="1" si="35"/>
        <v>5.0067093656287858</v>
      </c>
      <c r="AY80" s="91">
        <f t="shared" ca="1" si="36"/>
        <v>2.8906250000000004</v>
      </c>
      <c r="BD80" s="174">
        <v>37</v>
      </c>
      <c r="BE80" s="30">
        <f t="shared" ca="1" si="37"/>
        <v>0.90476899169998248</v>
      </c>
      <c r="BF80" s="30">
        <f t="shared" ca="1" si="38"/>
        <v>2.9854386013406433</v>
      </c>
      <c r="BG80" s="30">
        <f t="shared" ca="1" si="54"/>
        <v>2.206628531425693</v>
      </c>
      <c r="BH80" s="17" t="b">
        <f t="shared" ca="1" si="40"/>
        <v>1</v>
      </c>
      <c r="BI80" s="30">
        <f t="shared" ca="1" si="41"/>
        <v>15.045375578801206</v>
      </c>
      <c r="BJ80" s="91">
        <f t="shared" ca="1" si="42"/>
        <v>19.965887751182322</v>
      </c>
      <c r="BK80" t="b">
        <f t="shared" ca="1" si="43"/>
        <v>0</v>
      </c>
      <c r="BL80" s="30" t="e">
        <f t="shared" ca="1" si="55"/>
        <v>#N/A</v>
      </c>
      <c r="BM80" s="91" t="e">
        <f t="shared" ca="1" si="56"/>
        <v>#N/A</v>
      </c>
      <c r="BN80" s="17" t="b">
        <f t="shared" ca="1" si="46"/>
        <v>1</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v>
      </c>
      <c r="E81" s="4">
        <f t="shared" ca="1" si="58"/>
        <v>181</v>
      </c>
      <c r="F81" s="4">
        <f t="shared" ca="1" si="58"/>
        <v>133.79487145920555</v>
      </c>
      <c r="G81" s="22">
        <f t="shared" ca="1" si="59"/>
        <v>120.43277996243522</v>
      </c>
      <c r="H81" s="4">
        <f t="shared" ca="1" si="59"/>
        <v>-1</v>
      </c>
      <c r="I81" s="99">
        <f t="shared" si="10"/>
        <v>5.9375</v>
      </c>
      <c r="J81" s="22">
        <f t="shared" ca="1" si="11"/>
        <v>120</v>
      </c>
      <c r="K81" s="21">
        <f t="shared" ca="1" si="12"/>
        <v>133.79487145920555</v>
      </c>
      <c r="L81" s="4">
        <f t="shared" ca="1" si="60"/>
        <v>120.43277996243522</v>
      </c>
      <c r="M81" s="21">
        <f t="shared" ca="1" si="14"/>
        <v>181</v>
      </c>
      <c r="N81" s="22">
        <f t="shared" ca="1" si="15"/>
        <v>60</v>
      </c>
      <c r="O81" s="21">
        <f t="shared" ca="1" si="16"/>
        <v>-1</v>
      </c>
      <c r="P81" s="99">
        <f t="shared" ca="1" si="17"/>
        <v>137.26795636373666</v>
      </c>
      <c r="Q81" t="e">
        <f t="shared" ca="1" si="62"/>
        <v>#N/A</v>
      </c>
      <c r="R81" s="108" t="e">
        <f t="shared" ca="1" si="63"/>
        <v>#N/A</v>
      </c>
      <c r="S81" s="99">
        <f t="shared" ca="1" si="18"/>
        <v>44.732043636263334</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f t="shared" ca="1" si="31"/>
        <v>5.1420258349701049</v>
      </c>
      <c r="AU81" s="91">
        <f t="shared" ca="1" si="32"/>
        <v>-2.9687499999999987</v>
      </c>
      <c r="AV81" s="99">
        <f t="shared" ca="1" si="33"/>
        <v>5.1194551003500726</v>
      </c>
      <c r="AW81" s="91">
        <f t="shared" ca="1" si="34"/>
        <v>-3.0075049003284482</v>
      </c>
      <c r="AX81" s="99">
        <f t="shared" ca="1" si="35"/>
        <v>5.142025834970104</v>
      </c>
      <c r="AY81" s="91">
        <f t="shared" ca="1" si="36"/>
        <v>2.9687500000000004</v>
      </c>
      <c r="BD81" s="174">
        <v>38</v>
      </c>
      <c r="BE81" s="30">
        <f t="shared" ca="1" si="37"/>
        <v>0.91696800056857319</v>
      </c>
      <c r="BF81" s="30">
        <f t="shared" ca="1" si="38"/>
        <v>2.9712564487704172</v>
      </c>
      <c r="BG81" s="30">
        <f t="shared" ca="1" si="54"/>
        <v>2.1961460708303084</v>
      </c>
      <c r="BH81" s="17" t="b">
        <f t="shared" ca="1" si="40"/>
        <v>1</v>
      </c>
      <c r="BI81" s="30">
        <f t="shared" ca="1" si="41"/>
        <v>15.391536883141457</v>
      </c>
      <c r="BJ81" s="91">
        <f t="shared" ca="1" si="42"/>
        <v>19.700268840168047</v>
      </c>
      <c r="BK81" t="b">
        <f t="shared" ca="1" si="43"/>
        <v>0</v>
      </c>
      <c r="BL81" s="30" t="e">
        <f t="shared" ca="1" si="55"/>
        <v>#N/A</v>
      </c>
      <c r="BM81" s="91" t="e">
        <f t="shared" ca="1" si="56"/>
        <v>#N/A</v>
      </c>
      <c r="BN81" s="17" t="b">
        <f t="shared" ca="1" si="46"/>
        <v>1</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v>
      </c>
      <c r="E82" s="4">
        <f t="shared" ref="E82:F101" ca="1" si="67">IFERROR(DEGREES(ACOS(3*$C$9*($C$9-$D$17/E$42)/($D$17/E$42*$A82))),IF($C$9-$D$17/E$42&lt;=0,181,-1))</f>
        <v>181</v>
      </c>
      <c r="F82" s="4">
        <f t="shared" ca="1" si="67"/>
        <v>132.40237228363625</v>
      </c>
      <c r="G82" s="22">
        <f t="shared" ref="G82:H101" ca="1" si="68">IFERROR(DEGREES(ACOS(3*$C$9*($C$9-$E$17/G$42)/($E$17/G$42*$A82))),IF($C$9-$E$17/G$42&lt;=0,181,-1))</f>
        <v>119.57347391129483</v>
      </c>
      <c r="H82" s="4">
        <f t="shared" ca="1" si="68"/>
        <v>-1</v>
      </c>
      <c r="I82" s="99">
        <f t="shared" si="10"/>
        <v>6.09375</v>
      </c>
      <c r="J82" s="22">
        <f t="shared" ca="1" si="11"/>
        <v>120</v>
      </c>
      <c r="K82" s="21">
        <f t="shared" ca="1" si="12"/>
        <v>132.40237228363625</v>
      </c>
      <c r="L82" s="4">
        <f t="shared" ca="1" si="60"/>
        <v>119.57347391129483</v>
      </c>
      <c r="M82" s="21">
        <f t="shared" ca="1" si="14"/>
        <v>181</v>
      </c>
      <c r="N82" s="22">
        <f t="shared" ca="1" si="15"/>
        <v>60</v>
      </c>
      <c r="O82" s="21">
        <f t="shared" ca="1" si="16"/>
        <v>-1</v>
      </c>
      <c r="P82" s="99">
        <f t="shared" ca="1" si="17"/>
        <v>137.26795636373666</v>
      </c>
      <c r="Q82" t="e">
        <f t="shared" ca="1" si="62"/>
        <v>#N/A</v>
      </c>
      <c r="R82" s="108" t="e">
        <f t="shared" ca="1" si="63"/>
        <v>#N/A</v>
      </c>
      <c r="S82" s="99">
        <f t="shared" ca="1" si="18"/>
        <v>44.732043636263334</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f t="shared" ca="1" si="31"/>
        <v>5.2773423043114231</v>
      </c>
      <c r="AU82" s="91">
        <f t="shared" ca="1" si="32"/>
        <v>-3.0468749999999987</v>
      </c>
      <c r="AV82" s="99">
        <f t="shared" ca="1" si="33"/>
        <v>5.2998776718902088</v>
      </c>
      <c r="AW82" s="91">
        <f t="shared" ca="1" si="34"/>
        <v>-3.0075049003284473</v>
      </c>
      <c r="AX82" s="99">
        <f t="shared" ca="1" si="35"/>
        <v>5.2773423043114223</v>
      </c>
      <c r="AY82" s="91">
        <f t="shared" ca="1" si="36"/>
        <v>3.0468750000000009</v>
      </c>
      <c r="BD82" s="174">
        <v>39</v>
      </c>
      <c r="BE82" s="30">
        <f t="shared" ca="1" si="37"/>
        <v>0.92978755729054663</v>
      </c>
      <c r="BF82" s="30">
        <f t="shared" ca="1" si="38"/>
        <v>2.9567538913919553</v>
      </c>
      <c r="BG82" s="30">
        <f t="shared" ca="1" si="54"/>
        <v>2.1854267892897061</v>
      </c>
      <c r="BH82" s="17" t="b">
        <f t="shared" ca="1" si="40"/>
        <v>1</v>
      </c>
      <c r="BI82" s="30">
        <f t="shared" ca="1" si="41"/>
        <v>15.733009776245934</v>
      </c>
      <c r="BJ82" s="91">
        <f t="shared" ca="1" si="42"/>
        <v>19.428649036424272</v>
      </c>
      <c r="BK82" t="b">
        <f t="shared" ca="1" si="43"/>
        <v>0</v>
      </c>
      <c r="BL82" s="30" t="e">
        <f t="shared" ca="1" si="55"/>
        <v>#N/A</v>
      </c>
      <c r="BM82" s="91" t="e">
        <f t="shared" ca="1" si="56"/>
        <v>#N/A</v>
      </c>
      <c r="BN82" s="17" t="b">
        <f t="shared" ca="1" si="46"/>
        <v>1</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v>
      </c>
      <c r="E83" s="4">
        <f t="shared" ca="1" si="67"/>
        <v>181</v>
      </c>
      <c r="F83" s="4">
        <f t="shared" ca="1" si="67"/>
        <v>131.10755754059886</v>
      </c>
      <c r="G83" s="22">
        <f t="shared" ca="1" si="68"/>
        <v>118.76385651604642</v>
      </c>
      <c r="H83" s="4">
        <f t="shared" ca="1" si="68"/>
        <v>-1</v>
      </c>
      <c r="I83" s="99">
        <f t="shared" si="10"/>
        <v>6.25</v>
      </c>
      <c r="J83" s="22">
        <f t="shared" ca="1" si="11"/>
        <v>120</v>
      </c>
      <c r="K83" s="21">
        <f t="shared" ca="1" si="12"/>
        <v>131.10755754059886</v>
      </c>
      <c r="L83" s="4">
        <f t="shared" ca="1" si="60"/>
        <v>118.76385651604642</v>
      </c>
      <c r="M83" s="21">
        <f t="shared" ca="1" si="14"/>
        <v>181</v>
      </c>
      <c r="N83" s="22">
        <f t="shared" ca="1" si="15"/>
        <v>60</v>
      </c>
      <c r="O83" s="21">
        <f t="shared" ca="1" si="16"/>
        <v>-1</v>
      </c>
      <c r="P83" s="99">
        <f t="shared" ca="1" si="17"/>
        <v>137.26795636373666</v>
      </c>
      <c r="Q83" t="e">
        <f t="shared" ca="1" si="62"/>
        <v>#N/A</v>
      </c>
      <c r="R83" s="108" t="e">
        <f t="shared" ca="1" si="63"/>
        <v>#N/A</v>
      </c>
      <c r="S83" s="99">
        <f t="shared" ca="1" si="18"/>
        <v>44.732043636263334</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f t="shared" ca="1" si="31"/>
        <v>5.4126587736527423</v>
      </c>
      <c r="AU83" s="91">
        <f t="shared" ca="1" si="32"/>
        <v>-3.1249999999999987</v>
      </c>
      <c r="AV83" s="99">
        <f t="shared" ca="1" si="33"/>
        <v>5.478815042917617</v>
      </c>
      <c r="AW83" s="91">
        <f t="shared" ca="1" si="34"/>
        <v>-3.0075049003284478</v>
      </c>
      <c r="AX83" s="99">
        <f t="shared" ca="1" si="35"/>
        <v>5.4126587736527414</v>
      </c>
      <c r="AY83" s="91">
        <f t="shared" ca="1" si="36"/>
        <v>3.1250000000000009</v>
      </c>
      <c r="BD83" s="174">
        <v>40</v>
      </c>
      <c r="BE83" s="30">
        <f t="shared" ca="1" si="37"/>
        <v>0.94326204132396907</v>
      </c>
      <c r="BF83" s="30">
        <f t="shared" ca="1" si="38"/>
        <v>2.9419353468247231</v>
      </c>
      <c r="BG83" s="30">
        <f t="shared" ca="1" si="54"/>
        <v>2.1744739520008824</v>
      </c>
      <c r="BH83" s="17" t="b">
        <f t="shared" ca="1" si="40"/>
        <v>1</v>
      </c>
      <c r="BI83" s="30">
        <f t="shared" ca="1" si="41"/>
        <v>16.069690242163482</v>
      </c>
      <c r="BJ83" s="91">
        <f t="shared" ca="1" si="42"/>
        <v>19.151111077974452</v>
      </c>
      <c r="BK83" t="b">
        <f t="shared" ca="1" si="43"/>
        <v>0</v>
      </c>
      <c r="BL83" s="30" t="e">
        <f t="shared" ca="1" si="55"/>
        <v>#N/A</v>
      </c>
      <c r="BM83" s="91" t="e">
        <f t="shared" ca="1" si="56"/>
        <v>#N/A</v>
      </c>
      <c r="BN83" s="17" t="b">
        <f t="shared" ca="1" si="46"/>
        <v>1</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v>
      </c>
      <c r="E84" s="4">
        <f t="shared" ca="1" si="67"/>
        <v>181</v>
      </c>
      <c r="F84" s="4">
        <f t="shared" ca="1" si="67"/>
        <v>129.89918143597987</v>
      </c>
      <c r="G84" s="22">
        <f t="shared" ca="1" si="68"/>
        <v>117.99952089280588</v>
      </c>
      <c r="H84" s="4">
        <f t="shared" ca="1" si="68"/>
        <v>-1</v>
      </c>
      <c r="I84" s="99">
        <f t="shared" si="10"/>
        <v>6.40625</v>
      </c>
      <c r="J84" s="22">
        <f t="shared" ca="1" si="11"/>
        <v>120</v>
      </c>
      <c r="K84" s="21">
        <f t="shared" ca="1" si="12"/>
        <v>129.89918143597987</v>
      </c>
      <c r="L84" s="4">
        <f t="shared" ca="1" si="60"/>
        <v>117.99952089280588</v>
      </c>
      <c r="M84" s="21">
        <f t="shared" ca="1" si="14"/>
        <v>181</v>
      </c>
      <c r="N84" s="22">
        <f t="shared" ca="1" si="15"/>
        <v>60</v>
      </c>
      <c r="O84" s="21">
        <f t="shared" ca="1" si="16"/>
        <v>-1</v>
      </c>
      <c r="P84" s="99">
        <f t="shared" ca="1" si="17"/>
        <v>137.26795636373666</v>
      </c>
      <c r="Q84" t="e">
        <f t="shared" ca="1" si="62"/>
        <v>#N/A</v>
      </c>
      <c r="R84" s="108" t="e">
        <f t="shared" ca="1" si="63"/>
        <v>#N/A</v>
      </c>
      <c r="S84" s="99">
        <f t="shared" ca="1" si="18"/>
        <v>44.732043636263334</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f t="shared" ca="1" si="31"/>
        <v>5.5479752429940605</v>
      </c>
      <c r="AU84" s="91">
        <f t="shared" ca="1" si="32"/>
        <v>-3.2031249999999987</v>
      </c>
      <c r="AV84" s="99">
        <f t="shared" ca="1" si="33"/>
        <v>5.6564081657002419</v>
      </c>
      <c r="AW84" s="91">
        <f t="shared" ca="1" si="34"/>
        <v>-3.0075049003284482</v>
      </c>
      <c r="AX84" s="99">
        <f t="shared" ca="1" si="35"/>
        <v>5.5479752429940596</v>
      </c>
      <c r="AY84" s="91">
        <f t="shared" ca="1" si="36"/>
        <v>3.2031250000000009</v>
      </c>
      <c r="BD84" s="174">
        <v>41</v>
      </c>
      <c r="BE84" s="30">
        <f t="shared" ca="1" si="37"/>
        <v>0.95742874358107666</v>
      </c>
      <c r="BF84" s="30">
        <f t="shared" ca="1" si="38"/>
        <v>2.9268053289409486</v>
      </c>
      <c r="BG84" s="30">
        <f t="shared" ca="1" si="54"/>
        <v>2.1632908953041796</v>
      </c>
      <c r="BH84" s="17" t="b">
        <f t="shared" ca="1" si="40"/>
        <v>1</v>
      </c>
      <c r="BI84" s="30">
        <f t="shared" ca="1" si="41"/>
        <v>16.401475724762683</v>
      </c>
      <c r="BJ84" s="91">
        <f t="shared" ca="1" si="42"/>
        <v>18.8677395055693</v>
      </c>
      <c r="BK84" t="b">
        <f t="shared" ca="1" si="43"/>
        <v>0</v>
      </c>
      <c r="BL84" s="30" t="e">
        <f t="shared" ca="1" si="55"/>
        <v>#N/A</v>
      </c>
      <c r="BM84" s="91" t="e">
        <f t="shared" ca="1" si="56"/>
        <v>#N/A</v>
      </c>
      <c r="BN84" s="17" t="b">
        <f t="shared" ca="1" si="46"/>
        <v>1</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v>
      </c>
      <c r="E85" s="4">
        <f t="shared" ca="1" si="67"/>
        <v>181</v>
      </c>
      <c r="F85" s="4">
        <f t="shared" ca="1" si="67"/>
        <v>128.76784367796066</v>
      </c>
      <c r="G85" s="22">
        <f t="shared" ca="1" si="68"/>
        <v>117.27659112310887</v>
      </c>
      <c r="H85" s="4">
        <f t="shared" ca="1" si="68"/>
        <v>-1</v>
      </c>
      <c r="I85" s="99">
        <f t="shared" si="10"/>
        <v>6.5625</v>
      </c>
      <c r="J85" s="22">
        <f t="shared" ca="1" si="11"/>
        <v>120</v>
      </c>
      <c r="K85" s="21">
        <f t="shared" ca="1" si="12"/>
        <v>128.76784367796066</v>
      </c>
      <c r="L85" s="4">
        <f t="shared" ca="1" si="60"/>
        <v>117.27659112310887</v>
      </c>
      <c r="M85" s="21">
        <f t="shared" ca="1" si="14"/>
        <v>181</v>
      </c>
      <c r="N85" s="22">
        <f t="shared" ca="1" si="15"/>
        <v>60</v>
      </c>
      <c r="O85" s="21">
        <f t="shared" ca="1" si="16"/>
        <v>-1</v>
      </c>
      <c r="P85" s="99">
        <f t="shared" ca="1" si="17"/>
        <v>137.26795636373666</v>
      </c>
      <c r="Q85" t="e">
        <f t="shared" ca="1" si="62"/>
        <v>#N/A</v>
      </c>
      <c r="R85" s="108" t="e">
        <f t="shared" ca="1" si="63"/>
        <v>#N/A</v>
      </c>
      <c r="S85" s="99">
        <f t="shared" ca="1" si="18"/>
        <v>44.732043636263334</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f t="shared" ca="1" si="31"/>
        <v>5.6832917123353788</v>
      </c>
      <c r="AU85" s="91">
        <f t="shared" ca="1" si="32"/>
        <v>-3.2812499999999987</v>
      </c>
      <c r="AV85" s="99">
        <f t="shared" ca="1" si="33"/>
        <v>5.8327798282208771</v>
      </c>
      <c r="AW85" s="91">
        <f t="shared" ca="1" si="34"/>
        <v>-3.0075049003284478</v>
      </c>
      <c r="AX85" s="99">
        <f t="shared" ca="1" si="35"/>
        <v>5.6832917123353779</v>
      </c>
      <c r="AY85" s="91">
        <f t="shared" ca="1" si="36"/>
        <v>3.2812500000000009</v>
      </c>
      <c r="BD85" s="174">
        <v>42</v>
      </c>
      <c r="BE85" s="30">
        <f t="shared" ca="1" si="37"/>
        <v>0.9723281659091233</v>
      </c>
      <c r="BF85" s="30">
        <f t="shared" ca="1" si="38"/>
        <v>2.9113684464906449</v>
      </c>
      <c r="BG85" s="30">
        <f t="shared" ca="1" si="54"/>
        <v>2.1518810256669982</v>
      </c>
      <c r="BH85" s="17" t="b">
        <f t="shared" ca="1" si="40"/>
        <v>1</v>
      </c>
      <c r="BI85" s="30">
        <f t="shared" ca="1" si="41"/>
        <v>16.728265158971457</v>
      </c>
      <c r="BJ85" s="91">
        <f t="shared" ca="1" si="42"/>
        <v>18.578620636934858</v>
      </c>
      <c r="BK85" t="b">
        <f t="shared" ca="1" si="43"/>
        <v>0</v>
      </c>
      <c r="BL85" s="30" t="e">
        <f t="shared" ca="1" si="55"/>
        <v>#N/A</v>
      </c>
      <c r="BM85" s="91" t="e">
        <f t="shared" ca="1" si="56"/>
        <v>#N/A</v>
      </c>
      <c r="BN85" s="17" t="b">
        <f t="shared" ca="1" si="46"/>
        <v>1</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v>
      </c>
      <c r="E86" s="4">
        <f t="shared" ca="1" si="67"/>
        <v>181</v>
      </c>
      <c r="F86" s="4">
        <f t="shared" ca="1" si="67"/>
        <v>127.70559596419702</v>
      </c>
      <c r="G86" s="22">
        <f t="shared" ca="1" si="68"/>
        <v>116.59164120941411</v>
      </c>
      <c r="H86" s="4">
        <f t="shared" ca="1" si="68"/>
        <v>-1</v>
      </c>
      <c r="I86" s="99">
        <f t="shared" si="10"/>
        <v>6.71875</v>
      </c>
      <c r="J86" s="22">
        <f t="shared" ca="1" si="11"/>
        <v>120</v>
      </c>
      <c r="K86" s="21">
        <f t="shared" ca="1" si="12"/>
        <v>127.70559596419702</v>
      </c>
      <c r="L86" s="4">
        <f t="shared" ca="1" si="60"/>
        <v>116.59164120941411</v>
      </c>
      <c r="M86" s="21">
        <f t="shared" ca="1" si="14"/>
        <v>181</v>
      </c>
      <c r="N86" s="22">
        <f t="shared" ca="1" si="15"/>
        <v>60</v>
      </c>
      <c r="O86" s="21">
        <f t="shared" ca="1" si="16"/>
        <v>-1</v>
      </c>
      <c r="P86" s="99">
        <f t="shared" ca="1" si="17"/>
        <v>137.26795636373666</v>
      </c>
      <c r="Q86" t="e">
        <f t="shared" ca="1" si="62"/>
        <v>#N/A</v>
      </c>
      <c r="R86" s="108" t="e">
        <f t="shared" ca="1" si="63"/>
        <v>#N/A</v>
      </c>
      <c r="S86" s="99">
        <f t="shared" ca="1" si="18"/>
        <v>44.732043636263334</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f t="shared" ca="1" si="31"/>
        <v>5.8186081816766979</v>
      </c>
      <c r="AU86" s="91">
        <f t="shared" ca="1" si="32"/>
        <v>-3.3593749999999987</v>
      </c>
      <c r="AV86" s="99">
        <f t="shared" ca="1" si="33"/>
        <v>6.0080376028284288</v>
      </c>
      <c r="AW86" s="91">
        <f t="shared" ca="1" si="34"/>
        <v>-3.0075049003284469</v>
      </c>
      <c r="AX86" s="99">
        <f t="shared" ca="1" si="35"/>
        <v>5.818608181676697</v>
      </c>
      <c r="AY86" s="91">
        <f t="shared" ca="1" si="36"/>
        <v>3.3593750000000009</v>
      </c>
      <c r="BD86" s="174">
        <v>43</v>
      </c>
      <c r="BE86" s="30">
        <f t="shared" ca="1" si="37"/>
        <v>0.98800435898737204</v>
      </c>
      <c r="BF86" s="30">
        <f t="shared" ca="1" si="38"/>
        <v>2.895629401697748</v>
      </c>
      <c r="BG86" s="30">
        <f t="shared" ca="1" si="54"/>
        <v>2.1402478186461615</v>
      </c>
      <c r="BH86" s="17" t="b">
        <f t="shared" ca="1" si="40"/>
        <v>1</v>
      </c>
      <c r="BI86" s="30">
        <f t="shared" ca="1" si="41"/>
        <v>17.049959001562463</v>
      </c>
      <c r="BJ86" s="91">
        <f t="shared" ca="1" si="42"/>
        <v>18.283842540479263</v>
      </c>
      <c r="BK86" t="b">
        <f t="shared" ca="1" si="43"/>
        <v>0</v>
      </c>
      <c r="BL86" s="30" t="e">
        <f t="shared" ca="1" si="55"/>
        <v>#N/A</v>
      </c>
      <c r="BM86" s="91" t="e">
        <f t="shared" ca="1" si="56"/>
        <v>#N/A</v>
      </c>
      <c r="BN86" s="17" t="b">
        <f t="shared" ca="1" si="46"/>
        <v>1</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v>
      </c>
      <c r="E87" s="4">
        <f t="shared" ca="1" si="67"/>
        <v>181</v>
      </c>
      <c r="F87" s="4">
        <f t="shared" ca="1" si="67"/>
        <v>126.70565059905915</v>
      </c>
      <c r="G87" s="22">
        <f t="shared" ca="1" si="68"/>
        <v>115.94162898155555</v>
      </c>
      <c r="H87" s="4">
        <f t="shared" ca="1" si="68"/>
        <v>-1</v>
      </c>
      <c r="I87" s="99">
        <f t="shared" si="10"/>
        <v>6.875</v>
      </c>
      <c r="J87" s="22">
        <f t="shared" ca="1" si="11"/>
        <v>120</v>
      </c>
      <c r="K87" s="21">
        <f t="shared" ca="1" si="12"/>
        <v>126.70565059905915</v>
      </c>
      <c r="L87" s="4">
        <f t="shared" ca="1" si="60"/>
        <v>115.94162898155555</v>
      </c>
      <c r="M87" s="21">
        <f t="shared" ca="1" si="14"/>
        <v>181</v>
      </c>
      <c r="N87" s="22">
        <f t="shared" ca="1" si="15"/>
        <v>60</v>
      </c>
      <c r="O87" s="21">
        <f t="shared" ca="1" si="16"/>
        <v>-1</v>
      </c>
      <c r="P87" s="99">
        <f t="shared" ca="1" si="17"/>
        <v>137.26795636373666</v>
      </c>
      <c r="Q87" t="e">
        <f t="shared" ca="1" si="62"/>
        <v>#N/A</v>
      </c>
      <c r="R87" s="108" t="e">
        <f t="shared" ca="1" si="63"/>
        <v>#N/A</v>
      </c>
      <c r="S87" s="99">
        <f t="shared" ca="1" si="18"/>
        <v>44.732043636263334</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f t="shared" ca="1" si="31"/>
        <v>5.9539246510180162</v>
      </c>
      <c r="AU87" s="91">
        <f t="shared" ca="1" si="32"/>
        <v>-3.4374999999999987</v>
      </c>
      <c r="AV87" s="99">
        <f t="shared" ca="1" si="33"/>
        <v>6.1822762211422075</v>
      </c>
      <c r="AW87" s="91">
        <f t="shared" ca="1" si="34"/>
        <v>-3.0075049003284473</v>
      </c>
      <c r="AX87" s="99">
        <f t="shared" ca="1" si="35"/>
        <v>5.9539246510180153</v>
      </c>
      <c r="AY87" s="91">
        <f t="shared" ca="1" si="36"/>
        <v>3.4375000000000009</v>
      </c>
      <c r="BD87" s="174">
        <v>44</v>
      </c>
      <c r="BE87" s="30">
        <f t="shared" ca="1" si="37"/>
        <v>1.0045053044765679</v>
      </c>
      <c r="BF87" s="30">
        <f t="shared" ca="1" si="38"/>
        <v>2.8795929888277692</v>
      </c>
      <c r="BG87" s="30">
        <f t="shared" ca="1" si="54"/>
        <v>2.1283948178292205</v>
      </c>
      <c r="BH87" s="17" t="b">
        <f t="shared" ca="1" si="40"/>
        <v>1</v>
      </c>
      <c r="BI87" s="30">
        <f t="shared" ca="1" si="41"/>
        <v>17.36645926147493</v>
      </c>
      <c r="BJ87" s="91">
        <f t="shared" ca="1" si="42"/>
        <v>17.983495008466281</v>
      </c>
      <c r="BK87" t="b">
        <f t="shared" ca="1" si="43"/>
        <v>0</v>
      </c>
      <c r="BL87" s="30" t="e">
        <f t="shared" ca="1" si="55"/>
        <v>#N/A</v>
      </c>
      <c r="BM87" s="91" t="e">
        <f t="shared" ca="1" si="56"/>
        <v>#N/A</v>
      </c>
      <c r="BN87" s="17" t="b">
        <f t="shared" ca="1" si="46"/>
        <v>1</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v>
      </c>
      <c r="E88" s="4">
        <f t="shared" ca="1" si="67"/>
        <v>181</v>
      </c>
      <c r="F88" s="4">
        <f t="shared" ca="1" si="67"/>
        <v>125.76216042607406</v>
      </c>
      <c r="G88" s="22">
        <f t="shared" ca="1" si="68"/>
        <v>115.32384173352688</v>
      </c>
      <c r="H88" s="4">
        <f t="shared" ca="1" si="68"/>
        <v>-1</v>
      </c>
      <c r="I88" s="99">
        <f t="shared" si="10"/>
        <v>7.03125</v>
      </c>
      <c r="J88" s="22">
        <f t="shared" ca="1" si="11"/>
        <v>120</v>
      </c>
      <c r="K88" s="21">
        <f t="shared" ca="1" si="12"/>
        <v>125.76216042607406</v>
      </c>
      <c r="L88" s="4">
        <f t="shared" ca="1" si="60"/>
        <v>115.32384173352688</v>
      </c>
      <c r="M88" s="21">
        <f t="shared" ca="1" si="14"/>
        <v>181</v>
      </c>
      <c r="N88" s="22">
        <f t="shared" ca="1" si="15"/>
        <v>60</v>
      </c>
      <c r="O88" s="21">
        <f t="shared" ca="1" si="16"/>
        <v>-1</v>
      </c>
      <c r="P88" s="99">
        <f t="shared" ca="1" si="17"/>
        <v>137.26795636373666</v>
      </c>
      <c r="Q88" t="e">
        <f t="shared" ca="1" si="62"/>
        <v>#N/A</v>
      </c>
      <c r="R88" s="108" t="e">
        <f t="shared" ca="1" si="63"/>
        <v>#N/A</v>
      </c>
      <c r="S88" s="99">
        <f t="shared" ca="1" si="18"/>
        <v>44.732043636263334</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f t="shared" ca="1" si="31"/>
        <v>6.0892411203593344</v>
      </c>
      <c r="AU88" s="91">
        <f t="shared" ca="1" si="32"/>
        <v>-3.5156249999999982</v>
      </c>
      <c r="AV88" s="99">
        <f t="shared" ca="1" si="33"/>
        <v>6.3555795044197483</v>
      </c>
      <c r="AW88" s="91">
        <f t="shared" ca="1" si="34"/>
        <v>-3.0075049003284469</v>
      </c>
      <c r="AX88" s="99">
        <f t="shared" ca="1" si="35"/>
        <v>6.0892411203593335</v>
      </c>
      <c r="AY88" s="91">
        <f t="shared" ca="1" si="36"/>
        <v>3.5156250000000009</v>
      </c>
      <c r="BD88" s="174">
        <v>45</v>
      </c>
      <c r="BE88" s="30">
        <f t="shared" ca="1" si="37"/>
        <v>1.0218833482953977</v>
      </c>
      <c r="BF88" s="30">
        <f t="shared" ca="1" si="38"/>
        <v>2.8632640927274164</v>
      </c>
      <c r="BG88" s="30">
        <f t="shared" ca="1" si="54"/>
        <v>2.1163256337550469</v>
      </c>
      <c r="BH88" s="17" t="b">
        <f t="shared" ca="1" si="40"/>
        <v>1</v>
      </c>
      <c r="BI88" s="30">
        <f t="shared" ca="1" si="41"/>
        <v>17.677669529663685</v>
      </c>
      <c r="BJ88" s="91">
        <f t="shared" ca="1" si="42"/>
        <v>17.677669529663689</v>
      </c>
      <c r="BK88" t="b">
        <f t="shared" ca="1" si="43"/>
        <v>0</v>
      </c>
      <c r="BL88" s="30" t="e">
        <f t="shared" ca="1" si="55"/>
        <v>#N/A</v>
      </c>
      <c r="BM88" s="91" t="e">
        <f t="shared" ca="1" si="56"/>
        <v>#N/A</v>
      </c>
      <c r="BN88" s="17" t="b">
        <f t="shared" ca="1" si="46"/>
        <v>1</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7.3624457676416801</v>
      </c>
      <c r="E89" s="4">
        <f t="shared" ca="1" si="67"/>
        <v>181</v>
      </c>
      <c r="F89" s="4">
        <f t="shared" ca="1" si="67"/>
        <v>124.87004972697311</v>
      </c>
      <c r="G89" s="22">
        <f t="shared" ca="1" si="68"/>
        <v>114.73585115903234</v>
      </c>
      <c r="H89" s="4">
        <f t="shared" ca="1" si="68"/>
        <v>-1</v>
      </c>
      <c r="I89" s="99">
        <f t="shared" si="10"/>
        <v>7.1875</v>
      </c>
      <c r="J89" s="22">
        <f t="shared" ca="1" si="11"/>
        <v>120</v>
      </c>
      <c r="K89" s="21">
        <f t="shared" ca="1" si="12"/>
        <v>124.87004972697311</v>
      </c>
      <c r="L89" s="4">
        <f t="shared" ca="1" si="60"/>
        <v>114.73585115903234</v>
      </c>
      <c r="M89" s="21">
        <f t="shared" ca="1" si="14"/>
        <v>181</v>
      </c>
      <c r="N89" s="22">
        <f t="shared" ca="1" si="15"/>
        <v>60</v>
      </c>
      <c r="O89" s="21">
        <f t="shared" ca="1" si="16"/>
        <v>-1</v>
      </c>
      <c r="P89" s="99">
        <f t="shared" ca="1" si="17"/>
        <v>128.90551059609498</v>
      </c>
      <c r="Q89" t="e">
        <f t="shared" ca="1" si="62"/>
        <v>#N/A</v>
      </c>
      <c r="R89" s="108" t="e">
        <f t="shared" ca="1" si="63"/>
        <v>#N/A</v>
      </c>
      <c r="S89" s="99">
        <f t="shared" ca="1" si="18"/>
        <v>36.369597868621653</v>
      </c>
      <c r="T89" s="34" t="e">
        <f t="shared" ca="1" si="64"/>
        <v>#N/A</v>
      </c>
      <c r="U89" s="59" t="e">
        <f t="shared" ca="1" si="65"/>
        <v>#N/A</v>
      </c>
      <c r="AB89" s="4"/>
      <c r="AC89" s="4"/>
      <c r="AD89" s="4"/>
      <c r="AE89" s="4"/>
      <c r="AL89" s="99">
        <f t="shared" ca="1" si="23"/>
        <v>0.92104637817595236</v>
      </c>
      <c r="AM89" s="91">
        <f t="shared" ca="1" si="24"/>
        <v>7.1282417060063947</v>
      </c>
      <c r="AN89" s="99">
        <f t="shared" ca="1" si="25"/>
        <v>-0.92104637817595236</v>
      </c>
      <c r="AO89" s="91">
        <f t="shared" ca="1" si="26"/>
        <v>7.1282417060063947</v>
      </c>
      <c r="AP89" s="99" t="e">
        <f t="shared" ca="1" si="27"/>
        <v>#N/A</v>
      </c>
      <c r="AQ89" s="91" t="e">
        <f t="shared" ca="1" si="28"/>
        <v>#N/A</v>
      </c>
      <c r="AR89" s="30" t="e">
        <f t="shared" ca="1" si="29"/>
        <v>#N/A</v>
      </c>
      <c r="AS89" s="91" t="e">
        <f t="shared" ca="1" si="30"/>
        <v>#N/A</v>
      </c>
      <c r="AT89" s="99">
        <f t="shared" ca="1" si="31"/>
        <v>6.2245575897006535</v>
      </c>
      <c r="AU89" s="91">
        <f t="shared" ca="1" si="32"/>
        <v>-3.5937499999999982</v>
      </c>
      <c r="AV89" s="99">
        <f t="shared" ca="1" si="33"/>
        <v>6.5280219457734958</v>
      </c>
      <c r="AW89" s="91">
        <f t="shared" ca="1" si="34"/>
        <v>-3.0075049003284473</v>
      </c>
      <c r="AX89" s="99">
        <f t="shared" ca="1" si="35"/>
        <v>6.2245575897006526</v>
      </c>
      <c r="AY89" s="91">
        <f t="shared" ca="1" si="36"/>
        <v>3.5937500000000009</v>
      </c>
      <c r="BD89" s="174">
        <v>46</v>
      </c>
      <c r="BE89" s="30">
        <f t="shared" ca="1" si="37"/>
        <v>1.040195693148912</v>
      </c>
      <c r="BF89" s="30">
        <f t="shared" ca="1" si="38"/>
        <v>2.846647687336624</v>
      </c>
      <c r="BG89" s="30">
        <f t="shared" ca="1" si="54"/>
        <v>2.1040439428140267</v>
      </c>
      <c r="BH89" s="17" t="b">
        <f t="shared" ca="1" si="40"/>
        <v>1</v>
      </c>
      <c r="BI89" s="30">
        <f t="shared" ca="1" si="41"/>
        <v>17.983495008466278</v>
      </c>
      <c r="BJ89" s="91">
        <f t="shared" ca="1" si="42"/>
        <v>17.36645926147493</v>
      </c>
      <c r="BK89" t="b">
        <f t="shared" ca="1" si="43"/>
        <v>0</v>
      </c>
      <c r="BL89" s="30" t="e">
        <f t="shared" ca="1" si="55"/>
        <v>#N/A</v>
      </c>
      <c r="BM89" s="91" t="e">
        <f t="shared" ca="1" si="56"/>
        <v>#N/A</v>
      </c>
      <c r="BN89" s="17" t="b">
        <f t="shared" ca="1" si="46"/>
        <v>1</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13.914849185635314</v>
      </c>
      <c r="E90" s="4">
        <f t="shared" ca="1" si="67"/>
        <v>181</v>
      </c>
      <c r="F90" s="4">
        <f t="shared" ca="1" si="67"/>
        <v>124.02488229387596</v>
      </c>
      <c r="G90" s="22">
        <f t="shared" ca="1" si="68"/>
        <v>114.17547572788733</v>
      </c>
      <c r="H90" s="4">
        <f t="shared" ca="1" si="68"/>
        <v>-1</v>
      </c>
      <c r="I90" s="99">
        <f t="shared" si="10"/>
        <v>7.34375</v>
      </c>
      <c r="J90" s="22">
        <f t="shared" ca="1" si="11"/>
        <v>120</v>
      </c>
      <c r="K90" s="21">
        <f t="shared" ca="1" si="12"/>
        <v>124.02488229387596</v>
      </c>
      <c r="L90" s="4">
        <f t="shared" ca="1" si="60"/>
        <v>114.17547572788733</v>
      </c>
      <c r="M90" s="21">
        <f t="shared" ca="1" si="14"/>
        <v>181</v>
      </c>
      <c r="N90" s="22">
        <f t="shared" ca="1" si="15"/>
        <v>60</v>
      </c>
      <c r="O90" s="21">
        <f t="shared" ca="1" si="16"/>
        <v>-1</v>
      </c>
      <c r="P90" s="99">
        <f t="shared" ca="1" si="17"/>
        <v>122.35310717810134</v>
      </c>
      <c r="Q90" t="e">
        <f t="shared" ca="1" si="62"/>
        <v>#N/A</v>
      </c>
      <c r="R90" s="108" t="e">
        <f t="shared" ca="1" si="63"/>
        <v>#N/A</v>
      </c>
      <c r="S90" s="99">
        <f t="shared" ca="1" si="18"/>
        <v>29.817194450628023</v>
      </c>
      <c r="T90" s="34" t="e">
        <f t="shared" ca="1" si="64"/>
        <v>#N/A</v>
      </c>
      <c r="U90" s="59" t="e">
        <f t="shared" ca="1" si="65"/>
        <v>#N/A</v>
      </c>
      <c r="AB90" s="4"/>
      <c r="AC90" s="4"/>
      <c r="AD90" s="4"/>
      <c r="AE90" s="4"/>
      <c r="AL90" s="99">
        <f t="shared" ca="1" si="23"/>
        <v>1.7660221525368935</v>
      </c>
      <c r="AM90" s="91">
        <f t="shared" ca="1" si="24"/>
        <v>7.1282417060063947</v>
      </c>
      <c r="AN90" s="99">
        <f t="shared" ca="1" si="25"/>
        <v>-1.7660221525368935</v>
      </c>
      <c r="AO90" s="91">
        <f t="shared" ca="1" si="26"/>
        <v>7.1282417060063947</v>
      </c>
      <c r="AP90" s="99" t="e">
        <f t="shared" ca="1" si="27"/>
        <v>#N/A</v>
      </c>
      <c r="AQ90" s="91" t="e">
        <f t="shared" ca="1" si="28"/>
        <v>#N/A</v>
      </c>
      <c r="AR90" s="30" t="e">
        <f t="shared" ca="1" si="29"/>
        <v>#N/A</v>
      </c>
      <c r="AS90" s="91" t="e">
        <f t="shared" ca="1" si="30"/>
        <v>#N/A</v>
      </c>
      <c r="AT90" s="99">
        <f t="shared" ca="1" si="31"/>
        <v>6.3598740590419718</v>
      </c>
      <c r="AU90" s="91">
        <f t="shared" ca="1" si="32"/>
        <v>-3.6718749999999982</v>
      </c>
      <c r="AV90" s="99">
        <f t="shared" ca="1" si="33"/>
        <v>6.6996700170232542</v>
      </c>
      <c r="AW90" s="91">
        <f t="shared" ca="1" si="34"/>
        <v>-3.0075049003284478</v>
      </c>
      <c r="AX90" s="99">
        <f t="shared" ca="1" si="35"/>
        <v>6.3598740590419709</v>
      </c>
      <c r="AY90" s="91">
        <f t="shared" ca="1" si="36"/>
        <v>3.6718750000000009</v>
      </c>
      <c r="BD90" s="174">
        <v>47</v>
      </c>
      <c r="BE90" s="30">
        <f t="shared" ca="1" si="37"/>
        <v>1.0595049599460515</v>
      </c>
      <c r="BF90" s="30">
        <f t="shared" ca="1" si="38"/>
        <v>2.82974883417344</v>
      </c>
      <c r="BG90" s="30">
        <f t="shared" ca="1" si="54"/>
        <v>2.0915534861281948</v>
      </c>
      <c r="BH90" s="17" t="b">
        <f t="shared" ca="1" si="40"/>
        <v>1</v>
      </c>
      <c r="BI90" s="30">
        <f t="shared" ca="1" si="41"/>
        <v>18.283842540479263</v>
      </c>
      <c r="BJ90" s="91">
        <f t="shared" ca="1" si="42"/>
        <v>17.049959001562463</v>
      </c>
      <c r="BK90" t="b">
        <f t="shared" ca="1" si="43"/>
        <v>0</v>
      </c>
      <c r="BL90" s="30" t="e">
        <f t="shared" ca="1" si="55"/>
        <v>#N/A</v>
      </c>
      <c r="BM90" s="91" t="e">
        <f t="shared" ca="1" si="56"/>
        <v>#N/A</v>
      </c>
      <c r="BN90" s="17" t="b">
        <f t="shared" ca="1" si="46"/>
        <v>1</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18.115393734311866</v>
      </c>
      <c r="E91" s="4">
        <f t="shared" ca="1" si="67"/>
        <v>181</v>
      </c>
      <c r="F91" s="4">
        <f t="shared" ca="1" si="67"/>
        <v>123.22275710656822</v>
      </c>
      <c r="G91" s="22">
        <f t="shared" ca="1" si="68"/>
        <v>113.64074906806475</v>
      </c>
      <c r="H91" s="4">
        <f t="shared" ca="1" si="68"/>
        <v>-1</v>
      </c>
      <c r="I91" s="99">
        <f t="shared" si="10"/>
        <v>7.5</v>
      </c>
      <c r="J91" s="22">
        <f t="shared" ca="1" si="11"/>
        <v>120</v>
      </c>
      <c r="K91" s="21">
        <f t="shared" ca="1" si="12"/>
        <v>123.22275710656822</v>
      </c>
      <c r="L91" s="4">
        <f t="shared" ca="1" si="60"/>
        <v>113.64074906806475</v>
      </c>
      <c r="M91" s="21">
        <f t="shared" ca="1" si="14"/>
        <v>181</v>
      </c>
      <c r="N91" s="22">
        <f t="shared" ca="1" si="15"/>
        <v>60</v>
      </c>
      <c r="O91" s="21">
        <f t="shared" ca="1" si="16"/>
        <v>-1</v>
      </c>
      <c r="P91" s="99">
        <f t="shared" ca="1" si="17"/>
        <v>118.15256262942479</v>
      </c>
      <c r="Q91" t="e">
        <f t="shared" ca="1" si="62"/>
        <v>#N/A</v>
      </c>
      <c r="R91" s="108" t="e">
        <f t="shared" ca="1" si="63"/>
        <v>#N/A</v>
      </c>
      <c r="S91" s="99">
        <f t="shared" ca="1" si="18"/>
        <v>25.616649901951469</v>
      </c>
      <c r="T91" s="34" t="e">
        <f t="shared" ca="1" si="64"/>
        <v>#N/A</v>
      </c>
      <c r="U91" s="59" t="e">
        <f t="shared" ca="1" si="65"/>
        <v>#N/A</v>
      </c>
      <c r="AB91" s="4"/>
      <c r="AC91" s="4"/>
      <c r="AD91" s="4"/>
      <c r="AE91" s="4"/>
      <c r="AL91" s="99">
        <f t="shared" ca="1" si="23"/>
        <v>2.3319884606813637</v>
      </c>
      <c r="AM91" s="91">
        <f t="shared" ca="1" si="24"/>
        <v>7.1282417060063947</v>
      </c>
      <c r="AN91" s="99">
        <f t="shared" ca="1" si="25"/>
        <v>-2.3319884606813637</v>
      </c>
      <c r="AO91" s="91">
        <f t="shared" ca="1" si="26"/>
        <v>7.1282417060063947</v>
      </c>
      <c r="AP91" s="99" t="e">
        <f t="shared" ca="1" si="27"/>
        <v>#N/A</v>
      </c>
      <c r="AQ91" s="91" t="e">
        <f t="shared" ca="1" si="28"/>
        <v>#N/A</v>
      </c>
      <c r="AR91" s="30" t="e">
        <f t="shared" ca="1" si="29"/>
        <v>#N/A</v>
      </c>
      <c r="AS91" s="91" t="e">
        <f t="shared" ca="1" si="30"/>
        <v>#N/A</v>
      </c>
      <c r="AT91" s="99">
        <f t="shared" ca="1" si="31"/>
        <v>6.49519052838329</v>
      </c>
      <c r="AU91" s="91">
        <f t="shared" ca="1" si="32"/>
        <v>-3.7499999999999982</v>
      </c>
      <c r="AV91" s="99">
        <f t="shared" ca="1" si="33"/>
        <v>6.8705832557724218</v>
      </c>
      <c r="AW91" s="91">
        <f t="shared" ca="1" si="34"/>
        <v>-3.0075049003284478</v>
      </c>
      <c r="AX91" s="99">
        <f t="shared" ca="1" si="35"/>
        <v>6.4951905283832891</v>
      </c>
      <c r="AY91" s="91">
        <f t="shared" ca="1" si="36"/>
        <v>3.7500000000000009</v>
      </c>
      <c r="BD91" s="174">
        <v>48</v>
      </c>
      <c r="BE91" s="30">
        <f t="shared" ca="1" si="37"/>
        <v>1.0798798295795882</v>
      </c>
      <c r="BF91" s="30">
        <f t="shared" ca="1" si="38"/>
        <v>2.812572680792242</v>
      </c>
      <c r="BG91" s="30">
        <f t="shared" ca="1" si="54"/>
        <v>2.0788580684116571</v>
      </c>
      <c r="BH91" s="17" t="b">
        <f t="shared" ca="1" si="40"/>
        <v>1</v>
      </c>
      <c r="BI91" s="30">
        <f t="shared" ca="1" si="41"/>
        <v>18.578620636934858</v>
      </c>
      <c r="BJ91" s="91">
        <f t="shared" ca="1" si="42"/>
        <v>16.728265158971457</v>
      </c>
      <c r="BK91" t="b">
        <f t="shared" ca="1" si="43"/>
        <v>0</v>
      </c>
      <c r="BL91" s="30" t="e">
        <f t="shared" ca="1" si="55"/>
        <v>#N/A</v>
      </c>
      <c r="BM91" s="91" t="e">
        <f t="shared" ca="1" si="56"/>
        <v>#N/A</v>
      </c>
      <c r="BN91" s="17" t="b">
        <f t="shared" ca="1" si="46"/>
        <v>1</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21.403166157414677</v>
      </c>
      <c r="E92" s="4">
        <f t="shared" ca="1" si="67"/>
        <v>181</v>
      </c>
      <c r="F92" s="4">
        <f t="shared" ca="1" si="67"/>
        <v>122.46022484068675</v>
      </c>
      <c r="G92" s="22">
        <f t="shared" ca="1" si="68"/>
        <v>113.12989323354572</v>
      </c>
      <c r="H92" s="4">
        <f t="shared" ca="1" si="68"/>
        <v>-1</v>
      </c>
      <c r="I92" s="99">
        <f t="shared" si="10"/>
        <v>7.65625</v>
      </c>
      <c r="J92" s="22">
        <f t="shared" ca="1" si="11"/>
        <v>120</v>
      </c>
      <c r="K92" s="21">
        <f t="shared" ca="1" si="12"/>
        <v>122.46022484068675</v>
      </c>
      <c r="L92" s="4">
        <f t="shared" ca="1" si="60"/>
        <v>113.12989323354572</v>
      </c>
      <c r="M92" s="21">
        <f t="shared" ca="1" si="14"/>
        <v>181</v>
      </c>
      <c r="N92" s="22">
        <f t="shared" ca="1" si="15"/>
        <v>60</v>
      </c>
      <c r="O92" s="21">
        <f t="shared" ca="1" si="16"/>
        <v>-1</v>
      </c>
      <c r="P92" s="99">
        <f t="shared" ca="1" si="17"/>
        <v>114.86479020632198</v>
      </c>
      <c r="Q92" t="e">
        <f t="shared" ca="1" si="62"/>
        <v>#N/A</v>
      </c>
      <c r="R92" s="108" t="e">
        <f t="shared" ca="1" si="63"/>
        <v>#N/A</v>
      </c>
      <c r="S92" s="99">
        <f t="shared" ca="1" si="18"/>
        <v>22.328877478848657</v>
      </c>
      <c r="T92" s="34" t="e">
        <f t="shared" ca="1" si="64"/>
        <v>#N/A</v>
      </c>
      <c r="U92" s="59" t="e">
        <f t="shared" ca="1" si="65"/>
        <v>#N/A</v>
      </c>
      <c r="AB92" s="4"/>
      <c r="AC92" s="4"/>
      <c r="AD92" s="4"/>
      <c r="AE92" s="4"/>
      <c r="AL92" s="99">
        <f t="shared" ca="1" si="23"/>
        <v>2.7939817900714816</v>
      </c>
      <c r="AM92" s="91">
        <f t="shared" ca="1" si="24"/>
        <v>7.1282417060063947</v>
      </c>
      <c r="AN92" s="99">
        <f t="shared" ca="1" si="25"/>
        <v>-2.7939817900714816</v>
      </c>
      <c r="AO92" s="91">
        <f t="shared" ca="1" si="26"/>
        <v>7.1282417060063947</v>
      </c>
      <c r="AP92" s="99" t="e">
        <f t="shared" ca="1" si="27"/>
        <v>#N/A</v>
      </c>
      <c r="AQ92" s="91" t="e">
        <f t="shared" ca="1" si="28"/>
        <v>#N/A</v>
      </c>
      <c r="AR92" s="30" t="e">
        <f t="shared" ca="1" si="29"/>
        <v>#N/A</v>
      </c>
      <c r="AS92" s="91" t="e">
        <f t="shared" ca="1" si="30"/>
        <v>#N/A</v>
      </c>
      <c r="AT92" s="99">
        <f t="shared" ca="1" si="31"/>
        <v>6.6305069977246092</v>
      </c>
      <c r="AU92" s="91">
        <f t="shared" ca="1" si="32"/>
        <v>-3.8281249999999982</v>
      </c>
      <c r="AV92" s="99">
        <f t="shared" ca="1" si="33"/>
        <v>7.04081517560292</v>
      </c>
      <c r="AW92" s="91">
        <f t="shared" ca="1" si="34"/>
        <v>-3.0075049003284482</v>
      </c>
      <c r="AX92" s="99">
        <f t="shared" ca="1" si="35"/>
        <v>6.6305069977246083</v>
      </c>
      <c r="AY92" s="91">
        <f t="shared" ca="1" si="36"/>
        <v>3.8281250000000009</v>
      </c>
      <c r="BD92" s="174">
        <v>49</v>
      </c>
      <c r="BE92" s="30">
        <f t="shared" ca="1" si="37"/>
        <v>1.1013957787809754</v>
      </c>
      <c r="BF92" s="30">
        <f t="shared" ca="1" si="38"/>
        <v>2.7951244592157374</v>
      </c>
      <c r="BG92" s="30">
        <f t="shared" ca="1" si="54"/>
        <v>2.0659615568116321</v>
      </c>
      <c r="BH92" s="17" t="b">
        <f t="shared" ca="1" si="40"/>
        <v>1</v>
      </c>
      <c r="BI92" s="30">
        <f t="shared" ca="1" si="41"/>
        <v>18.8677395055693</v>
      </c>
      <c r="BJ92" s="91">
        <f t="shared" ca="1" si="42"/>
        <v>16.401475724762683</v>
      </c>
      <c r="BK92" t="b">
        <f t="shared" ca="1" si="43"/>
        <v>0</v>
      </c>
      <c r="BL92" s="30" t="e">
        <f t="shared" ca="1" si="55"/>
        <v>#N/A</v>
      </c>
      <c r="BM92" s="91" t="e">
        <f t="shared" ca="1" si="56"/>
        <v>#N/A</v>
      </c>
      <c r="BN92" s="17" t="b">
        <f t="shared" ca="1" si="46"/>
        <v>1</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24.158759070146601</v>
      </c>
      <c r="E93" s="4">
        <f t="shared" ca="1" si="67"/>
        <v>181</v>
      </c>
      <c r="F93" s="4">
        <f t="shared" ca="1" si="67"/>
        <v>121.73422032221472</v>
      </c>
      <c r="G93" s="22">
        <f t="shared" ca="1" si="68"/>
        <v>112.64129597609534</v>
      </c>
      <c r="H93" s="4">
        <f t="shared" ca="1" si="68"/>
        <v>-1</v>
      </c>
      <c r="I93" s="99">
        <f t="shared" si="10"/>
        <v>7.8125</v>
      </c>
      <c r="J93" s="22">
        <f t="shared" ca="1" si="11"/>
        <v>120</v>
      </c>
      <c r="K93" s="21">
        <f t="shared" ca="1" si="12"/>
        <v>121.73422032221472</v>
      </c>
      <c r="L93" s="4">
        <f t="shared" ca="1" si="60"/>
        <v>112.64129597609534</v>
      </c>
      <c r="M93" s="21">
        <f t="shared" ca="1" si="14"/>
        <v>181</v>
      </c>
      <c r="N93" s="22">
        <f t="shared" ca="1" si="15"/>
        <v>60</v>
      </c>
      <c r="O93" s="21">
        <f t="shared" ca="1" si="16"/>
        <v>-1</v>
      </c>
      <c r="P93" s="99">
        <f t="shared" ca="1" si="17"/>
        <v>112.10919729359006</v>
      </c>
      <c r="Q93" t="e">
        <f t="shared" ca="1" si="62"/>
        <v>#N/A</v>
      </c>
      <c r="R93" s="108" t="e">
        <f t="shared" ca="1" si="63"/>
        <v>#N/A</v>
      </c>
      <c r="S93" s="99">
        <f t="shared" ca="1" si="18"/>
        <v>19.573284566116733</v>
      </c>
      <c r="T93" s="34" t="e">
        <f t="shared" ca="1" si="64"/>
        <v>#N/A</v>
      </c>
      <c r="U93" s="59" t="e">
        <f t="shared" ca="1" si="65"/>
        <v>#N/A</v>
      </c>
      <c r="AB93" s="4"/>
      <c r="AC93" s="4"/>
      <c r="AD93" s="4"/>
      <c r="AE93" s="4"/>
      <c r="AL93" s="99">
        <f t="shared" ca="1" si="23"/>
        <v>3.1973936934245422</v>
      </c>
      <c r="AM93" s="91">
        <f t="shared" ca="1" si="24"/>
        <v>7.1282417060063956</v>
      </c>
      <c r="AN93" s="99">
        <f t="shared" ca="1" si="25"/>
        <v>-3.1973936934245422</v>
      </c>
      <c r="AO93" s="91">
        <f t="shared" ca="1" si="26"/>
        <v>7.1282417060063956</v>
      </c>
      <c r="AP93" s="99" t="e">
        <f t="shared" ca="1" si="27"/>
        <v>#N/A</v>
      </c>
      <c r="AQ93" s="91" t="e">
        <f t="shared" ca="1" si="28"/>
        <v>#N/A</v>
      </c>
      <c r="AR93" s="30" t="e">
        <f t="shared" ca="1" si="29"/>
        <v>#N/A</v>
      </c>
      <c r="AS93" s="91" t="e">
        <f t="shared" ca="1" si="30"/>
        <v>#N/A</v>
      </c>
      <c r="AT93" s="99">
        <f t="shared" ca="1" si="31"/>
        <v>6.7658234670659274</v>
      </c>
      <c r="AU93" s="91">
        <f t="shared" ca="1" si="32"/>
        <v>-3.9062499999999982</v>
      </c>
      <c r="AV93" s="99">
        <f t="shared" ca="1" si="33"/>
        <v>7.2104140328070185</v>
      </c>
      <c r="AW93" s="91">
        <f t="shared" ca="1" si="34"/>
        <v>-3.0075049003284482</v>
      </c>
      <c r="AX93" s="99">
        <f t="shared" ca="1" si="35"/>
        <v>6.7658234670659265</v>
      </c>
      <c r="AY93" s="91">
        <f t="shared" ca="1" si="36"/>
        <v>3.9062500000000009</v>
      </c>
      <c r="BD93" s="174">
        <v>50</v>
      </c>
      <c r="BE93" s="30">
        <f t="shared" ca="1" si="37"/>
        <v>1.1241359265055881</v>
      </c>
      <c r="BF93" s="30">
        <f t="shared" ca="1" si="38"/>
        <v>2.7774094843412453</v>
      </c>
      <c r="BG93" s="30">
        <f t="shared" ca="1" si="54"/>
        <v>2.0528678797304858</v>
      </c>
      <c r="BH93" s="17" t="b">
        <f t="shared" ca="1" si="40"/>
        <v>1</v>
      </c>
      <c r="BI93" s="30">
        <f t="shared" ca="1" si="41"/>
        <v>19.151111077974452</v>
      </c>
      <c r="BJ93" s="91">
        <f t="shared" ca="1" si="42"/>
        <v>16.069690242163485</v>
      </c>
      <c r="BK93" t="b">
        <f t="shared" ca="1" si="43"/>
        <v>0</v>
      </c>
      <c r="BL93" s="30" t="e">
        <f t="shared" ca="1" si="55"/>
        <v>#N/A</v>
      </c>
      <c r="BM93" s="91" t="e">
        <f t="shared" ca="1" si="56"/>
        <v>#N/A</v>
      </c>
      <c r="BN93" s="17" t="b">
        <f t="shared" ca="1" si="46"/>
        <v>1</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26.55258798883229</v>
      </c>
      <c r="E94" s="4">
        <f t="shared" ca="1" si="67"/>
        <v>181</v>
      </c>
      <c r="F94" s="4">
        <f t="shared" ca="1" si="67"/>
        <v>121.04200734786937</v>
      </c>
      <c r="G94" s="22">
        <f t="shared" ca="1" si="68"/>
        <v>112.17349132053167</v>
      </c>
      <c r="H94" s="4">
        <f t="shared" ca="1" si="68"/>
        <v>-1</v>
      </c>
      <c r="I94" s="99">
        <f t="shared" si="10"/>
        <v>7.96875</v>
      </c>
      <c r="J94" s="22">
        <f t="shared" ca="1" si="11"/>
        <v>120</v>
      </c>
      <c r="K94" s="21">
        <f t="shared" ca="1" si="12"/>
        <v>121.04200734786937</v>
      </c>
      <c r="L94" s="4">
        <f t="shared" ca="1" si="60"/>
        <v>112.17349132053167</v>
      </c>
      <c r="M94" s="21">
        <f t="shared" ca="1" si="14"/>
        <v>181</v>
      </c>
      <c r="N94" s="22">
        <f t="shared" ca="1" si="15"/>
        <v>60</v>
      </c>
      <c r="O94" s="21">
        <f t="shared" ca="1" si="16"/>
        <v>-1</v>
      </c>
      <c r="P94" s="99">
        <f t="shared" ca="1" si="17"/>
        <v>109.71536837490437</v>
      </c>
      <c r="Q94" t="e">
        <f t="shared" ca="1" si="62"/>
        <v>#N/A</v>
      </c>
      <c r="R94" s="108" t="e">
        <f t="shared" ca="1" si="63"/>
        <v>#N/A</v>
      </c>
      <c r="S94" s="99">
        <f t="shared" ca="1" si="18"/>
        <v>17.179455647431045</v>
      </c>
      <c r="T94" s="34" t="e">
        <f t="shared" ca="1" si="64"/>
        <v>#N/A</v>
      </c>
      <c r="U94" s="59" t="e">
        <f t="shared" ca="1" si="65"/>
        <v>#N/A</v>
      </c>
      <c r="AB94" s="4"/>
      <c r="AC94" s="4"/>
      <c r="AD94" s="4"/>
      <c r="AE94" s="4"/>
      <c r="AL94" s="99">
        <f t="shared" ca="1" si="23"/>
        <v>3.5621828621297693</v>
      </c>
      <c r="AM94" s="91">
        <f t="shared" ca="1" si="24"/>
        <v>7.1282417060063947</v>
      </c>
      <c r="AN94" s="99">
        <f t="shared" ca="1" si="25"/>
        <v>-3.5621828621297693</v>
      </c>
      <c r="AO94" s="91">
        <f t="shared" ca="1" si="26"/>
        <v>7.1282417060063947</v>
      </c>
      <c r="AP94" s="99" t="e">
        <f t="shared" ca="1" si="27"/>
        <v>#N/A</v>
      </c>
      <c r="AQ94" s="91" t="e">
        <f t="shared" ca="1" si="28"/>
        <v>#N/A</v>
      </c>
      <c r="AR94" s="30" t="e">
        <f t="shared" ca="1" si="29"/>
        <v>#N/A</v>
      </c>
      <c r="AS94" s="91" t="e">
        <f t="shared" ca="1" si="30"/>
        <v>#N/A</v>
      </c>
      <c r="AT94" s="99">
        <f t="shared" ca="1" si="31"/>
        <v>6.9011399364072457</v>
      </c>
      <c r="AU94" s="91">
        <f t="shared" ca="1" si="32"/>
        <v>-3.9843749999999982</v>
      </c>
      <c r="AV94" s="99">
        <f t="shared" ca="1" si="33"/>
        <v>7.3794234759227892</v>
      </c>
      <c r="AW94" s="91">
        <f t="shared" ca="1" si="34"/>
        <v>-3.0075049003284473</v>
      </c>
      <c r="AX94" s="99">
        <f t="shared" ca="1" si="35"/>
        <v>6.9011399364072448</v>
      </c>
      <c r="AY94" s="91">
        <f t="shared" ca="1" si="36"/>
        <v>3.9843750000000009</v>
      </c>
      <c r="BD94" s="174">
        <v>51</v>
      </c>
      <c r="BE94" s="30">
        <f t="shared" ca="1" si="37"/>
        <v>1.1481920106797672</v>
      </c>
      <c r="BF94" s="30">
        <f t="shared" ca="1" si="38"/>
        <v>2.7594331523217188</v>
      </c>
      <c r="BG94" s="30">
        <f t="shared" ca="1" si="54"/>
        <v>2.0395810256290967</v>
      </c>
      <c r="BH94" s="17" t="b">
        <f t="shared" ca="1" si="40"/>
        <v>1</v>
      </c>
      <c r="BI94" s="30">
        <f t="shared" ca="1" si="41"/>
        <v>19.428649036424272</v>
      </c>
      <c r="BJ94" s="91">
        <f t="shared" ca="1" si="42"/>
        <v>15.733009776245938</v>
      </c>
      <c r="BK94" t="b">
        <f t="shared" ca="1" si="43"/>
        <v>0</v>
      </c>
      <c r="BL94" s="30" t="e">
        <f t="shared" ca="1" si="55"/>
        <v>#N/A</v>
      </c>
      <c r="BM94" s="91" t="e">
        <f t="shared" ca="1" si="56"/>
        <v>#N/A</v>
      </c>
      <c r="BN94" s="17" t="b">
        <f t="shared" ca="1" si="46"/>
        <v>1</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28.679007135520994</v>
      </c>
      <c r="E95" s="4">
        <f t="shared" ca="1" si="67"/>
        <v>181</v>
      </c>
      <c r="F95" s="4">
        <f t="shared" ca="1" si="67"/>
        <v>120.38113320770037</v>
      </c>
      <c r="G95" s="22">
        <f t="shared" ca="1" si="68"/>
        <v>111.7251428827585</v>
      </c>
      <c r="H95" s="4">
        <f t="shared" ca="1" si="68"/>
        <v>-1</v>
      </c>
      <c r="I95" s="99">
        <f t="shared" si="10"/>
        <v>8.125</v>
      </c>
      <c r="J95" s="22">
        <f t="shared" ca="1" si="11"/>
        <v>120</v>
      </c>
      <c r="K95" s="21">
        <f t="shared" ca="1" si="12"/>
        <v>120.38113320770037</v>
      </c>
      <c r="L95" s="4">
        <f t="shared" ca="1" si="60"/>
        <v>111.7251428827585</v>
      </c>
      <c r="M95" s="21">
        <f t="shared" ca="1" si="14"/>
        <v>181</v>
      </c>
      <c r="N95" s="22">
        <f t="shared" ca="1" si="15"/>
        <v>60</v>
      </c>
      <c r="O95" s="21">
        <f t="shared" ca="1" si="16"/>
        <v>-1</v>
      </c>
      <c r="P95" s="99">
        <f t="shared" ca="1" si="17"/>
        <v>107.58894922821567</v>
      </c>
      <c r="Q95" t="e">
        <f t="shared" ca="1" si="62"/>
        <v>#N/A</v>
      </c>
      <c r="R95" s="108" t="e">
        <f t="shared" ca="1" si="63"/>
        <v>#N/A</v>
      </c>
      <c r="S95" s="99">
        <f t="shared" ca="1" si="18"/>
        <v>15.053036500742341</v>
      </c>
      <c r="T95" s="34" t="e">
        <f t="shared" ca="1" si="64"/>
        <v>#N/A</v>
      </c>
      <c r="U95" s="59" t="e">
        <f t="shared" ca="1" si="65"/>
        <v>#N/A</v>
      </c>
      <c r="AB95" s="4"/>
      <c r="AC95" s="4"/>
      <c r="AD95" s="4"/>
      <c r="AE95" s="4"/>
      <c r="AL95" s="99">
        <f t="shared" ca="1" si="23"/>
        <v>3.8992044292074555</v>
      </c>
      <c r="AM95" s="91">
        <f t="shared" ca="1" si="24"/>
        <v>7.1282417060063956</v>
      </c>
      <c r="AN95" s="99">
        <f t="shared" ca="1" si="25"/>
        <v>-3.8992044292074555</v>
      </c>
      <c r="AO95" s="91">
        <f t="shared" ca="1" si="26"/>
        <v>7.1282417060063956</v>
      </c>
      <c r="AP95" s="99" t="e">
        <f t="shared" ca="1" si="27"/>
        <v>#N/A</v>
      </c>
      <c r="AQ95" s="91" t="e">
        <f t="shared" ca="1" si="28"/>
        <v>#N/A</v>
      </c>
      <c r="AR95" s="30" t="e">
        <f t="shared" ca="1" si="29"/>
        <v>#N/A</v>
      </c>
      <c r="AS95" s="91" t="e">
        <f t="shared" ca="1" si="30"/>
        <v>#N/A</v>
      </c>
      <c r="AT95" s="99">
        <f t="shared" ca="1" si="31"/>
        <v>7.0364564057485648</v>
      </c>
      <c r="AU95" s="91">
        <f t="shared" ca="1" si="32"/>
        <v>-4.0624999999999982</v>
      </c>
      <c r="AV95" s="99">
        <f t="shared" ca="1" si="33"/>
        <v>7.5478830988894074</v>
      </c>
      <c r="AW95" s="91">
        <f t="shared" ca="1" si="34"/>
        <v>-3.0075049003284482</v>
      </c>
      <c r="AX95" s="99">
        <f t="shared" ca="1" si="35"/>
        <v>7.0364564057485639</v>
      </c>
      <c r="AY95" s="91">
        <f t="shared" ca="1" si="36"/>
        <v>4.0625000000000009</v>
      </c>
      <c r="BD95" s="174">
        <v>52</v>
      </c>
      <c r="BE95" s="30">
        <f t="shared" ca="1" si="37"/>
        <v>1.1736655193165633</v>
      </c>
      <c r="BF95" s="30">
        <f t="shared" ca="1" si="38"/>
        <v>2.7412009389220326</v>
      </c>
      <c r="BG95" s="30">
        <f t="shared" ca="1" si="54"/>
        <v>2.0261050418119373</v>
      </c>
      <c r="BH95" s="17" t="b">
        <f t="shared" ca="1" si="40"/>
        <v>1</v>
      </c>
      <c r="BI95" s="30">
        <f t="shared" ca="1" si="41"/>
        <v>19.70026884016805</v>
      </c>
      <c r="BJ95" s="91">
        <f t="shared" ca="1" si="42"/>
        <v>15.391536883141457</v>
      </c>
      <c r="BK95" t="b">
        <f t="shared" ca="1" si="43"/>
        <v>0</v>
      </c>
      <c r="BL95" s="30" t="e">
        <f t="shared" ca="1" si="55"/>
        <v>#N/A</v>
      </c>
      <c r="BM95" s="91" t="e">
        <f t="shared" ca="1" si="56"/>
        <v>#N/A</v>
      </c>
      <c r="BN95" s="17" t="b">
        <f t="shared" ca="1" si="46"/>
        <v>1</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30.596985297540105</v>
      </c>
      <c r="E96" s="4">
        <f t="shared" ca="1" si="67"/>
        <v>181</v>
      </c>
      <c r="F96" s="4">
        <f t="shared" ca="1" si="67"/>
        <v>119.74939090136252</v>
      </c>
      <c r="G96" s="22">
        <f t="shared" ca="1" si="68"/>
        <v>111.2950294783635</v>
      </c>
      <c r="H96" s="4">
        <f t="shared" ca="1" si="68"/>
        <v>-1</v>
      </c>
      <c r="I96" s="99">
        <f t="shared" si="10"/>
        <v>8.28125</v>
      </c>
      <c r="J96" s="22" t="e">
        <f t="shared" ca="1" si="11"/>
        <v>#N/A</v>
      </c>
      <c r="K96" s="21" t="e">
        <f t="shared" ca="1" si="12"/>
        <v>#N/A</v>
      </c>
      <c r="L96" s="4">
        <f t="shared" ca="1" si="60"/>
        <v>111.2950294783635</v>
      </c>
      <c r="M96" s="21">
        <f t="shared" ca="1" si="14"/>
        <v>181</v>
      </c>
      <c r="N96" s="22">
        <f t="shared" ca="1" si="15"/>
        <v>60</v>
      </c>
      <c r="O96" s="21">
        <f t="shared" ca="1" si="16"/>
        <v>-1</v>
      </c>
      <c r="P96" s="99">
        <f t="shared" ca="1" si="17"/>
        <v>105.67097106619656</v>
      </c>
      <c r="Q96" t="e">
        <f t="shared" ca="1" si="62"/>
        <v>#N/A</v>
      </c>
      <c r="R96" s="108" t="e">
        <f t="shared" ca="1" si="63"/>
        <v>#N/A</v>
      </c>
      <c r="S96" s="99">
        <f t="shared" ca="1" si="18"/>
        <v>13.13505833872323</v>
      </c>
      <c r="T96" s="34" t="e">
        <f t="shared" ca="1" si="64"/>
        <v>#N/A</v>
      </c>
      <c r="U96" s="59" t="e">
        <f t="shared" ca="1" si="65"/>
        <v>#N/A</v>
      </c>
      <c r="AB96" s="4"/>
      <c r="AC96" s="4"/>
      <c r="AD96" s="4"/>
      <c r="AE96" s="4"/>
      <c r="AL96" s="99">
        <f t="shared" ca="1" si="23"/>
        <v>4.2151241670027986</v>
      </c>
      <c r="AM96" s="91">
        <f t="shared" ca="1" si="24"/>
        <v>7.1282417060063947</v>
      </c>
      <c r="AN96" s="99">
        <f t="shared" ca="1" si="25"/>
        <v>-4.2151241670027986</v>
      </c>
      <c r="AO96" s="91">
        <f t="shared" ca="1" si="26"/>
        <v>7.1282417060063947</v>
      </c>
      <c r="AP96" s="99" t="e">
        <f t="shared" ca="1" si="27"/>
        <v>#N/A</v>
      </c>
      <c r="AQ96" s="91" t="e">
        <f t="shared" ca="1" si="28"/>
        <v>#N/A</v>
      </c>
      <c r="AR96" s="30" t="e">
        <f t="shared" ca="1" si="29"/>
        <v>#N/A</v>
      </c>
      <c r="AS96" s="91" t="e">
        <f t="shared" ca="1" si="30"/>
        <v>#N/A</v>
      </c>
      <c r="AT96" s="99" t="e">
        <f t="shared" ca="1" si="31"/>
        <v>#N/A</v>
      </c>
      <c r="AU96" s="91" t="e">
        <f t="shared" ca="1" si="32"/>
        <v>#N/A</v>
      </c>
      <c r="AV96" s="99">
        <f t="shared" ca="1" si="33"/>
        <v>7.7158289144459635</v>
      </c>
      <c r="AW96" s="91">
        <f t="shared" ca="1" si="34"/>
        <v>-3.0075049003284478</v>
      </c>
      <c r="AX96" s="99">
        <f t="shared" ca="1" si="35"/>
        <v>7.1717728750898821</v>
      </c>
      <c r="AY96" s="91">
        <f t="shared" ca="1" si="36"/>
        <v>4.1406250000000009</v>
      </c>
      <c r="BD96" s="174">
        <v>53</v>
      </c>
      <c r="BE96" s="30">
        <f t="shared" ca="1" si="37"/>
        <v>1.2006690051981812</v>
      </c>
      <c r="BF96" s="30">
        <f t="shared" ca="1" si="38"/>
        <v>2.722718397851009</v>
      </c>
      <c r="BG96" s="30">
        <f t="shared" ca="1" si="54"/>
        <v>2.0124440331942242</v>
      </c>
      <c r="BH96" s="17" t="b">
        <f t="shared" ca="1" si="40"/>
        <v>1</v>
      </c>
      <c r="BI96" s="30">
        <f t="shared" ca="1" si="41"/>
        <v>19.965887751182322</v>
      </c>
      <c r="BJ96" s="91">
        <f t="shared" ca="1" si="42"/>
        <v>15.04537557880121</v>
      </c>
      <c r="BK96" t="b">
        <f t="shared" ca="1" si="43"/>
        <v>0</v>
      </c>
      <c r="BL96" s="30" t="e">
        <f t="shared" ca="1" si="55"/>
        <v>#N/A</v>
      </c>
      <c r="BM96" s="91" t="e">
        <f t="shared" ca="1" si="56"/>
        <v>#N/A</v>
      </c>
      <c r="BN96" s="17" t="b">
        <f t="shared" ca="1" si="46"/>
        <v>1</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32.3464185703601</v>
      </c>
      <c r="E97" s="4">
        <f t="shared" ca="1" si="67"/>
        <v>181</v>
      </c>
      <c r="F97" s="4">
        <f t="shared" ca="1" si="67"/>
        <v>119.14478751483091</v>
      </c>
      <c r="G97" s="22">
        <f t="shared" ca="1" si="68"/>
        <v>110.88203265460669</v>
      </c>
      <c r="H97" s="4">
        <f t="shared" ca="1" si="68"/>
        <v>-1</v>
      </c>
      <c r="I97" s="99">
        <f t="shared" si="10"/>
        <v>8.4375</v>
      </c>
      <c r="J97" s="22" t="e">
        <f t="shared" ca="1" si="11"/>
        <v>#N/A</v>
      </c>
      <c r="K97" s="21" t="e">
        <f t="shared" ca="1" si="12"/>
        <v>#N/A</v>
      </c>
      <c r="L97" s="4">
        <f t="shared" ca="1" si="60"/>
        <v>110.88203265460669</v>
      </c>
      <c r="M97" s="21">
        <f t="shared" ca="1" si="14"/>
        <v>181</v>
      </c>
      <c r="N97" s="22">
        <f t="shared" ca="1" si="15"/>
        <v>60</v>
      </c>
      <c r="O97" s="21">
        <f t="shared" ca="1" si="16"/>
        <v>-1</v>
      </c>
      <c r="P97" s="99">
        <f t="shared" ca="1" si="17"/>
        <v>103.92153779337656</v>
      </c>
      <c r="Q97" t="e">
        <f t="shared" ca="1" si="62"/>
        <v>#N/A</v>
      </c>
      <c r="R97" s="108" t="e">
        <f t="shared" ca="1" si="63"/>
        <v>#N/A</v>
      </c>
      <c r="S97" s="99">
        <f t="shared" ca="1" si="18"/>
        <v>11.385625065903234</v>
      </c>
      <c r="T97" s="34" t="e">
        <f t="shared" ca="1" si="64"/>
        <v>#N/A</v>
      </c>
      <c r="U97" s="59" t="e">
        <f t="shared" ca="1" si="65"/>
        <v>#N/A</v>
      </c>
      <c r="AB97" s="4"/>
      <c r="AC97" s="4"/>
      <c r="AD97" s="4"/>
      <c r="AE97" s="4"/>
      <c r="AL97" s="99">
        <f t="shared" ca="1" si="23"/>
        <v>4.5143744229683724</v>
      </c>
      <c r="AM97" s="91">
        <f t="shared" ca="1" si="24"/>
        <v>7.1282417060063965</v>
      </c>
      <c r="AN97" s="99">
        <f t="shared" ca="1" si="25"/>
        <v>-4.5143744229683724</v>
      </c>
      <c r="AO97" s="91">
        <f t="shared" ca="1" si="26"/>
        <v>7.1282417060063965</v>
      </c>
      <c r="AP97" s="99" t="e">
        <f t="shared" ca="1" si="27"/>
        <v>#N/A</v>
      </c>
      <c r="AQ97" s="91" t="e">
        <f t="shared" ca="1" si="28"/>
        <v>#N/A</v>
      </c>
      <c r="AR97" s="30" t="e">
        <f t="shared" ca="1" si="29"/>
        <v>#N/A</v>
      </c>
      <c r="AS97" s="91" t="e">
        <f t="shared" ca="1" si="30"/>
        <v>#N/A</v>
      </c>
      <c r="AT97" s="99" t="e">
        <f t="shared" ca="1" si="31"/>
        <v>#N/A</v>
      </c>
      <c r="AU97" s="91" t="e">
        <f t="shared" ca="1" si="32"/>
        <v>#N/A</v>
      </c>
      <c r="AV97" s="99">
        <f t="shared" ca="1" si="33"/>
        <v>7.8832937611445368</v>
      </c>
      <c r="AW97" s="91">
        <f t="shared" ca="1" si="34"/>
        <v>-3.0075049003284473</v>
      </c>
      <c r="AX97" s="99">
        <f t="shared" ca="1" si="35"/>
        <v>7.3070893444312004</v>
      </c>
      <c r="AY97" s="91">
        <f t="shared" ca="1" si="36"/>
        <v>4.2187500000000009</v>
      </c>
      <c r="BD97" s="174">
        <v>54</v>
      </c>
      <c r="BE97" s="30">
        <f t="shared" ca="1" si="37"/>
        <v>1.2293276198119802</v>
      </c>
      <c r="BF97" s="30">
        <f t="shared" ca="1" si="38"/>
        <v>2.7039911590697012</v>
      </c>
      <c r="BG97" s="30">
        <f t="shared" ca="1" si="54"/>
        <v>1.9986021610515183</v>
      </c>
      <c r="BH97" s="17" t="b">
        <f t="shared" ca="1" si="40"/>
        <v>1</v>
      </c>
      <c r="BI97" s="30">
        <f t="shared" ca="1" si="41"/>
        <v>20.225424859373685</v>
      </c>
      <c r="BJ97" s="91">
        <f t="shared" ca="1" si="42"/>
        <v>14.694631307311829</v>
      </c>
      <c r="BK97" t="b">
        <f t="shared" ca="1" si="43"/>
        <v>0</v>
      </c>
      <c r="BL97" s="30" t="e">
        <f t="shared" ca="1" si="55"/>
        <v>#N/A</v>
      </c>
      <c r="BM97" s="91" t="e">
        <f t="shared" ca="1" si="56"/>
        <v>#N/A</v>
      </c>
      <c r="BN97" s="17" t="b">
        <f t="shared" ca="1" si="46"/>
        <v>1</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33.955859630156013</v>
      </c>
      <c r="E98" s="4">
        <f t="shared" ca="1" si="67"/>
        <v>181</v>
      </c>
      <c r="F98" s="4">
        <f t="shared" ca="1" si="67"/>
        <v>118.5655175739321</v>
      </c>
      <c r="G98" s="22">
        <f t="shared" ca="1" si="68"/>
        <v>110.48512584575168</v>
      </c>
      <c r="H98" s="4">
        <f t="shared" ca="1" si="68"/>
        <v>-1</v>
      </c>
      <c r="I98" s="99">
        <f t="shared" si="10"/>
        <v>8.59375</v>
      </c>
      <c r="J98" s="22" t="e">
        <f t="shared" ca="1" si="11"/>
        <v>#N/A</v>
      </c>
      <c r="K98" s="21" t="e">
        <f t="shared" ca="1" si="12"/>
        <v>#N/A</v>
      </c>
      <c r="L98" s="4">
        <f t="shared" ca="1" si="60"/>
        <v>110.48512584575168</v>
      </c>
      <c r="M98" s="21">
        <f t="shared" ca="1" si="14"/>
        <v>181</v>
      </c>
      <c r="N98" s="22">
        <f t="shared" ca="1" si="15"/>
        <v>60</v>
      </c>
      <c r="O98" s="21">
        <f t="shared" ca="1" si="16"/>
        <v>-1</v>
      </c>
      <c r="P98" s="99">
        <f t="shared" ca="1" si="17"/>
        <v>102.31209673358065</v>
      </c>
      <c r="Q98" t="e">
        <f t="shared" ca="1" si="62"/>
        <v>#N/A</v>
      </c>
      <c r="R98" s="108" t="e">
        <f t="shared" ca="1" si="63"/>
        <v>#N/A</v>
      </c>
      <c r="S98" s="99">
        <f t="shared" ca="1" si="18"/>
        <v>9.7761840061073215</v>
      </c>
      <c r="T98" s="34" t="e">
        <f t="shared" ca="1" si="64"/>
        <v>#N/A</v>
      </c>
      <c r="U98" s="59" t="e">
        <f t="shared" ca="1" si="65"/>
        <v>#N/A</v>
      </c>
      <c r="AB98" s="4"/>
      <c r="AC98" s="4"/>
      <c r="AD98" s="4"/>
      <c r="AE98" s="4"/>
      <c r="AL98" s="99">
        <f t="shared" ca="1" si="23"/>
        <v>4.8000738789367645</v>
      </c>
      <c r="AM98" s="91">
        <f t="shared" ca="1" si="24"/>
        <v>7.1282417060063956</v>
      </c>
      <c r="AN98" s="99">
        <f t="shared" ca="1" si="25"/>
        <v>-4.8000738789367645</v>
      </c>
      <c r="AO98" s="91">
        <f t="shared" ca="1" si="26"/>
        <v>7.1282417060063956</v>
      </c>
      <c r="AP98" s="99" t="e">
        <f t="shared" ca="1" si="27"/>
        <v>#N/A</v>
      </c>
      <c r="AQ98" s="91" t="e">
        <f t="shared" ca="1" si="28"/>
        <v>#N/A</v>
      </c>
      <c r="AR98" s="30" t="e">
        <f t="shared" ca="1" si="29"/>
        <v>#N/A</v>
      </c>
      <c r="AS98" s="91" t="e">
        <f t="shared" ca="1" si="30"/>
        <v>#N/A</v>
      </c>
      <c r="AT98" s="99" t="e">
        <f t="shared" ca="1" si="31"/>
        <v>#N/A</v>
      </c>
      <c r="AU98" s="91" t="e">
        <f t="shared" ca="1" si="32"/>
        <v>#N/A</v>
      </c>
      <c r="AV98" s="99">
        <f t="shared" ca="1" si="33"/>
        <v>8.0503076548042785</v>
      </c>
      <c r="AW98" s="91">
        <f t="shared" ca="1" si="34"/>
        <v>-3.0075049003284478</v>
      </c>
      <c r="AX98" s="99">
        <f t="shared" ca="1" si="35"/>
        <v>7.4424058137725195</v>
      </c>
      <c r="AY98" s="91">
        <f t="shared" ca="1" si="36"/>
        <v>4.2968750000000009</v>
      </c>
      <c r="BD98" s="174">
        <v>55</v>
      </c>
      <c r="BE98" s="30">
        <f t="shared" ca="1" si="37"/>
        <v>1.2597809103842772</v>
      </c>
      <c r="BF98" s="30">
        <f t="shared" ca="1" si="38"/>
        <v>2.6850249270764572</v>
      </c>
      <c r="BG98" s="30">
        <f t="shared" ca="1" si="54"/>
        <v>1.9845836417521641</v>
      </c>
      <c r="BH98" s="17" t="b">
        <f t="shared" ca="1" si="40"/>
        <v>1</v>
      </c>
      <c r="BI98" s="30">
        <f t="shared" ca="1" si="41"/>
        <v>20.478801107224793</v>
      </c>
      <c r="BJ98" s="91">
        <f t="shared" ca="1" si="42"/>
        <v>14.339410908776154</v>
      </c>
      <c r="BK98" t="b">
        <f t="shared" ca="1" si="43"/>
        <v>0</v>
      </c>
      <c r="BL98" s="30" t="e">
        <f t="shared" ca="1" si="55"/>
        <v>#N/A</v>
      </c>
      <c r="BM98" s="91" t="e">
        <f t="shared" ca="1" si="56"/>
        <v>#N/A</v>
      </c>
      <c r="BN98" s="17" t="b">
        <f t="shared" ca="1" si="46"/>
        <v>1</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35.446618598819732</v>
      </c>
      <c r="E99" s="4">
        <f t="shared" ca="1" si="67"/>
        <v>181</v>
      </c>
      <c r="F99" s="4">
        <f t="shared" ca="1" si="67"/>
        <v>118.00994045148252</v>
      </c>
      <c r="G99" s="22">
        <f t="shared" ca="1" si="68"/>
        <v>110.10336490507744</v>
      </c>
      <c r="H99" s="4">
        <f t="shared" ca="1" si="68"/>
        <v>-1</v>
      </c>
      <c r="I99" s="99">
        <f t="shared" si="10"/>
        <v>8.75</v>
      </c>
      <c r="J99" s="22" t="e">
        <f t="shared" ca="1" si="11"/>
        <v>#N/A</v>
      </c>
      <c r="K99" s="21" t="e">
        <f t="shared" ca="1" si="12"/>
        <v>#N/A</v>
      </c>
      <c r="L99" s="4">
        <f t="shared" ca="1" si="60"/>
        <v>110.10336490507744</v>
      </c>
      <c r="M99" s="21">
        <f t="shared" ca="1" si="14"/>
        <v>181</v>
      </c>
      <c r="N99" s="22">
        <f t="shared" ca="1" si="15"/>
        <v>60</v>
      </c>
      <c r="O99" s="21">
        <f t="shared" ca="1" si="16"/>
        <v>-1</v>
      </c>
      <c r="P99" s="99">
        <f t="shared" ca="1" si="17"/>
        <v>100.82133776491693</v>
      </c>
      <c r="Q99" t="e">
        <f t="shared" ca="1" si="62"/>
        <v>#N/A</v>
      </c>
      <c r="R99" s="108" t="e">
        <f t="shared" ca="1" si="63"/>
        <v>#N/A</v>
      </c>
      <c r="S99" s="99">
        <f t="shared" ca="1" si="18"/>
        <v>8.285425037443602</v>
      </c>
      <c r="T99" s="34" t="e">
        <f t="shared" ca="1" si="64"/>
        <v>#N/A</v>
      </c>
      <c r="U99" s="59" t="e">
        <f t="shared" ca="1" si="65"/>
        <v>#N/A</v>
      </c>
      <c r="AB99" s="4"/>
      <c r="AC99" s="4"/>
      <c r="AD99" s="4"/>
      <c r="AE99" s="4"/>
      <c r="AL99" s="99">
        <f t="shared" ca="1" si="23"/>
        <v>5.0745118169880179</v>
      </c>
      <c r="AM99" s="91">
        <f t="shared" ca="1" si="24"/>
        <v>7.1282417060063956</v>
      </c>
      <c r="AN99" s="99">
        <f t="shared" ca="1" si="25"/>
        <v>-5.0745118169880179</v>
      </c>
      <c r="AO99" s="91">
        <f t="shared" ca="1" si="26"/>
        <v>7.1282417060063956</v>
      </c>
      <c r="AP99" s="99" t="e">
        <f t="shared" ca="1" si="27"/>
        <v>#N/A</v>
      </c>
      <c r="AQ99" s="91" t="e">
        <f t="shared" ca="1" si="28"/>
        <v>#N/A</v>
      </c>
      <c r="AR99" s="30" t="e">
        <f t="shared" ca="1" si="29"/>
        <v>#N/A</v>
      </c>
      <c r="AS99" s="91" t="e">
        <f t="shared" ca="1" si="30"/>
        <v>#N/A</v>
      </c>
      <c r="AT99" s="99" t="e">
        <f t="shared" ca="1" si="31"/>
        <v>#N/A</v>
      </c>
      <c r="AU99" s="91" t="e">
        <f t="shared" ca="1" si="32"/>
        <v>#N/A</v>
      </c>
      <c r="AV99" s="99">
        <f t="shared" ca="1" si="33"/>
        <v>8.2168980932283908</v>
      </c>
      <c r="AW99" s="91">
        <f t="shared" ca="1" si="34"/>
        <v>-3.0075049003284473</v>
      </c>
      <c r="AX99" s="99">
        <f t="shared" ca="1" si="35"/>
        <v>7.5777222831138378</v>
      </c>
      <c r="AY99" s="91">
        <f t="shared" ca="1" si="36"/>
        <v>4.3750000000000009</v>
      </c>
      <c r="BD99" s="174">
        <v>56</v>
      </c>
      <c r="BE99" s="30">
        <f t="shared" ca="1" si="37"/>
        <v>1.2921849341728833</v>
      </c>
      <c r="BF99" s="30">
        <f t="shared" ca="1" si="38"/>
        <v>2.6658254791692717</v>
      </c>
      <c r="BG99" s="30">
        <f t="shared" ca="1" si="54"/>
        <v>1.9703927454729397</v>
      </c>
      <c r="BH99" s="17" t="b">
        <f t="shared" ca="1" si="40"/>
        <v>1</v>
      </c>
      <c r="BI99" s="30">
        <f t="shared" ca="1" si="41"/>
        <v>20.725939313876044</v>
      </c>
      <c r="BJ99" s="91">
        <f t="shared" ca="1" si="42"/>
        <v>13.97982258676867</v>
      </c>
      <c r="BK99" t="b">
        <f t="shared" ca="1" si="43"/>
        <v>0</v>
      </c>
      <c r="BL99" s="30" t="e">
        <f t="shared" ca="1" si="55"/>
        <v>#N/A</v>
      </c>
      <c r="BM99" s="91" t="e">
        <f t="shared" ca="1" si="56"/>
        <v>#N/A</v>
      </c>
      <c r="BN99" s="17" t="b">
        <f t="shared" ca="1" si="46"/>
        <v>1</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36.835125947911479</v>
      </c>
      <c r="E100" s="4">
        <f t="shared" ca="1" si="67"/>
        <v>181</v>
      </c>
      <c r="F100" s="4">
        <f t="shared" ca="1" si="67"/>
        <v>117.47656110106939</v>
      </c>
      <c r="G100" s="22">
        <f t="shared" ca="1" si="68"/>
        <v>109.73587980965674</v>
      </c>
      <c r="H100" s="4">
        <f t="shared" ca="1" si="68"/>
        <v>-1</v>
      </c>
      <c r="I100" s="99">
        <f t="shared" si="10"/>
        <v>8.90625</v>
      </c>
      <c r="J100" s="22" t="e">
        <f t="shared" ca="1" si="11"/>
        <v>#N/A</v>
      </c>
      <c r="K100" s="21" t="e">
        <f t="shared" ca="1" si="12"/>
        <v>#N/A</v>
      </c>
      <c r="L100" s="4">
        <f t="shared" ca="1" si="60"/>
        <v>109.73587980965674</v>
      </c>
      <c r="M100" s="21">
        <f t="shared" ca="1" si="14"/>
        <v>181</v>
      </c>
      <c r="N100" s="22">
        <f t="shared" ca="1" si="15"/>
        <v>60</v>
      </c>
      <c r="O100" s="21">
        <f t="shared" ca="1" si="16"/>
        <v>-1</v>
      </c>
      <c r="P100" s="99">
        <f t="shared" ca="1" si="17"/>
        <v>99.43283041582518</v>
      </c>
      <c r="Q100" t="e">
        <f t="shared" ca="1" si="62"/>
        <v>#N/A</v>
      </c>
      <c r="R100" s="108" t="e">
        <f t="shared" ca="1" si="63"/>
        <v>#N/A</v>
      </c>
      <c r="S100" s="99">
        <f t="shared" ca="1" si="18"/>
        <v>6.8969176883518557</v>
      </c>
      <c r="T100" s="34" t="e">
        <f t="shared" ca="1" si="64"/>
        <v>#N/A</v>
      </c>
      <c r="U100" s="59" t="e">
        <f t="shared" ca="1" si="65"/>
        <v>#N/A</v>
      </c>
      <c r="AB100" s="4"/>
      <c r="AC100" s="4"/>
      <c r="AD100" s="4"/>
      <c r="AE100" s="4"/>
      <c r="AL100" s="99">
        <f t="shared" ca="1" si="23"/>
        <v>5.3394249918180376</v>
      </c>
      <c r="AM100" s="91">
        <f t="shared" ca="1" si="24"/>
        <v>7.1282417060063947</v>
      </c>
      <c r="AN100" s="99">
        <f t="shared" ca="1" si="25"/>
        <v>-5.3394249918180376</v>
      </c>
      <c r="AO100" s="91">
        <f t="shared" ca="1" si="26"/>
        <v>7.1282417060063947</v>
      </c>
      <c r="AP100" s="99" t="e">
        <f t="shared" ca="1" si="27"/>
        <v>#N/A</v>
      </c>
      <c r="AQ100" s="91" t="e">
        <f t="shared" ca="1" si="28"/>
        <v>#N/A</v>
      </c>
      <c r="AR100" s="30" t="e">
        <f t="shared" ca="1" si="29"/>
        <v>#N/A</v>
      </c>
      <c r="AS100" s="91" t="e">
        <f t="shared" ca="1" si="30"/>
        <v>#N/A</v>
      </c>
      <c r="AT100" s="99" t="e">
        <f t="shared" ca="1" si="31"/>
        <v>#N/A</v>
      </c>
      <c r="AU100" s="91" t="e">
        <f t="shared" ca="1" si="32"/>
        <v>#N/A</v>
      </c>
      <c r="AV100" s="99">
        <f t="shared" ca="1" si="33"/>
        <v>8.3830903214149117</v>
      </c>
      <c r="AW100" s="91">
        <f t="shared" ca="1" si="34"/>
        <v>-3.0075049003284486</v>
      </c>
      <c r="AX100" s="99">
        <f t="shared" ca="1" si="35"/>
        <v>7.713038752455156</v>
      </c>
      <c r="AY100" s="91">
        <f t="shared" ca="1" si="36"/>
        <v>4.4531250000000009</v>
      </c>
      <c r="BD100" s="174">
        <v>57</v>
      </c>
      <c r="BE100" s="30">
        <f t="shared" ca="1" si="37"/>
        <v>1.3267147573095888</v>
      </c>
      <c r="BF100" s="30">
        <f t="shared" ca="1" si="38"/>
        <v>2.6463986636859671</v>
      </c>
      <c r="BG100" s="30">
        <f t="shared" ca="1" si="54"/>
        <v>1.9560337948983235</v>
      </c>
      <c r="BH100" s="17" t="b">
        <f t="shared" ca="1" si="40"/>
        <v>1</v>
      </c>
      <c r="BI100" s="30">
        <f t="shared" ca="1" si="41"/>
        <v>20.966764198635602</v>
      </c>
      <c r="BJ100" s="91">
        <f t="shared" ca="1" si="42"/>
        <v>13.615975875375677</v>
      </c>
      <c r="BK100" t="b">
        <f t="shared" ca="1" si="43"/>
        <v>0</v>
      </c>
      <c r="BL100" s="30" t="e">
        <f t="shared" ca="1" si="55"/>
        <v>#N/A</v>
      </c>
      <c r="BM100" s="91" t="e">
        <f t="shared" ca="1" si="56"/>
        <v>#N/A</v>
      </c>
      <c r="BN100" s="17" t="b">
        <f t="shared" ca="1" si="46"/>
        <v>1</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38.134382734962166</v>
      </c>
      <c r="E101" s="4">
        <f t="shared" ca="1" si="67"/>
        <v>181</v>
      </c>
      <c r="F101" s="4">
        <f t="shared" ca="1" si="67"/>
        <v>116.96401353999116</v>
      </c>
      <c r="G101" s="22">
        <f t="shared" ca="1" si="68"/>
        <v>109.38186736843549</v>
      </c>
      <c r="H101" s="4">
        <f t="shared" ca="1" si="68"/>
        <v>-1</v>
      </c>
      <c r="I101" s="99">
        <f t="shared" si="10"/>
        <v>9.0625</v>
      </c>
      <c r="J101" s="22" t="e">
        <f t="shared" ca="1" si="11"/>
        <v>#N/A</v>
      </c>
      <c r="K101" s="21" t="e">
        <f t="shared" ca="1" si="12"/>
        <v>#N/A</v>
      </c>
      <c r="L101" s="4">
        <f t="shared" ca="1" si="60"/>
        <v>109.38186736843549</v>
      </c>
      <c r="M101" s="21">
        <f t="shared" ca="1" si="14"/>
        <v>181</v>
      </c>
      <c r="N101" s="22">
        <f t="shared" ca="1" si="15"/>
        <v>60</v>
      </c>
      <c r="O101" s="21">
        <f t="shared" ca="1" si="16"/>
        <v>-1</v>
      </c>
      <c r="P101" s="99">
        <f t="shared" ca="1" si="17"/>
        <v>98.133573628774485</v>
      </c>
      <c r="Q101" t="e">
        <f t="shared" ca="1" si="62"/>
        <v>#N/A</v>
      </c>
      <c r="R101" s="108" t="e">
        <f t="shared" ca="1" si="63"/>
        <v>#N/A</v>
      </c>
      <c r="S101" s="99">
        <f t="shared" ca="1" si="18"/>
        <v>5.5976609013011682</v>
      </c>
      <c r="T101" s="34" t="e">
        <f t="shared" ca="1" si="64"/>
        <v>#N/A</v>
      </c>
      <c r="U101" s="59" t="e">
        <f t="shared" ca="1" si="65"/>
        <v>#N/A</v>
      </c>
      <c r="AB101" s="4"/>
      <c r="AC101" s="4"/>
      <c r="AD101" s="4"/>
      <c r="AE101" s="4"/>
      <c r="AL101" s="99">
        <f t="shared" ca="1" si="23"/>
        <v>5.5961662261543861</v>
      </c>
      <c r="AM101" s="91">
        <f t="shared" ca="1" si="24"/>
        <v>7.1282417060063965</v>
      </c>
      <c r="AN101" s="99">
        <f t="shared" ca="1" si="25"/>
        <v>-5.5961662261543861</v>
      </c>
      <c r="AO101" s="91">
        <f t="shared" ca="1" si="26"/>
        <v>7.1282417060063965</v>
      </c>
      <c r="AP101" s="99" t="e">
        <f t="shared" ca="1" si="27"/>
        <v>#N/A</v>
      </c>
      <c r="AQ101" s="91" t="e">
        <f t="shared" ca="1" si="28"/>
        <v>#N/A</v>
      </c>
      <c r="AR101" s="30" t="e">
        <f t="shared" ca="1" si="29"/>
        <v>#N/A</v>
      </c>
      <c r="AS101" s="91" t="e">
        <f t="shared" ca="1" si="30"/>
        <v>#N/A</v>
      </c>
      <c r="AT101" s="99" t="e">
        <f t="shared" ca="1" si="31"/>
        <v>#N/A</v>
      </c>
      <c r="AU101" s="91" t="e">
        <f t="shared" ca="1" si="32"/>
        <v>#N/A</v>
      </c>
      <c r="AV101" s="99">
        <f t="shared" ca="1" si="33"/>
        <v>8.5489075632211851</v>
      </c>
      <c r="AW101" s="91">
        <f t="shared" ca="1" si="34"/>
        <v>-3.0075049003284469</v>
      </c>
      <c r="AX101" s="99">
        <f t="shared" ca="1" si="35"/>
        <v>7.8483552217964752</v>
      </c>
      <c r="AY101" s="91">
        <f t="shared" ca="1" si="36"/>
        <v>4.5312500000000009</v>
      </c>
      <c r="BD101" s="174">
        <v>58</v>
      </c>
      <c r="BE101" s="30">
        <f t="shared" ca="1" si="37"/>
        <v>1.3635674223069945</v>
      </c>
      <c r="BF101" s="30">
        <f t="shared" ca="1" si="38"/>
        <v>2.6267503982227316</v>
      </c>
      <c r="BG101" s="30">
        <f t="shared" ca="1" si="54"/>
        <v>1.9415111639037581</v>
      </c>
      <c r="BH101" s="17" t="b">
        <f t="shared" ca="1" si="40"/>
        <v>1</v>
      </c>
      <c r="BI101" s="30">
        <f t="shared" ca="1" si="41"/>
        <v>21.201202403910649</v>
      </c>
      <c r="BJ101" s="91">
        <f t="shared" ca="1" si="42"/>
        <v>13.247981605830123</v>
      </c>
      <c r="BK101" t="b">
        <f t="shared" ca="1" si="43"/>
        <v>0</v>
      </c>
      <c r="BL101" s="30" t="e">
        <f t="shared" ca="1" si="55"/>
        <v>#N/A</v>
      </c>
      <c r="BM101" s="91" t="e">
        <f t="shared" ca="1" si="56"/>
        <v>#N/A</v>
      </c>
      <c r="BN101" s="17" t="b">
        <f t="shared" ca="1" si="46"/>
        <v>1</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39.354896334344836</v>
      </c>
      <c r="E102" s="4">
        <f t="shared" ref="E102:F121" ca="1" si="70">IFERROR(DEGREES(ACOS(3*$C$9*($C$9-$D$17/E$42)/($D$17/E$42*$A102))),IF($C$9-$D$17/E$42&lt;=0,181,-1))</f>
        <v>181</v>
      </c>
      <c r="F102" s="4">
        <f t="shared" ca="1" si="70"/>
        <v>116.47104661886932</v>
      </c>
      <c r="G102" s="22">
        <f t="shared" ref="G102:H121" ca="1" si="71">IFERROR(DEGREES(ACOS(3*$C$9*($C$9-$E$17/G$42)/($E$17/G$42*$A102))),IF($C$9-$E$17/G$42&lt;=0,181,-1))</f>
        <v>109.0405847920771</v>
      </c>
      <c r="H102" s="4">
        <f t="shared" ca="1" si="71"/>
        <v>-1</v>
      </c>
      <c r="I102" s="99">
        <f t="shared" si="10"/>
        <v>9.21875</v>
      </c>
      <c r="J102" s="22" t="e">
        <f t="shared" ca="1" si="11"/>
        <v>#N/A</v>
      </c>
      <c r="K102" s="21" t="e">
        <f t="shared" ca="1" si="12"/>
        <v>#N/A</v>
      </c>
      <c r="L102" s="4">
        <f t="shared" ca="1" si="60"/>
        <v>109.0405847920771</v>
      </c>
      <c r="M102" s="21">
        <f t="shared" ca="1" si="14"/>
        <v>181</v>
      </c>
      <c r="N102" s="22">
        <f t="shared" ca="1" si="15"/>
        <v>60</v>
      </c>
      <c r="O102" s="21">
        <f t="shared" ca="1" si="16"/>
        <v>-1</v>
      </c>
      <c r="P102" s="99">
        <f t="shared" ca="1" si="17"/>
        <v>96.913060029391829</v>
      </c>
      <c r="Q102" t="e">
        <f t="shared" ca="1" si="62"/>
        <v>#N/A</v>
      </c>
      <c r="R102" s="108" t="e">
        <f t="shared" ca="1" si="63"/>
        <v>#N/A</v>
      </c>
      <c r="S102" s="99">
        <f t="shared" ca="1" si="18"/>
        <v>4.3771473019184981</v>
      </c>
      <c r="T102" s="34" t="e">
        <f t="shared" ca="1" si="64"/>
        <v>#N/A</v>
      </c>
      <c r="U102" s="59" t="e">
        <f t="shared" ca="1" si="65"/>
        <v>#N/A</v>
      </c>
      <c r="AB102" s="4"/>
      <c r="AC102" s="4"/>
      <c r="AD102" s="4"/>
      <c r="AE102" s="4"/>
      <c r="AL102" s="99">
        <f t="shared" ca="1" si="23"/>
        <v>5.8458123253531697</v>
      </c>
      <c r="AM102" s="91">
        <f t="shared" ca="1" si="24"/>
        <v>7.1282417060063956</v>
      </c>
      <c r="AN102" s="99">
        <f t="shared" ca="1" si="25"/>
        <v>-5.8458123253531697</v>
      </c>
      <c r="AO102" s="91">
        <f t="shared" ca="1" si="26"/>
        <v>7.1282417060063956</v>
      </c>
      <c r="AP102" s="99" t="e">
        <f t="shared" ca="1" si="27"/>
        <v>#N/A</v>
      </c>
      <c r="AQ102" s="91" t="e">
        <f t="shared" ca="1" si="28"/>
        <v>#N/A</v>
      </c>
      <c r="AR102" s="30" t="e">
        <f t="shared" ca="1" si="29"/>
        <v>#N/A</v>
      </c>
      <c r="AS102" s="91" t="e">
        <f t="shared" ca="1" si="30"/>
        <v>#N/A</v>
      </c>
      <c r="AT102" s="99" t="e">
        <f t="shared" ca="1" si="31"/>
        <v>#N/A</v>
      </c>
      <c r="AU102" s="91" t="e">
        <f t="shared" ca="1" si="32"/>
        <v>#N/A</v>
      </c>
      <c r="AV102" s="99">
        <f t="shared" ca="1" si="33"/>
        <v>8.7143712244200611</v>
      </c>
      <c r="AW102" s="91">
        <f t="shared" ca="1" si="34"/>
        <v>-3.0075049003284469</v>
      </c>
      <c r="AX102" s="99">
        <f t="shared" ca="1" si="35"/>
        <v>7.9836716911377934</v>
      </c>
      <c r="AY102" s="91">
        <f t="shared" ca="1" si="36"/>
        <v>4.6093750000000009</v>
      </c>
      <c r="BD102" s="174">
        <v>59</v>
      </c>
      <c r="BE102" s="30">
        <f t="shared" ca="1" si="37"/>
        <v>1.4029654900513546</v>
      </c>
      <c r="BF102" s="30">
        <f t="shared" ca="1" si="38"/>
        <v>2.6068866678315619</v>
      </c>
      <c r="BG102" s="30">
        <f t="shared" ca="1" si="54"/>
        <v>1.9268292762233283</v>
      </c>
      <c r="BH102" s="17" t="b">
        <f t="shared" ca="1" si="40"/>
        <v>1</v>
      </c>
      <c r="BI102" s="30">
        <f t="shared" ca="1" si="41"/>
        <v>21.429182517552807</v>
      </c>
      <c r="BJ102" s="91">
        <f t="shared" ca="1" si="42"/>
        <v>12.875951872751354</v>
      </c>
      <c r="BK102" t="b">
        <f t="shared" ca="1" si="43"/>
        <v>0</v>
      </c>
      <c r="BL102" s="30" t="e">
        <f t="shared" ca="1" si="55"/>
        <v>#N/A</v>
      </c>
      <c r="BM102" s="91" t="e">
        <f t="shared" ca="1" si="56"/>
        <v>#N/A</v>
      </c>
      <c r="BN102" s="17" t="b">
        <f t="shared" ca="1" si="46"/>
        <v>1</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40.505309247952567</v>
      </c>
      <c r="E103" s="4">
        <f t="shared" ca="1" si="70"/>
        <v>181</v>
      </c>
      <c r="F103" s="4">
        <f t="shared" ca="1" si="70"/>
        <v>115.99651170472907</v>
      </c>
      <c r="G103" s="22">
        <f t="shared" ca="1" si="71"/>
        <v>108.71134400580614</v>
      </c>
      <c r="H103" s="4">
        <f t="shared" ca="1" si="71"/>
        <v>-1</v>
      </c>
      <c r="I103" s="99">
        <f t="shared" si="10"/>
        <v>9.375</v>
      </c>
      <c r="J103" s="22" t="e">
        <f t="shared" ca="1" si="11"/>
        <v>#N/A</v>
      </c>
      <c r="K103" s="21" t="e">
        <f t="shared" ca="1" si="12"/>
        <v>#N/A</v>
      </c>
      <c r="L103" s="4">
        <f t="shared" ca="1" si="60"/>
        <v>108.71134400580614</v>
      </c>
      <c r="M103" s="21">
        <f t="shared" ca="1" si="14"/>
        <v>181</v>
      </c>
      <c r="N103" s="22">
        <f t="shared" ca="1" si="15"/>
        <v>60</v>
      </c>
      <c r="O103" s="21">
        <f t="shared" ca="1" si="16"/>
        <v>-1</v>
      </c>
      <c r="P103" s="99">
        <f t="shared" ca="1" si="17"/>
        <v>95.762647115784091</v>
      </c>
      <c r="Q103" t="e">
        <f t="shared" ca="1" si="62"/>
        <v>#N/A</v>
      </c>
      <c r="R103" s="108" t="e">
        <f t="shared" ca="1" si="63"/>
        <v>#N/A</v>
      </c>
      <c r="S103" s="99">
        <f t="shared" ca="1" si="18"/>
        <v>3.2267343883107671</v>
      </c>
      <c r="T103" s="34" t="e">
        <f t="shared" ca="1" si="64"/>
        <v>#N/A</v>
      </c>
      <c r="U103" s="59" t="e">
        <f t="shared" ca="1" si="65"/>
        <v>#N/A</v>
      </c>
      <c r="AB103" s="4"/>
      <c r="AC103" s="4"/>
      <c r="AD103" s="4"/>
      <c r="AE103" s="4"/>
      <c r="AL103" s="99">
        <f t="shared" ca="1" si="23"/>
        <v>6.0892360096116356</v>
      </c>
      <c r="AM103" s="91">
        <f t="shared" ca="1" si="24"/>
        <v>7.1282417060063965</v>
      </c>
      <c r="AN103" s="99">
        <f t="shared" ca="1" si="25"/>
        <v>-6.0892360096116356</v>
      </c>
      <c r="AO103" s="91">
        <f t="shared" ca="1" si="26"/>
        <v>7.1282417060063965</v>
      </c>
      <c r="AP103" s="99" t="e">
        <f t="shared" ca="1" si="27"/>
        <v>#N/A</v>
      </c>
      <c r="AQ103" s="91" t="e">
        <f t="shared" ca="1" si="28"/>
        <v>#N/A</v>
      </c>
      <c r="AR103" s="30" t="e">
        <f t="shared" ca="1" si="29"/>
        <v>#N/A</v>
      </c>
      <c r="AS103" s="91" t="e">
        <f t="shared" ca="1" si="30"/>
        <v>#N/A</v>
      </c>
      <c r="AT103" s="99" t="e">
        <f t="shared" ca="1" si="31"/>
        <v>#N/A</v>
      </c>
      <c r="AU103" s="91" t="e">
        <f t="shared" ca="1" si="32"/>
        <v>#N/A</v>
      </c>
      <c r="AV103" s="99">
        <f t="shared" ca="1" si="33"/>
        <v>8.8795010712595985</v>
      </c>
      <c r="AW103" s="91">
        <f t="shared" ca="1" si="34"/>
        <v>-3.0075049003284486</v>
      </c>
      <c r="AX103" s="99">
        <f t="shared" ca="1" si="35"/>
        <v>8.1189881604791125</v>
      </c>
      <c r="AY103" s="91">
        <f t="shared" ca="1" si="36"/>
        <v>4.6875000000000009</v>
      </c>
      <c r="BD103" s="174">
        <v>60</v>
      </c>
      <c r="BE103" s="30">
        <f t="shared" ca="1" si="37"/>
        <v>1.4451612903225803</v>
      </c>
      <c r="BF103" s="30">
        <f t="shared" ca="1" si="38"/>
        <v>2.5868135231971587</v>
      </c>
      <c r="BG103" s="30">
        <f t="shared" ca="1" si="54"/>
        <v>1.9119926041022479</v>
      </c>
      <c r="BH103" s="17" t="b">
        <f t="shared" ca="1" si="40"/>
        <v>1</v>
      </c>
      <c r="BI103" s="30">
        <f t="shared" ca="1" si="41"/>
        <v>21.650635094610966</v>
      </c>
      <c r="BJ103" s="91">
        <f t="shared" ca="1" si="42"/>
        <v>12.500000000000004</v>
      </c>
      <c r="BK103" t="b">
        <f t="shared" ca="1" si="43"/>
        <v>0</v>
      </c>
      <c r="BL103" s="30" t="e">
        <f t="shared" ca="1" si="55"/>
        <v>#N/A</v>
      </c>
      <c r="BM103" s="91" t="e">
        <f t="shared" ca="1" si="56"/>
        <v>#N/A</v>
      </c>
      <c r="BN103" s="17" t="b">
        <f t="shared" ca="1" si="46"/>
        <v>1</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41.592836164038275</v>
      </c>
      <c r="E104" s="4">
        <f t="shared" ca="1" si="70"/>
        <v>181</v>
      </c>
      <c r="F104" s="4">
        <f t="shared" ca="1" si="70"/>
        <v>115.53935197426648</v>
      </c>
      <c r="G104" s="22">
        <f t="shared" ca="1" si="71"/>
        <v>108.39350660515315</v>
      </c>
      <c r="H104" s="4">
        <f t="shared" ca="1" si="71"/>
        <v>-1</v>
      </c>
      <c r="I104" s="99">
        <f t="shared" si="10"/>
        <v>9.53125</v>
      </c>
      <c r="J104" s="22" t="e">
        <f t="shared" ca="1" si="11"/>
        <v>#N/A</v>
      </c>
      <c r="K104" s="21" t="e">
        <f t="shared" ca="1" si="12"/>
        <v>#N/A</v>
      </c>
      <c r="L104" s="4">
        <f t="shared" ca="1" si="60"/>
        <v>108.39350660515315</v>
      </c>
      <c r="M104" s="21">
        <f t="shared" ca="1" si="14"/>
        <v>181</v>
      </c>
      <c r="N104" s="22">
        <f t="shared" ca="1" si="15"/>
        <v>60</v>
      </c>
      <c r="O104" s="21">
        <f t="shared" ca="1" si="16"/>
        <v>-1</v>
      </c>
      <c r="P104" s="99">
        <f t="shared" ca="1" si="17"/>
        <v>94.675120199698384</v>
      </c>
      <c r="Q104" t="e">
        <f t="shared" ca="1" si="62"/>
        <v>#N/A</v>
      </c>
      <c r="R104" s="108" t="e">
        <f t="shared" ca="1" si="63"/>
        <v>#N/A</v>
      </c>
      <c r="S104" s="99">
        <f t="shared" ca="1" si="18"/>
        <v>2.1392074722250598</v>
      </c>
      <c r="T104" s="34" t="e">
        <f t="shared" ca="1" si="64"/>
        <v>#N/A</v>
      </c>
      <c r="U104" s="59" t="e">
        <f t="shared" ca="1" si="65"/>
        <v>#N/A</v>
      </c>
      <c r="AB104" s="4"/>
      <c r="AC104" s="4"/>
      <c r="AD104" s="4"/>
      <c r="AE104" s="4"/>
      <c r="AL104" s="99">
        <f t="shared" ca="1" si="23"/>
        <v>6.3271555017441328</v>
      </c>
      <c r="AM104" s="91">
        <f t="shared" ca="1" si="24"/>
        <v>7.1282417060063947</v>
      </c>
      <c r="AN104" s="99">
        <f t="shared" ca="1" si="25"/>
        <v>-6.3271555017441328</v>
      </c>
      <c r="AO104" s="91">
        <f t="shared" ca="1" si="26"/>
        <v>7.1282417060063947</v>
      </c>
      <c r="AP104" s="99" t="e">
        <f t="shared" ca="1" si="27"/>
        <v>#N/A</v>
      </c>
      <c r="AQ104" s="91" t="e">
        <f t="shared" ca="1" si="28"/>
        <v>#N/A</v>
      </c>
      <c r="AR104" s="30" t="e">
        <f t="shared" ca="1" si="29"/>
        <v>#N/A</v>
      </c>
      <c r="AS104" s="91" t="e">
        <f t="shared" ca="1" si="30"/>
        <v>#N/A</v>
      </c>
      <c r="AT104" s="99" t="e">
        <f t="shared" ca="1" si="31"/>
        <v>#N/A</v>
      </c>
      <c r="AU104" s="91" t="e">
        <f t="shared" ca="1" si="32"/>
        <v>#N/A</v>
      </c>
      <c r="AV104" s="99">
        <f t="shared" ca="1" si="33"/>
        <v>9.0443153879660976</v>
      </c>
      <c r="AW104" s="91">
        <f t="shared" ca="1" si="34"/>
        <v>-3.0075049003284504</v>
      </c>
      <c r="AX104" s="99">
        <f t="shared" ca="1" si="35"/>
        <v>8.2543046298204299</v>
      </c>
      <c r="AY104" s="91">
        <f t="shared" ca="1" si="36"/>
        <v>4.7656250000000009</v>
      </c>
      <c r="BD104" s="174">
        <v>61</v>
      </c>
      <c r="BE104" s="30">
        <f t="shared" ca="1" si="37"/>
        <v>1.4904420518597363</v>
      </c>
      <c r="BF104" s="30">
        <f t="shared" ca="1" si="38"/>
        <v>2.5665370787938317</v>
      </c>
      <c r="BG104" s="30">
        <f t="shared" ca="1" si="54"/>
        <v>1.8970056669345714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1</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42.623576507546005</v>
      </c>
      <c r="E105" s="4">
        <f t="shared" ca="1" si="70"/>
        <v>181</v>
      </c>
      <c r="F105" s="4">
        <f t="shared" ca="1" si="70"/>
        <v>115.09859306921388</v>
      </c>
      <c r="G105" s="22">
        <f t="shared" ca="1" si="71"/>
        <v>108.08647936987957</v>
      </c>
      <c r="H105" s="4">
        <f t="shared" ca="1" si="71"/>
        <v>-1</v>
      </c>
      <c r="I105" s="99">
        <f t="shared" si="10"/>
        <v>9.6875</v>
      </c>
      <c r="J105" s="22" t="e">
        <f t="shared" ca="1" si="11"/>
        <v>#N/A</v>
      </c>
      <c r="K105" s="21" t="e">
        <f t="shared" ca="1" si="12"/>
        <v>#N/A</v>
      </c>
      <c r="L105" s="4">
        <f t="shared" ca="1" si="60"/>
        <v>108.08647936987957</v>
      </c>
      <c r="M105" s="21">
        <f t="shared" ca="1" si="14"/>
        <v>181</v>
      </c>
      <c r="N105" s="22">
        <f t="shared" ca="1" si="15"/>
        <v>60</v>
      </c>
      <c r="O105" s="21">
        <f t="shared" ca="1" si="16"/>
        <v>-1</v>
      </c>
      <c r="P105" s="99">
        <f t="shared" ca="1" si="17"/>
        <v>93.644379856190653</v>
      </c>
      <c r="Q105" t="e">
        <f t="shared" ca="1" si="62"/>
        <v>#N/A</v>
      </c>
      <c r="R105" s="108" t="e">
        <f t="shared" ca="1" si="63"/>
        <v>#N/A</v>
      </c>
      <c r="S105" s="99">
        <f t="shared" ca="1" si="18"/>
        <v>1.1084671287173293</v>
      </c>
      <c r="T105" s="34" t="e">
        <f t="shared" ca="1" si="64"/>
        <v>#N/A</v>
      </c>
      <c r="U105" s="59" t="e">
        <f t="shared" ca="1" si="65"/>
        <v>#N/A</v>
      </c>
      <c r="AB105" s="4"/>
      <c r="AC105" s="4"/>
      <c r="AD105" s="4"/>
      <c r="AE105" s="4"/>
      <c r="AL105" s="99">
        <f t="shared" ca="1" si="23"/>
        <v>6.5601696952709272</v>
      </c>
      <c r="AM105" s="91">
        <f t="shared" ca="1" si="24"/>
        <v>7.1282417060063947</v>
      </c>
      <c r="AN105" s="99">
        <f t="shared" ca="1" si="25"/>
        <v>-6.5601696952709272</v>
      </c>
      <c r="AO105" s="91">
        <f t="shared" ca="1" si="26"/>
        <v>7.1282417060063947</v>
      </c>
      <c r="AP105" s="99" t="e">
        <f t="shared" ca="1" si="27"/>
        <v>#N/A</v>
      </c>
      <c r="AQ105" s="91" t="e">
        <f t="shared" ca="1" si="28"/>
        <v>#N/A</v>
      </c>
      <c r="AR105" s="30" t="e">
        <f t="shared" ca="1" si="29"/>
        <v>#N/A</v>
      </c>
      <c r="AS105" s="91" t="e">
        <f t="shared" ca="1" si="30"/>
        <v>#N/A</v>
      </c>
      <c r="AT105" s="99" t="e">
        <f t="shared" ca="1" si="31"/>
        <v>#N/A</v>
      </c>
      <c r="AU105" s="91" t="e">
        <f t="shared" ca="1" si="32"/>
        <v>#N/A</v>
      </c>
      <c r="AV105" s="99">
        <f t="shared" ca="1" si="33"/>
        <v>9.2088311160809315</v>
      </c>
      <c r="AW105" s="91">
        <f t="shared" ca="1" si="34"/>
        <v>-3.0075049003284478</v>
      </c>
      <c r="AX105" s="99">
        <f t="shared" ca="1" si="35"/>
        <v>8.389621099161749</v>
      </c>
      <c r="AY105" s="91">
        <f t="shared" ca="1" si="36"/>
        <v>4.8437500000000009</v>
      </c>
      <c r="BD105" s="174">
        <v>62</v>
      </c>
      <c r="BE105" s="30">
        <f t="shared" ca="1" si="37"/>
        <v>1.539136131853067</v>
      </c>
      <c r="BF105" s="30">
        <f t="shared" ca="1" si="38"/>
        <v>2.5460635110229686</v>
      </c>
      <c r="BG105" s="30">
        <f t="shared" ca="1" si="54"/>
        <v>1.8818730298865418</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1</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43.602743458869938</v>
      </c>
      <c r="E106" s="4">
        <f t="shared" ca="1" si="70"/>
        <v>181</v>
      </c>
      <c r="F106" s="4">
        <f t="shared" ca="1" si="70"/>
        <v>114.67333490961342</v>
      </c>
      <c r="G106" s="22">
        <f t="shared" ca="1" si="71"/>
        <v>107.78971026409305</v>
      </c>
      <c r="H106" s="4">
        <f t="shared" ca="1" si="71"/>
        <v>-1</v>
      </c>
      <c r="I106" s="99">
        <f t="shared" si="10"/>
        <v>9.84375</v>
      </c>
      <c r="J106" s="22" t="e">
        <f t="shared" ca="1" si="11"/>
        <v>#N/A</v>
      </c>
      <c r="K106" s="21" t="e">
        <f t="shared" ca="1" si="12"/>
        <v>#N/A</v>
      </c>
      <c r="L106" s="4">
        <f t="shared" ref="L106:L137" ca="1" si="72">IF(G106&gt;$F$37,#N/A,G106)</f>
        <v>107.78971026409305</v>
      </c>
      <c r="M106" s="21">
        <f t="shared" ca="1" si="14"/>
        <v>181</v>
      </c>
      <c r="N106" s="22">
        <f t="shared" ca="1" si="15"/>
        <v>60</v>
      </c>
      <c r="O106" s="21">
        <f t="shared" ca="1" si="16"/>
        <v>-1</v>
      </c>
      <c r="P106" s="99">
        <f t="shared" ca="1" si="17"/>
        <v>92.665212904866721</v>
      </c>
      <c r="Q106" t="e">
        <f t="shared" ca="1" si="62"/>
        <v>#N/A</v>
      </c>
      <c r="R106" s="108" t="e">
        <f t="shared" ca="1" si="63"/>
        <v>#N/A</v>
      </c>
      <c r="S106" s="99">
        <f t="shared" ca="1" si="18"/>
        <v>0.12930017739339661</v>
      </c>
      <c r="T106" s="34">
        <f t="shared" ca="1" si="64"/>
        <v>9.84375</v>
      </c>
      <c r="U106" s="59">
        <f t="shared" ca="1" si="65"/>
        <v>43.602743458869938</v>
      </c>
      <c r="AB106" s="4"/>
      <c r="AC106" s="4"/>
      <c r="AD106" s="4"/>
      <c r="AE106" s="4"/>
      <c r="AL106" s="99">
        <f t="shared" ca="1" si="23"/>
        <v>6.7887837086808887</v>
      </c>
      <c r="AM106" s="91">
        <f t="shared" ca="1" si="24"/>
        <v>7.1282417060063956</v>
      </c>
      <c r="AN106" s="99">
        <f t="shared" ca="1" si="25"/>
        <v>-6.7887837086808887</v>
      </c>
      <c r="AO106" s="91">
        <f t="shared" ca="1" si="26"/>
        <v>7.1282417060063956</v>
      </c>
      <c r="AP106" s="99" t="e">
        <f t="shared" ca="1" si="27"/>
        <v>#N/A</v>
      </c>
      <c r="AQ106" s="91" t="e">
        <f t="shared" ca="1" si="28"/>
        <v>#N/A</v>
      </c>
      <c r="AR106" s="30" t="e">
        <f t="shared" ca="1" si="29"/>
        <v>#N/A</v>
      </c>
      <c r="AS106" s="91" t="e">
        <f t="shared" ca="1" si="30"/>
        <v>#N/A</v>
      </c>
      <c r="AT106" s="99" t="e">
        <f t="shared" ca="1" si="31"/>
        <v>#N/A</v>
      </c>
      <c r="AU106" s="91" t="e">
        <f t="shared" ca="1" si="32"/>
        <v>#N/A</v>
      </c>
      <c r="AV106" s="99">
        <f t="shared" ca="1" si="33"/>
        <v>9.3730639780703715</v>
      </c>
      <c r="AW106" s="91">
        <f t="shared" ca="1" si="34"/>
        <v>-3.0075049003284482</v>
      </c>
      <c r="AX106" s="99">
        <f t="shared" ca="1" si="35"/>
        <v>8.5249375685030682</v>
      </c>
      <c r="AY106" s="91">
        <f t="shared" ca="1" si="36"/>
        <v>4.9218750000000009</v>
      </c>
      <c r="BD106" s="174">
        <v>63</v>
      </c>
      <c r="BE106" s="30">
        <f t="shared" ca="1" si="37"/>
        <v>1.5916206298938702</v>
      </c>
      <c r="BF106" s="30">
        <f t="shared" ca="1" si="38"/>
        <v>2.5253990563316431</v>
      </c>
      <c r="BG106" s="30">
        <f t="shared" ca="1" si="54"/>
        <v>1.866599302505997</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1</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44.534835336882566</v>
      </c>
      <c r="E107" s="4">
        <f t="shared" ca="1" si="70"/>
        <v>181</v>
      </c>
      <c r="F107" s="4">
        <f t="shared" ca="1" si="70"/>
        <v>114.26274449596629</v>
      </c>
      <c r="G107" s="22">
        <f t="shared" ca="1" si="71"/>
        <v>107.50268486114926</v>
      </c>
      <c r="H107" s="4">
        <f t="shared" ca="1" si="71"/>
        <v>-1</v>
      </c>
      <c r="I107" s="99">
        <f t="shared" ref="I107:I170" si="74">A107</f>
        <v>10</v>
      </c>
      <c r="J107" s="22" t="e">
        <f t="shared" ref="J107:J170" ca="1" si="75">IF(H107&lt;$I$37,IF(F107&lt;$I$37,#N/A,$I$37),IF(H107&gt;$G$37,#N/A,H107))</f>
        <v>#N/A</v>
      </c>
      <c r="K107" s="21" t="e">
        <f t="shared" ca="1" si="12"/>
        <v>#N/A</v>
      </c>
      <c r="L107" s="4">
        <f t="shared" ca="1" si="72"/>
        <v>107.50268486114926</v>
      </c>
      <c r="M107" s="21">
        <f t="shared" ca="1" si="14"/>
        <v>181</v>
      </c>
      <c r="N107" s="22">
        <f t="shared" ca="1" si="15"/>
        <v>60</v>
      </c>
      <c r="O107" s="21">
        <f t="shared" ca="1" si="16"/>
        <v>-1</v>
      </c>
      <c r="P107" s="99">
        <f t="shared" ref="P107:P170" ca="1" si="76">ABS(D107-$H$37)</f>
        <v>91.733121026854093</v>
      </c>
      <c r="Q107" t="e">
        <f t="shared" ref="Q107:Q138" ca="1" si="77">IF(AND(P107=MIN($P$43:$P$202),D107&gt;$I$37,D107&lt;$G$37),A107,#N/A)</f>
        <v>#N/A</v>
      </c>
      <c r="R107" s="108" t="e">
        <f t="shared" ref="R107:R138" ca="1" si="78">IF(AND(P107=MIN($P$43:$P$202),D107&gt;$I$37,D107&lt;$G$37),D107,#N/A)</f>
        <v>#N/A</v>
      </c>
      <c r="S107" s="99">
        <f t="shared" ref="S107:S170" ca="1" si="79">ABS(D107-$D$37)</f>
        <v>0.80279170061923111</v>
      </c>
      <c r="T107" s="34" t="e">
        <f t="shared" ref="T107:T138" ca="1" si="80">IF(AND(S107=MIN($S$43:$S$202),D107&gt;$C$37,D107&lt;$E$37),A107,#N/A)</f>
        <v>#N/A</v>
      </c>
      <c r="U107" s="59" t="e">
        <f t="shared" ref="U107:U138" ca="1" si="81">IF(AND(S107=MIN($S$43:$S$202),D107&gt;$C$37,D107&lt;$E$37),D107,#N/A)</f>
        <v>#N/A</v>
      </c>
      <c r="AB107" s="4"/>
      <c r="AC107" s="4"/>
      <c r="AD107" s="4"/>
      <c r="AE107" s="4"/>
      <c r="AL107" s="99">
        <f t="shared" ca="1" si="23"/>
        <v>7.0134278481175691</v>
      </c>
      <c r="AM107" s="91">
        <f t="shared" ca="1" si="24"/>
        <v>7.1282417060063956</v>
      </c>
      <c r="AN107" s="99">
        <f t="shared" ca="1" si="25"/>
        <v>-7.0134278481175691</v>
      </c>
      <c r="AO107" s="91">
        <f t="shared" ca="1" si="26"/>
        <v>7.1282417060063956</v>
      </c>
      <c r="AP107" s="99" t="e">
        <f t="shared" ca="1" si="27"/>
        <v>#N/A</v>
      </c>
      <c r="AQ107" s="91" t="e">
        <f t="shared" ca="1" si="28"/>
        <v>#N/A</v>
      </c>
      <c r="AR107" s="30" t="e">
        <f t="shared" ca="1" si="29"/>
        <v>#N/A</v>
      </c>
      <c r="AS107" s="91" t="e">
        <f t="shared" ca="1" si="30"/>
        <v>#N/A</v>
      </c>
      <c r="AT107" s="99" t="e">
        <f t="shared" ca="1" si="31"/>
        <v>#N/A</v>
      </c>
      <c r="AU107" s="91" t="e">
        <f t="shared" ca="1" si="32"/>
        <v>#N/A</v>
      </c>
      <c r="AV107" s="99">
        <f t="shared" ca="1" si="33"/>
        <v>9.5370285872749889</v>
      </c>
      <c r="AW107" s="91">
        <f t="shared" ca="1" si="34"/>
        <v>-3.0075049003284464</v>
      </c>
      <c r="AX107" s="99">
        <f t="shared" ca="1" si="35"/>
        <v>8.6602540378443855</v>
      </c>
      <c r="AY107" s="91">
        <f t="shared" ca="1" si="36"/>
        <v>5.0000000000000009</v>
      </c>
      <c r="BD107" s="174">
        <v>64</v>
      </c>
      <c r="BE107" s="30">
        <f t="shared" ca="1" si="37"/>
        <v>1.6483307591157692</v>
      </c>
      <c r="BF107" s="30">
        <f t="shared" ca="1" si="38"/>
        <v>2.5045500093129363</v>
      </c>
      <c r="BG107" s="30">
        <f t="shared" ca="1" si="54"/>
        <v>1.8511891373182572</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1</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45.423766232616671</v>
      </c>
      <c r="E108" s="4">
        <f t="shared" ca="1" si="70"/>
        <v>181</v>
      </c>
      <c r="F108" s="4">
        <f t="shared" ca="1" si="70"/>
        <v>113.86604955957047</v>
      </c>
      <c r="G108" s="22">
        <f t="shared" ca="1" si="71"/>
        <v>107.2249231407788</v>
      </c>
      <c r="H108" s="4">
        <f t="shared" ca="1" si="71"/>
        <v>-1</v>
      </c>
      <c r="I108" s="99">
        <f t="shared" si="74"/>
        <v>10.15625</v>
      </c>
      <c r="J108" s="22" t="e">
        <f t="shared" ca="1" si="75"/>
        <v>#N/A</v>
      </c>
      <c r="K108" s="21" t="e">
        <f t="shared" ref="K108:K171" ca="1" si="82">IF(F108&gt;=$G$37,IF($G$37&lt;J108,179.5,$G$37),IF(F108&lt;$I$37,#N/A,F108))</f>
        <v>#N/A</v>
      </c>
      <c r="L108" s="4">
        <f t="shared" ca="1" si="72"/>
        <v>107.2249231407788</v>
      </c>
      <c r="M108" s="21">
        <f t="shared" ref="M108:M171" ca="1" si="83">IF(E108&gt;=$F$37,IF($F$37&lt;L108,179.5,$F$37),E108)</f>
        <v>181</v>
      </c>
      <c r="N108" s="22">
        <f t="shared" ref="N108:N171" ca="1" si="84">IF(F108&gt;$E$37,IF(H108&gt;$E$37,#N/A,$E$37),IF(F108&lt;$C$37,#N/A,F108))</f>
        <v>60</v>
      </c>
      <c r="O108" s="21">
        <f t="shared" ref="O108:O171" ca="1" si="85">IF(H108&lt;$C$37,IF($C$37&gt;N108,0.5,$C$37),IF(H108&gt;$E$37,#N/A,H108))</f>
        <v>-1</v>
      </c>
      <c r="P108" s="99">
        <f t="shared" ca="1" si="76"/>
        <v>90.844190131119987</v>
      </c>
      <c r="Q108" t="e">
        <f t="shared" ca="1" si="77"/>
        <v>#N/A</v>
      </c>
      <c r="R108" s="108" t="e">
        <f t="shared" ca="1" si="78"/>
        <v>#N/A</v>
      </c>
      <c r="S108" s="99">
        <f t="shared" ca="1" si="79"/>
        <v>1.6917225963533369</v>
      </c>
      <c r="T108" s="34" t="e">
        <f t="shared" ca="1" si="80"/>
        <v>#N/A</v>
      </c>
      <c r="U108" s="59" t="e">
        <f t="shared" ca="1" si="81"/>
        <v>#N/A</v>
      </c>
      <c r="AB108" s="4"/>
      <c r="AC108" s="4"/>
      <c r="AD108" s="4"/>
      <c r="AE108" s="4"/>
      <c r="AL108" s="99">
        <f t="shared" ref="AL108:AL171" ca="1" si="86">IF(OR(D108=181,D108=-1),#N/A,A108*SIN(RADIANS(D108)))</f>
        <v>7.2344719394888131</v>
      </c>
      <c r="AM108" s="91">
        <f t="shared" ref="AM108:AM171" ca="1" si="87">IF(OR(D108=181,D108=-1),#N/A,A108*COS(RADIANS(D108)))</f>
        <v>7.1282417060063947</v>
      </c>
      <c r="AN108" s="99">
        <f t="shared" ref="AN108:AN171" ca="1" si="88">-AL108</f>
        <v>-7.2344719394888131</v>
      </c>
      <c r="AO108" s="91">
        <f t="shared" ref="AO108:AO171" ca="1" si="89">AM108</f>
        <v>7.1282417060063947</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t="e">
        <f t="shared" ref="AT108:AT171" ca="1" si="94">IF(OR(J108=181,J108=-1),#N/A,I108*SIN(RADIANS(J108)))</f>
        <v>#N/A</v>
      </c>
      <c r="AU108" s="91" t="e">
        <f t="shared" ref="AU108:AU171" ca="1" si="95">IF(OR(J108=181,J108=-1),#N/A,I108*COS(RADIANS(J108)))</f>
        <v>#N/A</v>
      </c>
      <c r="AV108" s="99">
        <f t="shared" ref="AV108:AV171" ca="1" si="96">IF(OR(L108=181,L108=-1),#N/A,I108*SIN(RADIANS(L108)))</f>
        <v>9.700738545956197</v>
      </c>
      <c r="AW108" s="91">
        <f t="shared" ref="AW108:AW171" ca="1" si="97">IF(OR(L108=181,L108=-1),#N/A,I108*COS(RADIANS(L108)))</f>
        <v>-3.0075049003284469</v>
      </c>
      <c r="AX108" s="99">
        <f t="shared" ref="AX108:AX171" ca="1" si="98">IF(OR(N108=181,N108=-1,N108=0.5),#N/A,I108*SIN(RADIANS(N108)))</f>
        <v>8.7955705071857047</v>
      </c>
      <c r="AY108" s="91">
        <f t="shared" ref="AY108:AY171" ca="1" si="99">IF(OR(N108=181,N108=-1,N108=0.5),#N/A,I108*COS(RADIANS(N108)))</f>
        <v>5.0781250000000009</v>
      </c>
      <c r="BD108" s="174">
        <v>65</v>
      </c>
      <c r="BE108" s="30">
        <f t="shared" ref="BE108:BE171" ca="1" si="100">1.56*$C$9^2/ABS(COS(RADIANS(BD108)))/$C$4</f>
        <v>1.7097714665359989</v>
      </c>
      <c r="BF108" s="30">
        <f t="shared" ref="BF108:BF171" ca="1" si="101">$D$17/(3*$C$9^2/(3*$C$9+$C$14*COS(RADIANS(BD108))))</f>
        <v>2.4835227207885389</v>
      </c>
      <c r="BG108" s="30">
        <f t="shared" ca="1" si="54"/>
        <v>1.8356472284089203</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1</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46.27296720994606</v>
      </c>
      <c r="E109" s="4">
        <f t="shared" ca="1" si="70"/>
        <v>181</v>
      </c>
      <c r="F109" s="4">
        <f t="shared" ca="1" si="70"/>
        <v>113.4825329433523</v>
      </c>
      <c r="G109" s="22">
        <f t="shared" ca="1" si="71"/>
        <v>106.95597661329138</v>
      </c>
      <c r="H109" s="4">
        <f t="shared" ca="1" si="71"/>
        <v>-1</v>
      </c>
      <c r="I109" s="99">
        <f t="shared" si="74"/>
        <v>10.3125</v>
      </c>
      <c r="J109" s="22" t="e">
        <f t="shared" ca="1" si="75"/>
        <v>#N/A</v>
      </c>
      <c r="K109" s="21" t="e">
        <f t="shared" ca="1" si="82"/>
        <v>#N/A</v>
      </c>
      <c r="L109" s="4">
        <f t="shared" ca="1" si="72"/>
        <v>106.95597661329138</v>
      </c>
      <c r="M109" s="21">
        <f t="shared" ca="1" si="83"/>
        <v>181</v>
      </c>
      <c r="N109" s="22">
        <f t="shared" ca="1" si="84"/>
        <v>60</v>
      </c>
      <c r="O109" s="21">
        <f t="shared" ca="1" si="85"/>
        <v>-1</v>
      </c>
      <c r="P109" s="99">
        <f t="shared" ca="1" si="76"/>
        <v>89.994989153790598</v>
      </c>
      <c r="Q109" t="e">
        <f t="shared" ca="1" si="77"/>
        <v>#N/A</v>
      </c>
      <c r="R109" s="108" t="e">
        <f t="shared" ca="1" si="78"/>
        <v>#N/A</v>
      </c>
      <c r="S109" s="99">
        <f t="shared" ca="1" si="79"/>
        <v>2.5409235736827256</v>
      </c>
      <c r="T109" s="34" t="e">
        <f t="shared" ca="1" si="80"/>
        <v>#N/A</v>
      </c>
      <c r="U109" s="59" t="e">
        <f t="shared" ca="1" si="81"/>
        <v>#N/A</v>
      </c>
      <c r="AB109" s="4"/>
      <c r="AC109" s="4"/>
      <c r="AD109" s="4"/>
      <c r="AE109" s="4"/>
      <c r="AL109" s="99">
        <f t="shared" ca="1" si="86"/>
        <v>7.4522363375533818</v>
      </c>
      <c r="AM109" s="91">
        <f t="shared" ca="1" si="87"/>
        <v>7.1282417060063947</v>
      </c>
      <c r="AN109" s="99">
        <f t="shared" ca="1" si="88"/>
        <v>-7.4522363375533818</v>
      </c>
      <c r="AO109" s="91">
        <f t="shared" ca="1" si="89"/>
        <v>7.1282417060063947</v>
      </c>
      <c r="AP109" s="99" t="e">
        <f t="shared" ca="1" si="90"/>
        <v>#N/A</v>
      </c>
      <c r="AQ109" s="91" t="e">
        <f t="shared" ca="1" si="91"/>
        <v>#N/A</v>
      </c>
      <c r="AR109" s="30" t="e">
        <f t="shared" ca="1" si="92"/>
        <v>#N/A</v>
      </c>
      <c r="AS109" s="91" t="e">
        <f t="shared" ca="1" si="93"/>
        <v>#N/A</v>
      </c>
      <c r="AT109" s="99" t="e">
        <f t="shared" ca="1" si="94"/>
        <v>#N/A</v>
      </c>
      <c r="AU109" s="91" t="e">
        <f t="shared" ca="1" si="95"/>
        <v>#N/A</v>
      </c>
      <c r="AV109" s="99">
        <f t="shared" ca="1" si="96"/>
        <v>9.8642065329402122</v>
      </c>
      <c r="AW109" s="91">
        <f t="shared" ca="1" si="97"/>
        <v>-3.0075049003284486</v>
      </c>
      <c r="AX109" s="99">
        <f t="shared" ca="1" si="98"/>
        <v>8.9308869765270238</v>
      </c>
      <c r="AY109" s="91">
        <f t="shared" ca="1" si="99"/>
        <v>5.1562500000000009</v>
      </c>
      <c r="BD109" s="174">
        <v>66</v>
      </c>
      <c r="BE109" s="30">
        <f t="shared" ca="1" si="100"/>
        <v>1.7765319586084818</v>
      </c>
      <c r="BF109" s="30">
        <f t="shared" ca="1" si="101"/>
        <v>2.4623235958742318</v>
      </c>
      <c r="BG109" s="30">
        <f t="shared" ca="1" si="54"/>
        <v>1.8199783099939972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1</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47.085465841250674</v>
      </c>
      <c r="E110" s="4">
        <f t="shared" ca="1" si="70"/>
        <v>181</v>
      </c>
      <c r="F110" s="4">
        <f t="shared" ca="1" si="70"/>
        <v>113.11152761425835</v>
      </c>
      <c r="G110" s="22">
        <f t="shared" ca="1" si="71"/>
        <v>106.69542573195272</v>
      </c>
      <c r="H110" s="4">
        <f t="shared" ca="1" si="71"/>
        <v>-1</v>
      </c>
      <c r="I110" s="99">
        <f t="shared" si="74"/>
        <v>10.46875</v>
      </c>
      <c r="J110" s="22" t="e">
        <f t="shared" ca="1" si="75"/>
        <v>#N/A</v>
      </c>
      <c r="K110" s="21" t="e">
        <f t="shared" ca="1" si="82"/>
        <v>#N/A</v>
      </c>
      <c r="L110" s="4">
        <f t="shared" ca="1" si="72"/>
        <v>106.69542573195272</v>
      </c>
      <c r="M110" s="21">
        <f t="shared" ca="1" si="83"/>
        <v>181</v>
      </c>
      <c r="N110" s="22">
        <f t="shared" ca="1" si="84"/>
        <v>60</v>
      </c>
      <c r="O110" s="21">
        <f t="shared" ca="1" si="85"/>
        <v>-1</v>
      </c>
      <c r="P110" s="99">
        <f t="shared" ca="1" si="76"/>
        <v>89.182490522485978</v>
      </c>
      <c r="Q110" t="e">
        <f t="shared" ca="1" si="77"/>
        <v>#N/A</v>
      </c>
      <c r="R110" s="108" t="e">
        <f t="shared" ca="1" si="78"/>
        <v>#N/A</v>
      </c>
      <c r="S110" s="99">
        <f t="shared" ca="1" si="79"/>
        <v>3.3534222049873392</v>
      </c>
      <c r="T110" s="34" t="e">
        <f t="shared" ca="1" si="80"/>
        <v>#N/A</v>
      </c>
      <c r="U110" s="59" t="e">
        <f t="shared" ca="1" si="81"/>
        <v>#N/A</v>
      </c>
      <c r="AB110" s="4"/>
      <c r="AC110" s="4"/>
      <c r="AD110" s="4"/>
      <c r="AE110" s="4"/>
      <c r="AL110" s="99">
        <f t="shared" ca="1" si="86"/>
        <v>7.6670005049726608</v>
      </c>
      <c r="AM110" s="91">
        <f t="shared" ca="1" si="87"/>
        <v>7.1282417060063956</v>
      </c>
      <c r="AN110" s="99">
        <f t="shared" ca="1" si="88"/>
        <v>-7.6670005049726608</v>
      </c>
      <c r="AO110" s="91">
        <f t="shared" ca="1" si="89"/>
        <v>7.1282417060063956</v>
      </c>
      <c r="AP110" s="99" t="e">
        <f t="shared" ca="1" si="90"/>
        <v>#N/A</v>
      </c>
      <c r="AQ110" s="91" t="e">
        <f t="shared" ca="1" si="91"/>
        <v>#N/A</v>
      </c>
      <c r="AR110" s="30" t="e">
        <f t="shared" ca="1" si="92"/>
        <v>#N/A</v>
      </c>
      <c r="AS110" s="91" t="e">
        <f t="shared" ca="1" si="93"/>
        <v>#N/A</v>
      </c>
      <c r="AT110" s="99" t="e">
        <f t="shared" ca="1" si="94"/>
        <v>#N/A</v>
      </c>
      <c r="AU110" s="91" t="e">
        <f t="shared" ca="1" si="95"/>
        <v>#N/A</v>
      </c>
      <c r="AV110" s="99">
        <f t="shared" ca="1" si="96"/>
        <v>10.027444382144454</v>
      </c>
      <c r="AW110" s="91">
        <f t="shared" ca="1" si="97"/>
        <v>-3.0075049003284473</v>
      </c>
      <c r="AX110" s="99">
        <f t="shared" ca="1" si="98"/>
        <v>9.0662034458683411</v>
      </c>
      <c r="AY110" s="91">
        <f t="shared" ca="1" si="99"/>
        <v>5.2343750000000009</v>
      </c>
      <c r="BD110" s="174">
        <v>67</v>
      </c>
      <c r="BE110" s="30">
        <f t="shared" ca="1" si="100"/>
        <v>1.8493040161788046</v>
      </c>
      <c r="BF110" s="30">
        <f t="shared" ca="1" si="101"/>
        <v>2.4409590920288231</v>
      </c>
      <c r="BG110" s="30">
        <f t="shared" ca="1" si="54"/>
        <v>1.8041871549778259</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1</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47.863949525104388</v>
      </c>
      <c r="E111" s="4">
        <f t="shared" ca="1" si="70"/>
        <v>181</v>
      </c>
      <c r="F111" s="4">
        <f t="shared" ca="1" si="70"/>
        <v>112.75241222366695</v>
      </c>
      <c r="G111" s="22">
        <f t="shared" ca="1" si="71"/>
        <v>106.44287755990388</v>
      </c>
      <c r="H111" s="4">
        <f t="shared" ca="1" si="71"/>
        <v>-1</v>
      </c>
      <c r="I111" s="99">
        <f t="shared" si="74"/>
        <v>10.625</v>
      </c>
      <c r="J111" s="22" t="e">
        <f t="shared" ca="1" si="75"/>
        <v>#N/A</v>
      </c>
      <c r="K111" s="21" t="e">
        <f t="shared" ca="1" si="82"/>
        <v>#N/A</v>
      </c>
      <c r="L111" s="4">
        <f t="shared" ca="1" si="72"/>
        <v>106.44287755990388</v>
      </c>
      <c r="M111" s="21">
        <f t="shared" ca="1" si="83"/>
        <v>181</v>
      </c>
      <c r="N111" s="22">
        <f t="shared" ca="1" si="84"/>
        <v>60</v>
      </c>
      <c r="O111" s="21">
        <f t="shared" ca="1" si="85"/>
        <v>-1</v>
      </c>
      <c r="P111" s="99">
        <f t="shared" ca="1" si="76"/>
        <v>88.40400683863227</v>
      </c>
      <c r="Q111" t="e">
        <f t="shared" ca="1" si="77"/>
        <v>#N/A</v>
      </c>
      <c r="R111" s="108" t="e">
        <f t="shared" ca="1" si="78"/>
        <v>#N/A</v>
      </c>
      <c r="S111" s="99">
        <f t="shared" ca="1" si="79"/>
        <v>4.1319058888410538</v>
      </c>
      <c r="T111" s="34" t="e">
        <f t="shared" ca="1" si="80"/>
        <v>#N/A</v>
      </c>
      <c r="U111" s="59" t="e">
        <f t="shared" ca="1" si="81"/>
        <v>#N/A</v>
      </c>
      <c r="AB111" s="4"/>
      <c r="AC111" s="4"/>
      <c r="AD111" s="4"/>
      <c r="AE111" s="4"/>
      <c r="AL111" s="99">
        <f t="shared" ca="1" si="86"/>
        <v>7.8790097842781641</v>
      </c>
      <c r="AM111" s="91">
        <f t="shared" ca="1" si="87"/>
        <v>7.1282417060063956</v>
      </c>
      <c r="AN111" s="99">
        <f t="shared" ca="1" si="88"/>
        <v>-7.8790097842781641</v>
      </c>
      <c r="AO111" s="91">
        <f t="shared" ca="1" si="89"/>
        <v>7.1282417060063956</v>
      </c>
      <c r="AP111" s="99" t="e">
        <f t="shared" ca="1" si="90"/>
        <v>#N/A</v>
      </c>
      <c r="AQ111" s="91" t="e">
        <f t="shared" ca="1" si="91"/>
        <v>#N/A</v>
      </c>
      <c r="AR111" s="30" t="e">
        <f t="shared" ca="1" si="92"/>
        <v>#N/A</v>
      </c>
      <c r="AS111" s="91" t="e">
        <f t="shared" ca="1" si="93"/>
        <v>#N/A</v>
      </c>
      <c r="AT111" s="99" t="e">
        <f t="shared" ca="1" si="94"/>
        <v>#N/A</v>
      </c>
      <c r="AU111" s="91" t="e">
        <f t="shared" ca="1" si="95"/>
        <v>#N/A</v>
      </c>
      <c r="AV111" s="99">
        <f t="shared" ca="1" si="96"/>
        <v>10.190463153090754</v>
      </c>
      <c r="AW111" s="91">
        <f t="shared" ca="1" si="97"/>
        <v>-3.0075049003284486</v>
      </c>
      <c r="AX111" s="99">
        <f t="shared" ca="1" si="98"/>
        <v>9.2015199152096603</v>
      </c>
      <c r="AY111" s="91">
        <f t="shared" ca="1" si="99"/>
        <v>5.3125000000000009</v>
      </c>
      <c r="BD111" s="174">
        <v>68</v>
      </c>
      <c r="BE111" s="30">
        <f t="shared" ca="1" si="100"/>
        <v>1.9289053045551592</v>
      </c>
      <c r="BF111" s="30">
        <f t="shared" ca="1" si="101"/>
        <v>2.4194357170871483</v>
      </c>
      <c r="BG111" s="30">
        <f t="shared" ca="1" si="54"/>
        <v>1.7882785734991966</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1</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48.610816478872266</v>
      </c>
      <c r="E112" s="4">
        <f t="shared" ca="1" si="70"/>
        <v>181</v>
      </c>
      <c r="F112" s="4">
        <f t="shared" ca="1" si="70"/>
        <v>112.40460714497176</v>
      </c>
      <c r="G112" s="22">
        <f t="shared" ca="1" si="71"/>
        <v>106.19796366246615</v>
      </c>
      <c r="H112" s="4">
        <f t="shared" ca="1" si="71"/>
        <v>-1</v>
      </c>
      <c r="I112" s="99">
        <f t="shared" si="74"/>
        <v>10.78125</v>
      </c>
      <c r="J112" s="22" t="e">
        <f t="shared" ca="1" si="75"/>
        <v>#N/A</v>
      </c>
      <c r="K112" s="21" t="e">
        <f t="shared" ca="1" si="82"/>
        <v>#N/A</v>
      </c>
      <c r="L112" s="4">
        <f t="shared" ca="1" si="72"/>
        <v>106.19796366246615</v>
      </c>
      <c r="M112" s="21">
        <f t="shared" ca="1" si="83"/>
        <v>181</v>
      </c>
      <c r="N112" s="22">
        <f t="shared" ca="1" si="84"/>
        <v>60</v>
      </c>
      <c r="O112" s="21">
        <f t="shared" ca="1" si="85"/>
        <v>-1</v>
      </c>
      <c r="P112" s="99">
        <f t="shared" ca="1" si="76"/>
        <v>87.657139884864392</v>
      </c>
      <c r="Q112" t="e">
        <f t="shared" ca="1" si="77"/>
        <v>#N/A</v>
      </c>
      <c r="R112" s="108" t="e">
        <f t="shared" ca="1" si="78"/>
        <v>#N/A</v>
      </c>
      <c r="S112" s="99">
        <f t="shared" ca="1" si="79"/>
        <v>4.8787728426089316</v>
      </c>
      <c r="T112" s="34" t="e">
        <f t="shared" ca="1" si="80"/>
        <v>#N/A</v>
      </c>
      <c r="U112" s="59" t="e">
        <f t="shared" ca="1" si="81"/>
        <v>#N/A</v>
      </c>
      <c r="AB112" s="4"/>
      <c r="AC112" s="4"/>
      <c r="AD112" s="4"/>
      <c r="AE112" s="4"/>
      <c r="AL112" s="99">
        <f t="shared" ca="1" si="86"/>
        <v>8.0884808056427406</v>
      </c>
      <c r="AM112" s="91">
        <f t="shared" ca="1" si="87"/>
        <v>7.1282417060063947</v>
      </c>
      <c r="AN112" s="99">
        <f t="shared" ca="1" si="88"/>
        <v>-8.0884808056427406</v>
      </c>
      <c r="AO112" s="91">
        <f t="shared" ca="1" si="89"/>
        <v>7.1282417060063947</v>
      </c>
      <c r="AP112" s="99" t="e">
        <f t="shared" ca="1" si="90"/>
        <v>#N/A</v>
      </c>
      <c r="AQ112" s="91" t="e">
        <f t="shared" ca="1" si="91"/>
        <v>#N/A</v>
      </c>
      <c r="AR112" s="30" t="e">
        <f t="shared" ca="1" si="92"/>
        <v>#N/A</v>
      </c>
      <c r="AS112" s="91" t="e">
        <f t="shared" ca="1" si="93"/>
        <v>#N/A</v>
      </c>
      <c r="AT112" s="99" t="e">
        <f t="shared" ca="1" si="94"/>
        <v>#N/A</v>
      </c>
      <c r="AU112" s="91" t="e">
        <f t="shared" ca="1" si="95"/>
        <v>#N/A</v>
      </c>
      <c r="AV112" s="99">
        <f t="shared" ca="1" si="96"/>
        <v>10.353273194357444</v>
      </c>
      <c r="AW112" s="91">
        <f t="shared" ca="1" si="97"/>
        <v>-3.0075049003284482</v>
      </c>
      <c r="AX112" s="99">
        <f t="shared" ca="1" si="98"/>
        <v>9.3368363845509794</v>
      </c>
      <c r="AY112" s="91">
        <f t="shared" ca="1" si="99"/>
        <v>5.3906250000000009</v>
      </c>
      <c r="BD112" s="174">
        <v>69</v>
      </c>
      <c r="BE112" s="30">
        <f t="shared" ca="1" si="100"/>
        <v>2.0163093437292741</v>
      </c>
      <c r="BF112" s="30">
        <f t="shared" ca="1" si="101"/>
        <v>2.397760027277716</v>
      </c>
      <c r="BG112" s="30">
        <f t="shared" ca="1" si="54"/>
        <v>1.7722574114661378</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1</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49.328217236335789</v>
      </c>
      <c r="E113" s="4">
        <f t="shared" ca="1" si="70"/>
        <v>181</v>
      </c>
      <c r="F113" s="4">
        <f t="shared" ca="1" si="70"/>
        <v>112.06757092801131</v>
      </c>
      <c r="G113" s="22">
        <f t="shared" ca="1" si="71"/>
        <v>105.96033819948123</v>
      </c>
      <c r="H113" s="4">
        <f t="shared" ca="1" si="71"/>
        <v>-1</v>
      </c>
      <c r="I113" s="99">
        <f t="shared" si="74"/>
        <v>10.9375</v>
      </c>
      <c r="J113" s="22" t="e">
        <f t="shared" ca="1" si="75"/>
        <v>#N/A</v>
      </c>
      <c r="K113" s="21" t="e">
        <f t="shared" ca="1" si="82"/>
        <v>#N/A</v>
      </c>
      <c r="L113" s="4">
        <f t="shared" ca="1" si="72"/>
        <v>105.96033819948123</v>
      </c>
      <c r="M113" s="21">
        <f t="shared" ca="1" si="83"/>
        <v>181</v>
      </c>
      <c r="N113" s="22">
        <f t="shared" ca="1" si="84"/>
        <v>60</v>
      </c>
      <c r="O113" s="21">
        <f t="shared" ca="1" si="85"/>
        <v>-1</v>
      </c>
      <c r="P113" s="99">
        <f t="shared" ca="1" si="76"/>
        <v>86.93973912740087</v>
      </c>
      <c r="Q113" t="e">
        <f t="shared" ca="1" si="77"/>
        <v>#N/A</v>
      </c>
      <c r="R113" s="108" t="e">
        <f t="shared" ca="1" si="78"/>
        <v>#N/A</v>
      </c>
      <c r="S113" s="99">
        <f t="shared" ca="1" si="79"/>
        <v>5.5961736000724542</v>
      </c>
      <c r="T113" s="34" t="e">
        <f t="shared" ca="1" si="80"/>
        <v>#N/A</v>
      </c>
      <c r="U113" s="59" t="e">
        <f t="shared" ca="1" si="81"/>
        <v>#N/A</v>
      </c>
      <c r="AB113" s="4"/>
      <c r="AC113" s="4"/>
      <c r="AD113" s="4"/>
      <c r="AE113" s="4"/>
      <c r="AL113" s="99">
        <f t="shared" ca="1" si="86"/>
        <v>8.2956058507351376</v>
      </c>
      <c r="AM113" s="91">
        <f t="shared" ca="1" si="87"/>
        <v>7.1282417060063947</v>
      </c>
      <c r="AN113" s="99">
        <f t="shared" ca="1" si="88"/>
        <v>-8.2956058507351376</v>
      </c>
      <c r="AO113" s="91">
        <f t="shared" ca="1" si="89"/>
        <v>7.1282417060063947</v>
      </c>
      <c r="AP113" s="99" t="e">
        <f t="shared" ca="1" si="90"/>
        <v>#N/A</v>
      </c>
      <c r="AQ113" s="91" t="e">
        <f t="shared" ca="1" si="91"/>
        <v>#N/A</v>
      </c>
      <c r="AR113" s="30" t="e">
        <f t="shared" ca="1" si="92"/>
        <v>#N/A</v>
      </c>
      <c r="AS113" s="91" t="e">
        <f t="shared" ca="1" si="93"/>
        <v>#N/A</v>
      </c>
      <c r="AT113" s="99" t="e">
        <f t="shared" ca="1" si="94"/>
        <v>#N/A</v>
      </c>
      <c r="AU113" s="91" t="e">
        <f t="shared" ca="1" si="95"/>
        <v>#N/A</v>
      </c>
      <c r="AV113" s="99">
        <f t="shared" ca="1" si="96"/>
        <v>10.515884200793597</v>
      </c>
      <c r="AW113" s="91">
        <f t="shared" ca="1" si="97"/>
        <v>-3.0075049003284469</v>
      </c>
      <c r="AX113" s="99">
        <f t="shared" ca="1" si="98"/>
        <v>9.4721528538922968</v>
      </c>
      <c r="AY113" s="91">
        <f t="shared" ca="1" si="99"/>
        <v>5.4687500000000009</v>
      </c>
      <c r="BD113" s="174">
        <v>70</v>
      </c>
      <c r="BE113" s="30">
        <f t="shared" ca="1" si="100"/>
        <v>2.1126844697952625</v>
      </c>
      <c r="BF113" s="30">
        <f t="shared" ca="1" si="101"/>
        <v>2.3759386252256185</v>
      </c>
      <c r="BG113" s="30">
        <f t="shared" ca="1" si="54"/>
        <v>1.7561285490798051</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1</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50.018088739850242</v>
      </c>
      <c r="E114" s="4">
        <f t="shared" ca="1" si="70"/>
        <v>181</v>
      </c>
      <c r="F114" s="4">
        <f t="shared" ca="1" si="70"/>
        <v>111.74079711877798</v>
      </c>
      <c r="G114" s="22">
        <f t="shared" ca="1" si="71"/>
        <v>105.72967619558531</v>
      </c>
      <c r="H114" s="4">
        <f t="shared" ca="1" si="71"/>
        <v>-1</v>
      </c>
      <c r="I114" s="99">
        <f t="shared" si="74"/>
        <v>11.09375</v>
      </c>
      <c r="J114" s="22" t="e">
        <f t="shared" ca="1" si="75"/>
        <v>#N/A</v>
      </c>
      <c r="K114" s="21" t="e">
        <f t="shared" ca="1" si="82"/>
        <v>#N/A</v>
      </c>
      <c r="L114" s="4">
        <f t="shared" ca="1" si="72"/>
        <v>105.72967619558531</v>
      </c>
      <c r="M114" s="21">
        <f t="shared" ca="1" si="83"/>
        <v>181</v>
      </c>
      <c r="N114" s="22">
        <f t="shared" ca="1" si="84"/>
        <v>60</v>
      </c>
      <c r="O114" s="21">
        <f t="shared" ca="1" si="85"/>
        <v>-1</v>
      </c>
      <c r="P114" s="99">
        <f t="shared" ca="1" si="76"/>
        <v>86.249867623886416</v>
      </c>
      <c r="Q114" t="e">
        <f t="shared" ca="1" si="77"/>
        <v>#N/A</v>
      </c>
      <c r="R114" s="108" t="e">
        <f t="shared" ca="1" si="78"/>
        <v>#N/A</v>
      </c>
      <c r="S114" s="99">
        <f t="shared" ca="1" si="79"/>
        <v>6.2860451035869076</v>
      </c>
      <c r="T114" s="34" t="e">
        <f t="shared" ca="1" si="80"/>
        <v>#N/A</v>
      </c>
      <c r="U114" s="59" t="e">
        <f t="shared" ca="1" si="81"/>
        <v>#N/A</v>
      </c>
      <c r="AB114" s="4"/>
      <c r="AC114" s="4"/>
      <c r="AD114" s="4"/>
      <c r="AE114" s="4"/>
      <c r="AL114" s="99">
        <f t="shared" ca="1" si="86"/>
        <v>8.5005564078624314</v>
      </c>
      <c r="AM114" s="91">
        <f t="shared" ca="1" si="87"/>
        <v>7.1282417060063947</v>
      </c>
      <c r="AN114" s="99">
        <f t="shared" ca="1" si="88"/>
        <v>-8.5005564078624314</v>
      </c>
      <c r="AO114" s="91">
        <f t="shared" ca="1" si="89"/>
        <v>7.1282417060063947</v>
      </c>
      <c r="AP114" s="99" t="e">
        <f t="shared" ca="1" si="90"/>
        <v>#N/A</v>
      </c>
      <c r="AQ114" s="91" t="e">
        <f t="shared" ca="1" si="91"/>
        <v>#N/A</v>
      </c>
      <c r="AR114" s="30" t="e">
        <f t="shared" ca="1" si="92"/>
        <v>#N/A</v>
      </c>
      <c r="AS114" s="91" t="e">
        <f t="shared" ca="1" si="93"/>
        <v>#N/A</v>
      </c>
      <c r="AT114" s="99" t="e">
        <f t="shared" ca="1" si="94"/>
        <v>#N/A</v>
      </c>
      <c r="AU114" s="91" t="e">
        <f t="shared" ca="1" si="95"/>
        <v>#N/A</v>
      </c>
      <c r="AV114" s="99">
        <f t="shared" ca="1" si="96"/>
        <v>10.678305265209474</v>
      </c>
      <c r="AW114" s="91">
        <f t="shared" ca="1" si="97"/>
        <v>-3.0075049003284482</v>
      </c>
      <c r="AX114" s="99">
        <f t="shared" ca="1" si="98"/>
        <v>9.6074693232336159</v>
      </c>
      <c r="AY114" s="91">
        <f t="shared" ca="1" si="99"/>
        <v>5.5468750000000009</v>
      </c>
      <c r="BD114" s="174">
        <v>71</v>
      </c>
      <c r="BE114" s="30">
        <f t="shared" ca="1" si="100"/>
        <v>2.2194451001084587</v>
      </c>
      <c r="BF114" s="30">
        <f t="shared" ca="1" si="101"/>
        <v>2.3539781579413099</v>
      </c>
      <c r="BG114" s="30">
        <f t="shared" ca="1" si="54"/>
        <v>1.7398968993479249</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1</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50.682182591519236</v>
      </c>
      <c r="E115" s="4">
        <f t="shared" ca="1" si="70"/>
        <v>181</v>
      </c>
      <c r="F115" s="4">
        <f t="shared" ca="1" si="70"/>
        <v>111.42381140016622</v>
      </c>
      <c r="G115" s="22">
        <f t="shared" ca="1" si="71"/>
        <v>105.50567196909871</v>
      </c>
      <c r="H115" s="4">
        <f t="shared" ca="1" si="71"/>
        <v>-1</v>
      </c>
      <c r="I115" s="99">
        <f t="shared" si="74"/>
        <v>11.25</v>
      </c>
      <c r="J115" s="22" t="e">
        <f t="shared" ca="1" si="75"/>
        <v>#N/A</v>
      </c>
      <c r="K115" s="21" t="e">
        <f t="shared" ca="1" si="82"/>
        <v>#N/A</v>
      </c>
      <c r="L115" s="4">
        <f t="shared" ca="1" si="72"/>
        <v>105.50567196909871</v>
      </c>
      <c r="M115" s="21">
        <f t="shared" ca="1" si="83"/>
        <v>181</v>
      </c>
      <c r="N115" s="22">
        <f t="shared" ca="1" si="84"/>
        <v>60</v>
      </c>
      <c r="O115" s="21">
        <f t="shared" ca="1" si="85"/>
        <v>-1</v>
      </c>
      <c r="P115" s="99">
        <f t="shared" ca="1" si="76"/>
        <v>85.585773772217422</v>
      </c>
      <c r="Q115" t="e">
        <f t="shared" ca="1" si="77"/>
        <v>#N/A</v>
      </c>
      <c r="R115" s="108" t="e">
        <f t="shared" ca="1" si="78"/>
        <v>#N/A</v>
      </c>
      <c r="S115" s="99">
        <f t="shared" ca="1" si="79"/>
        <v>6.9501389552559019</v>
      </c>
      <c r="T115" s="34" t="e">
        <f t="shared" ca="1" si="80"/>
        <v>#N/A</v>
      </c>
      <c r="U115" s="59" t="e">
        <f t="shared" ca="1" si="81"/>
        <v>#N/A</v>
      </c>
      <c r="AB115" s="4"/>
      <c r="AC115" s="4"/>
      <c r="AD115" s="4"/>
      <c r="AE115" s="4"/>
      <c r="AL115" s="99">
        <f t="shared" ca="1" si="86"/>
        <v>8.703486093557629</v>
      </c>
      <c r="AM115" s="91">
        <f t="shared" ca="1" si="87"/>
        <v>7.1282417060063938</v>
      </c>
      <c r="AN115" s="99">
        <f t="shared" ca="1" si="88"/>
        <v>-8.703486093557629</v>
      </c>
      <c r="AO115" s="91">
        <f t="shared" ca="1" si="89"/>
        <v>7.1282417060063938</v>
      </c>
      <c r="AP115" s="99" t="e">
        <f t="shared" ca="1" si="90"/>
        <v>#N/A</v>
      </c>
      <c r="AQ115" s="91" t="e">
        <f t="shared" ca="1" si="91"/>
        <v>#N/A</v>
      </c>
      <c r="AR115" s="30" t="e">
        <f t="shared" ca="1" si="92"/>
        <v>#N/A</v>
      </c>
      <c r="AS115" s="91" t="e">
        <f t="shared" ca="1" si="93"/>
        <v>#N/A</v>
      </c>
      <c r="AT115" s="99" t="e">
        <f t="shared" ca="1" si="94"/>
        <v>#N/A</v>
      </c>
      <c r="AU115" s="91" t="e">
        <f t="shared" ca="1" si="95"/>
        <v>#N/A</v>
      </c>
      <c r="AV115" s="99">
        <f t="shared" ca="1" si="96"/>
        <v>10.840544925164066</v>
      </c>
      <c r="AW115" s="91">
        <f t="shared" ca="1" si="97"/>
        <v>-3.0075049003284482</v>
      </c>
      <c r="AX115" s="99">
        <f t="shared" ca="1" si="98"/>
        <v>9.742785792574935</v>
      </c>
      <c r="AY115" s="91">
        <f t="shared" ca="1" si="99"/>
        <v>5.6250000000000009</v>
      </c>
      <c r="BD115" s="174">
        <v>72</v>
      </c>
      <c r="BE115" s="30">
        <f t="shared" ca="1" si="100"/>
        <v>2.3383200869675895</v>
      </c>
      <c r="BF115" s="30">
        <f t="shared" ca="1" si="101"/>
        <v>2.3318853147958616</v>
      </c>
      <c r="BG115" s="30">
        <f t="shared" ref="BG115:BG178" ca="1" si="111">$E$17/(3*$C$9^2/(3*$C$9+$C$14*COS(RADIANS(BD115))))</f>
        <v>1.7235674065882454</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1</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51.322088649849455</v>
      </c>
      <c r="E116" s="4">
        <f t="shared" ca="1" si="70"/>
        <v>181</v>
      </c>
      <c r="F116" s="4">
        <f t="shared" ca="1" si="70"/>
        <v>111.11616901567255</v>
      </c>
      <c r="G116" s="22">
        <f t="shared" ca="1" si="71"/>
        <v>105.28803770260248</v>
      </c>
      <c r="H116" s="4">
        <f t="shared" ca="1" si="71"/>
        <v>-1</v>
      </c>
      <c r="I116" s="99">
        <f t="shared" si="74"/>
        <v>11.40625</v>
      </c>
      <c r="J116" s="22" t="e">
        <f t="shared" ca="1" si="75"/>
        <v>#N/A</v>
      </c>
      <c r="K116" s="21" t="e">
        <f t="shared" ca="1" si="82"/>
        <v>#N/A</v>
      </c>
      <c r="L116" s="4">
        <f t="shared" ca="1" si="72"/>
        <v>105.28803770260248</v>
      </c>
      <c r="M116" s="21">
        <f t="shared" ca="1" si="83"/>
        <v>181</v>
      </c>
      <c r="N116" s="22">
        <f t="shared" ca="1" si="84"/>
        <v>60</v>
      </c>
      <c r="O116" s="21">
        <f t="shared" ca="1" si="85"/>
        <v>-1</v>
      </c>
      <c r="P116" s="99">
        <f t="shared" ca="1" si="76"/>
        <v>84.945867713887196</v>
      </c>
      <c r="Q116" t="e">
        <f t="shared" ca="1" si="77"/>
        <v>#N/A</v>
      </c>
      <c r="R116" s="108" t="e">
        <f t="shared" ca="1" si="78"/>
        <v>#N/A</v>
      </c>
      <c r="S116" s="99">
        <f t="shared" ca="1" si="79"/>
        <v>7.5900450135861206</v>
      </c>
      <c r="T116" s="34" t="e">
        <f t="shared" ca="1" si="80"/>
        <v>#N/A</v>
      </c>
      <c r="U116" s="59" t="e">
        <f t="shared" ca="1" si="81"/>
        <v>#N/A</v>
      </c>
      <c r="AB116" s="4"/>
      <c r="AC116" s="4"/>
      <c r="AD116" s="4"/>
      <c r="AE116" s="4"/>
      <c r="AL116" s="99">
        <f t="shared" ca="1" si="86"/>
        <v>8.9045330727248704</v>
      </c>
      <c r="AM116" s="91">
        <f t="shared" ca="1" si="87"/>
        <v>7.1282417060063956</v>
      </c>
      <c r="AN116" s="99">
        <f t="shared" ca="1" si="88"/>
        <v>-8.9045330727248704</v>
      </c>
      <c r="AO116" s="91">
        <f t="shared" ca="1" si="89"/>
        <v>7.1282417060063956</v>
      </c>
      <c r="AP116" s="99" t="e">
        <f t="shared" ca="1" si="90"/>
        <v>#N/A</v>
      </c>
      <c r="AQ116" s="91" t="e">
        <f t="shared" ca="1" si="91"/>
        <v>#N/A</v>
      </c>
      <c r="AR116" s="30" t="e">
        <f t="shared" ca="1" si="92"/>
        <v>#N/A</v>
      </c>
      <c r="AS116" s="91" t="e">
        <f t="shared" ca="1" si="93"/>
        <v>#N/A</v>
      </c>
      <c r="AT116" s="99" t="e">
        <f t="shared" ca="1" si="94"/>
        <v>#N/A</v>
      </c>
      <c r="AU116" s="91" t="e">
        <f t="shared" ca="1" si="95"/>
        <v>#N/A</v>
      </c>
      <c r="AV116" s="99">
        <f t="shared" ca="1" si="96"/>
        <v>11.002611205391217</v>
      </c>
      <c r="AW116" s="91">
        <f t="shared" ca="1" si="97"/>
        <v>-3.0075049003284486</v>
      </c>
      <c r="AX116" s="99">
        <f t="shared" ca="1" si="98"/>
        <v>9.8781022619162524</v>
      </c>
      <c r="AY116" s="91">
        <f t="shared" ca="1" si="99"/>
        <v>5.7031250000000009</v>
      </c>
      <c r="BD116" s="174">
        <v>73</v>
      </c>
      <c r="BE116" s="30">
        <f t="shared" ca="1" si="100"/>
        <v>2.4714451962666195</v>
      </c>
      <c r="BF116" s="30">
        <f t="shared" ca="1" si="101"/>
        <v>2.3096668254833119</v>
      </c>
      <c r="BG116" s="30">
        <f t="shared" ca="1" si="111"/>
        <v>1.7071450449224481</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1</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51.939254882270205</v>
      </c>
      <c r="E117" s="4">
        <f t="shared" ca="1" si="70"/>
        <v>181</v>
      </c>
      <c r="F117" s="4">
        <f t="shared" ca="1" si="70"/>
        <v>110.81745244314877</v>
      </c>
      <c r="G117" s="22">
        <f t="shared" ca="1" si="71"/>
        <v>105.07650214033183</v>
      </c>
      <c r="H117" s="4">
        <f t="shared" ca="1" si="71"/>
        <v>-1</v>
      </c>
      <c r="I117" s="99">
        <f t="shared" si="74"/>
        <v>11.5625</v>
      </c>
      <c r="J117" s="22" t="e">
        <f t="shared" ca="1" si="75"/>
        <v>#N/A</v>
      </c>
      <c r="K117" s="21" t="e">
        <f t="shared" ca="1" si="82"/>
        <v>#N/A</v>
      </c>
      <c r="L117" s="4">
        <f t="shared" ca="1" si="72"/>
        <v>105.07650214033183</v>
      </c>
      <c r="M117" s="21">
        <f t="shared" ca="1" si="83"/>
        <v>181</v>
      </c>
      <c r="N117" s="22">
        <f t="shared" ca="1" si="84"/>
        <v>60</v>
      </c>
      <c r="O117" s="21">
        <f t="shared" ca="1" si="85"/>
        <v>-1</v>
      </c>
      <c r="P117" s="99">
        <f t="shared" ca="1" si="76"/>
        <v>84.328701481466453</v>
      </c>
      <c r="Q117" t="e">
        <f t="shared" ca="1" si="77"/>
        <v>#N/A</v>
      </c>
      <c r="R117" s="108" t="e">
        <f t="shared" ca="1" si="78"/>
        <v>#N/A</v>
      </c>
      <c r="S117" s="99">
        <f t="shared" ca="1" si="79"/>
        <v>8.2072112460068709</v>
      </c>
      <c r="T117" s="34" t="e">
        <f t="shared" ca="1" si="80"/>
        <v>#N/A</v>
      </c>
      <c r="U117" s="59" t="e">
        <f t="shared" ca="1" si="81"/>
        <v>#N/A</v>
      </c>
      <c r="AB117" s="4"/>
      <c r="AC117" s="4"/>
      <c r="AD117" s="4"/>
      <c r="AE117" s="4"/>
      <c r="AL117" s="99">
        <f t="shared" ca="1" si="86"/>
        <v>9.103822078157668</v>
      </c>
      <c r="AM117" s="91">
        <f t="shared" ca="1" si="87"/>
        <v>7.1282417060063965</v>
      </c>
      <c r="AN117" s="99">
        <f t="shared" ca="1" si="88"/>
        <v>-9.103822078157668</v>
      </c>
      <c r="AO117" s="91">
        <f t="shared" ca="1" si="89"/>
        <v>7.1282417060063965</v>
      </c>
      <c r="AP117" s="99" t="e">
        <f t="shared" ca="1" si="90"/>
        <v>#N/A</v>
      </c>
      <c r="AQ117" s="91" t="e">
        <f t="shared" ca="1" si="91"/>
        <v>#N/A</v>
      </c>
      <c r="AR117" s="30" t="e">
        <f t="shared" ca="1" si="92"/>
        <v>#N/A</v>
      </c>
      <c r="AS117" s="91" t="e">
        <f t="shared" ca="1" si="93"/>
        <v>#N/A</v>
      </c>
      <c r="AT117" s="99" t="e">
        <f t="shared" ca="1" si="94"/>
        <v>#N/A</v>
      </c>
      <c r="AU117" s="91" t="e">
        <f t="shared" ca="1" si="95"/>
        <v>#N/A</v>
      </c>
      <c r="AV117" s="99">
        <f t="shared" ca="1" si="96"/>
        <v>11.1645116563377</v>
      </c>
      <c r="AW117" s="91">
        <f t="shared" ca="1" si="97"/>
        <v>-3.0075049003284469</v>
      </c>
      <c r="AX117" s="99">
        <f t="shared" ca="1" si="98"/>
        <v>10.013418731257572</v>
      </c>
      <c r="AY117" s="91">
        <f t="shared" ca="1" si="99"/>
        <v>5.7812500000000009</v>
      </c>
      <c r="BD117" s="174">
        <v>74</v>
      </c>
      <c r="BE117" s="30">
        <f t="shared" ca="1" si="100"/>
        <v>2.621490265786127</v>
      </c>
      <c r="BF117" s="30">
        <f t="shared" ca="1" si="101"/>
        <v>2.2873294579707428</v>
      </c>
      <c r="BG117" s="30">
        <f t="shared" ca="1" si="111"/>
        <v>1.6906348167609837</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1</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52.535004179627641</v>
      </c>
      <c r="E118" s="4">
        <f t="shared" ca="1" si="70"/>
        <v>181</v>
      </c>
      <c r="F118" s="4">
        <f t="shared" ca="1" si="70"/>
        <v>110.52726929010083</v>
      </c>
      <c r="G118" s="22">
        <f t="shared" ca="1" si="71"/>
        <v>104.87080939929433</v>
      </c>
      <c r="H118" s="4">
        <f t="shared" ca="1" si="71"/>
        <v>-1</v>
      </c>
      <c r="I118" s="99">
        <f t="shared" si="74"/>
        <v>11.71875</v>
      </c>
      <c r="J118" s="22" t="e">
        <f t="shared" ca="1" si="75"/>
        <v>#N/A</v>
      </c>
      <c r="K118" s="21" t="e">
        <f t="shared" ca="1" si="82"/>
        <v>#N/A</v>
      </c>
      <c r="L118" s="4">
        <f t="shared" ca="1" si="72"/>
        <v>104.87080939929433</v>
      </c>
      <c r="M118" s="21">
        <f t="shared" ca="1" si="83"/>
        <v>181</v>
      </c>
      <c r="N118" s="22">
        <f t="shared" ca="1" si="84"/>
        <v>60</v>
      </c>
      <c r="O118" s="21">
        <f t="shared" ca="1" si="85"/>
        <v>-1</v>
      </c>
      <c r="P118" s="99">
        <f t="shared" ca="1" si="76"/>
        <v>83.732952184109024</v>
      </c>
      <c r="Q118" t="e">
        <f t="shared" ca="1" si="77"/>
        <v>#N/A</v>
      </c>
      <c r="R118" s="108" t="e">
        <f t="shared" ca="1" si="78"/>
        <v>#N/A</v>
      </c>
      <c r="S118" s="99">
        <f t="shared" ca="1" si="79"/>
        <v>8.802960543364307</v>
      </c>
      <c r="T118" s="34" t="e">
        <f t="shared" ca="1" si="80"/>
        <v>#N/A</v>
      </c>
      <c r="U118" s="59" t="e">
        <f t="shared" ca="1" si="81"/>
        <v>#N/A</v>
      </c>
      <c r="AB118" s="4"/>
      <c r="AC118" s="4"/>
      <c r="AD118" s="4"/>
      <c r="AE118" s="4"/>
      <c r="AL118" s="99">
        <f t="shared" ca="1" si="86"/>
        <v>9.3014661071925122</v>
      </c>
      <c r="AM118" s="91">
        <f t="shared" ca="1" si="87"/>
        <v>7.1282417060063947</v>
      </c>
      <c r="AN118" s="99">
        <f t="shared" ca="1" si="88"/>
        <v>-9.3014661071925122</v>
      </c>
      <c r="AO118" s="91">
        <f t="shared" ca="1" si="89"/>
        <v>7.1282417060063947</v>
      </c>
      <c r="AP118" s="99" t="e">
        <f t="shared" ca="1" si="90"/>
        <v>#N/A</v>
      </c>
      <c r="AQ118" s="91" t="e">
        <f t="shared" ca="1" si="91"/>
        <v>#N/A</v>
      </c>
      <c r="AR118" s="30" t="e">
        <f t="shared" ca="1" si="92"/>
        <v>#N/A</v>
      </c>
      <c r="AS118" s="91" t="e">
        <f t="shared" ca="1" si="93"/>
        <v>#N/A</v>
      </c>
      <c r="AT118" s="99" t="e">
        <f t="shared" ca="1" si="94"/>
        <v>#N/A</v>
      </c>
      <c r="AU118" s="91" t="e">
        <f t="shared" ca="1" si="95"/>
        <v>#N/A</v>
      </c>
      <c r="AV118" s="99">
        <f t="shared" ca="1" si="96"/>
        <v>11.326253389228071</v>
      </c>
      <c r="AW118" s="91">
        <f t="shared" ca="1" si="97"/>
        <v>-3.0075049003284513</v>
      </c>
      <c r="AX118" s="99">
        <f t="shared" ca="1" si="98"/>
        <v>10.148735200598891</v>
      </c>
      <c r="AY118" s="91">
        <f t="shared" ca="1" si="99"/>
        <v>5.8593750000000009</v>
      </c>
      <c r="BD118" s="174">
        <v>75</v>
      </c>
      <c r="BE118" s="30">
        <f t="shared" ca="1" si="100"/>
        <v>2.7918372269516301</v>
      </c>
      <c r="BF118" s="30">
        <f t="shared" ca="1" si="101"/>
        <v>2.2648800164366842</v>
      </c>
      <c r="BG118" s="30">
        <f t="shared" ca="1" si="111"/>
        <v>1.6740417512792882</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1</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53.110548685792416</v>
      </c>
      <c r="E119" s="4">
        <f t="shared" ca="1" si="70"/>
        <v>181</v>
      </c>
      <c r="F119" s="4">
        <f t="shared" ca="1" si="70"/>
        <v>110.2452503857569</v>
      </c>
      <c r="G119" s="22">
        <f t="shared" ca="1" si="71"/>
        <v>104.67071788256052</v>
      </c>
      <c r="H119" s="4">
        <f t="shared" ca="1" si="71"/>
        <v>-1</v>
      </c>
      <c r="I119" s="99">
        <f t="shared" si="74"/>
        <v>11.875</v>
      </c>
      <c r="J119" s="22" t="e">
        <f t="shared" ca="1" si="75"/>
        <v>#N/A</v>
      </c>
      <c r="K119" s="21" t="e">
        <f t="shared" ca="1" si="82"/>
        <v>#N/A</v>
      </c>
      <c r="L119" s="4">
        <f t="shared" ca="1" si="72"/>
        <v>104.67071788256052</v>
      </c>
      <c r="M119" s="21">
        <f t="shared" ca="1" si="83"/>
        <v>181</v>
      </c>
      <c r="N119" s="22">
        <f t="shared" ca="1" si="84"/>
        <v>60</v>
      </c>
      <c r="O119" s="21">
        <f t="shared" ca="1" si="85"/>
        <v>-1</v>
      </c>
      <c r="P119" s="99">
        <f t="shared" ca="1" si="76"/>
        <v>83.157407677944235</v>
      </c>
      <c r="Q119" t="e">
        <f t="shared" ca="1" si="77"/>
        <v>#N/A</v>
      </c>
      <c r="R119" s="108" t="e">
        <f t="shared" ca="1" si="78"/>
        <v>#N/A</v>
      </c>
      <c r="S119" s="99">
        <f t="shared" ca="1" si="79"/>
        <v>9.3785050495290818</v>
      </c>
      <c r="T119" s="34" t="e">
        <f t="shared" ca="1" si="80"/>
        <v>#N/A</v>
      </c>
      <c r="U119" s="59" t="e">
        <f t="shared" ca="1" si="81"/>
        <v>#N/A</v>
      </c>
      <c r="AB119" s="4"/>
      <c r="AC119" s="4"/>
      <c r="AD119" s="4"/>
      <c r="AE119" s="4"/>
      <c r="AL119" s="99">
        <f t="shared" ca="1" si="86"/>
        <v>9.4975678560751025</v>
      </c>
      <c r="AM119" s="91">
        <f t="shared" ca="1" si="87"/>
        <v>7.1282417060063965</v>
      </c>
      <c r="AN119" s="99">
        <f t="shared" ca="1" si="88"/>
        <v>-9.4975678560751025</v>
      </c>
      <c r="AO119" s="91">
        <f t="shared" ca="1" si="89"/>
        <v>7.1282417060063965</v>
      </c>
      <c r="AP119" s="99" t="e">
        <f t="shared" ca="1" si="90"/>
        <v>#N/A</v>
      </c>
      <c r="AQ119" s="91" t="e">
        <f t="shared" ca="1" si="91"/>
        <v>#N/A</v>
      </c>
      <c r="AR119" s="30" t="e">
        <f t="shared" ca="1" si="92"/>
        <v>#N/A</v>
      </c>
      <c r="AS119" s="91" t="e">
        <f t="shared" ca="1" si="93"/>
        <v>#N/A</v>
      </c>
      <c r="AT119" s="99" t="e">
        <f t="shared" ca="1" si="94"/>
        <v>#N/A</v>
      </c>
      <c r="AU119" s="91" t="e">
        <f t="shared" ca="1" si="95"/>
        <v>#N/A</v>
      </c>
      <c r="AV119" s="99">
        <f t="shared" ca="1" si="96"/>
        <v>11.487843108020773</v>
      </c>
      <c r="AW119" s="91">
        <f t="shared" ca="1" si="97"/>
        <v>-3.0075049003284482</v>
      </c>
      <c r="AX119" s="99">
        <f t="shared" ca="1" si="98"/>
        <v>10.284051669940208</v>
      </c>
      <c r="AY119" s="91">
        <f t="shared" ca="1" si="99"/>
        <v>5.9375000000000009</v>
      </c>
      <c r="BD119" s="174">
        <v>76</v>
      </c>
      <c r="BE119" s="30">
        <f t="shared" ca="1" si="100"/>
        <v>2.9868344217880001</v>
      </c>
      <c r="BF119" s="30">
        <f t="shared" ca="1" si="101"/>
        <v>2.242325339198501</v>
      </c>
      <c r="BG119" s="30">
        <f t="shared" ca="1" si="111"/>
        <v>1.6573709028858485</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1</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53.667002079688942</v>
      </c>
      <c r="E120" s="4">
        <f t="shared" ca="1" si="70"/>
        <v>181</v>
      </c>
      <c r="F120" s="4">
        <f t="shared" ca="1" si="70"/>
        <v>109.97104804830866</v>
      </c>
      <c r="G120" s="22">
        <f t="shared" ca="1" si="71"/>
        <v>104.47599928451163</v>
      </c>
      <c r="H120" s="4">
        <f t="shared" ca="1" si="71"/>
        <v>-1</v>
      </c>
      <c r="I120" s="99">
        <f t="shared" si="74"/>
        <v>12.03125</v>
      </c>
      <c r="J120" s="22" t="e">
        <f t="shared" ca="1" si="75"/>
        <v>#N/A</v>
      </c>
      <c r="K120" s="21" t="e">
        <f t="shared" ca="1" si="82"/>
        <v>#N/A</v>
      </c>
      <c r="L120" s="4">
        <f t="shared" ca="1" si="72"/>
        <v>104.47599928451163</v>
      </c>
      <c r="M120" s="21">
        <f t="shared" ca="1" si="83"/>
        <v>181</v>
      </c>
      <c r="N120" s="22">
        <f t="shared" ca="1" si="84"/>
        <v>60</v>
      </c>
      <c r="O120" s="21">
        <f t="shared" ca="1" si="85"/>
        <v>-1</v>
      </c>
      <c r="P120" s="99">
        <f t="shared" ca="1" si="76"/>
        <v>82.600954284047717</v>
      </c>
      <c r="Q120" t="e">
        <f t="shared" ca="1" si="77"/>
        <v>#N/A</v>
      </c>
      <c r="R120" s="108" t="e">
        <f t="shared" ca="1" si="78"/>
        <v>#N/A</v>
      </c>
      <c r="S120" s="99">
        <f t="shared" ca="1" si="79"/>
        <v>9.9349584434256073</v>
      </c>
      <c r="T120" s="34" t="e">
        <f t="shared" ca="1" si="80"/>
        <v>#N/A</v>
      </c>
      <c r="U120" s="59" t="e">
        <f t="shared" ca="1" si="81"/>
        <v>#N/A</v>
      </c>
      <c r="AB120" s="4"/>
      <c r="AC120" s="4"/>
      <c r="AD120" s="4"/>
      <c r="AE120" s="4"/>
      <c r="AL120" s="99">
        <f t="shared" ca="1" si="86"/>
        <v>9.6922209396634695</v>
      </c>
      <c r="AM120" s="91">
        <f t="shared" ca="1" si="87"/>
        <v>7.1282417060063956</v>
      </c>
      <c r="AN120" s="99">
        <f t="shared" ca="1" si="88"/>
        <v>-9.6922209396634695</v>
      </c>
      <c r="AO120" s="91">
        <f t="shared" ca="1" si="89"/>
        <v>7.1282417060063956</v>
      </c>
      <c r="AP120" s="99" t="e">
        <f t="shared" ca="1" si="90"/>
        <v>#N/A</v>
      </c>
      <c r="AQ120" s="91" t="e">
        <f t="shared" ca="1" si="91"/>
        <v>#N/A</v>
      </c>
      <c r="AR120" s="30" t="e">
        <f t="shared" ca="1" si="92"/>
        <v>#N/A</v>
      </c>
      <c r="AS120" s="91" t="e">
        <f t="shared" ca="1" si="93"/>
        <v>#N/A</v>
      </c>
      <c r="AT120" s="99" t="e">
        <f t="shared" ca="1" si="94"/>
        <v>#N/A</v>
      </c>
      <c r="AU120" s="91" t="e">
        <f t="shared" ca="1" si="95"/>
        <v>#N/A</v>
      </c>
      <c r="AV120" s="99">
        <f t="shared" ca="1" si="96"/>
        <v>11.649287138576351</v>
      </c>
      <c r="AW120" s="91">
        <f t="shared" ca="1" si="97"/>
        <v>-3.007504900328446</v>
      </c>
      <c r="AX120" s="99">
        <f t="shared" ca="1" si="98"/>
        <v>10.419368139281527</v>
      </c>
      <c r="AY120" s="91">
        <f t="shared" ca="1" si="99"/>
        <v>6.0156250000000018</v>
      </c>
      <c r="BD120" s="174">
        <v>77</v>
      </c>
      <c r="BE120" s="30">
        <f t="shared" ca="1" si="100"/>
        <v>3.2121682970942573</v>
      </c>
      <c r="BF120" s="30">
        <f t="shared" ca="1" si="101"/>
        <v>2.2196722966293714</v>
      </c>
      <c r="BG120" s="30">
        <f t="shared" ca="1" si="111"/>
        <v>1.6406273496825787</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1</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54.20539015844053</v>
      </c>
      <c r="E121" s="4">
        <f t="shared" ca="1" si="70"/>
        <v>181</v>
      </c>
      <c r="F121" s="4">
        <f t="shared" ca="1" si="70"/>
        <v>109.70433450844948</v>
      </c>
      <c r="G121" s="22">
        <f t="shared" ca="1" si="71"/>
        <v>104.28643767899187</v>
      </c>
      <c r="H121" s="4">
        <f t="shared" ca="1" si="71"/>
        <v>-1</v>
      </c>
      <c r="I121" s="99">
        <f t="shared" si="74"/>
        <v>12.1875</v>
      </c>
      <c r="J121" s="22" t="e">
        <f t="shared" ca="1" si="75"/>
        <v>#N/A</v>
      </c>
      <c r="K121" s="21" t="e">
        <f t="shared" ca="1" si="82"/>
        <v>#N/A</v>
      </c>
      <c r="L121" s="4">
        <f t="shared" ca="1" si="72"/>
        <v>104.28643767899187</v>
      </c>
      <c r="M121" s="21">
        <f t="shared" ca="1" si="83"/>
        <v>181</v>
      </c>
      <c r="N121" s="22">
        <f t="shared" ca="1" si="84"/>
        <v>60</v>
      </c>
      <c r="O121" s="21">
        <f t="shared" ca="1" si="85"/>
        <v>-1</v>
      </c>
      <c r="P121" s="99">
        <f t="shared" ca="1" si="76"/>
        <v>82.062566205296122</v>
      </c>
      <c r="Q121" t="e">
        <f t="shared" ca="1" si="77"/>
        <v>#N/A</v>
      </c>
      <c r="R121" s="108" t="e">
        <f t="shared" ca="1" si="78"/>
        <v>#N/A</v>
      </c>
      <c r="S121" s="99">
        <f t="shared" ca="1" si="79"/>
        <v>10.473346522177195</v>
      </c>
      <c r="T121" s="34" t="e">
        <f t="shared" ca="1" si="80"/>
        <v>#N/A</v>
      </c>
      <c r="U121" s="59" t="e">
        <f t="shared" ca="1" si="81"/>
        <v>#N/A</v>
      </c>
      <c r="AB121" s="4"/>
      <c r="AC121" s="4"/>
      <c r="AD121" s="4"/>
      <c r="AE121" s="4"/>
      <c r="AL121" s="99">
        <f t="shared" ca="1" si="86"/>
        <v>9.8855109342284901</v>
      </c>
      <c r="AM121" s="91">
        <f t="shared" ca="1" si="87"/>
        <v>7.1282417060063956</v>
      </c>
      <c r="AN121" s="99">
        <f t="shared" ca="1" si="88"/>
        <v>-9.8855109342284901</v>
      </c>
      <c r="AO121" s="91">
        <f t="shared" ca="1" si="89"/>
        <v>7.1282417060063956</v>
      </c>
      <c r="AP121" s="99" t="e">
        <f t="shared" ca="1" si="90"/>
        <v>#N/A</v>
      </c>
      <c r="AQ121" s="91" t="e">
        <f t="shared" ca="1" si="91"/>
        <v>#N/A</v>
      </c>
      <c r="AR121" s="30" t="e">
        <f t="shared" ca="1" si="92"/>
        <v>#N/A</v>
      </c>
      <c r="AS121" s="91" t="e">
        <f t="shared" ca="1" si="93"/>
        <v>#N/A</v>
      </c>
      <c r="AT121" s="99" t="e">
        <f t="shared" ca="1" si="94"/>
        <v>#N/A</v>
      </c>
      <c r="AU121" s="91" t="e">
        <f t="shared" ca="1" si="95"/>
        <v>#N/A</v>
      </c>
      <c r="AV121" s="99">
        <f t="shared" ca="1" si="96"/>
        <v>11.810591455320957</v>
      </c>
      <c r="AW121" s="91">
        <f t="shared" ca="1" si="97"/>
        <v>-3.0075049003284473</v>
      </c>
      <c r="AX121" s="99">
        <f t="shared" ca="1" si="98"/>
        <v>10.554684608622845</v>
      </c>
      <c r="AY121" s="91">
        <f t="shared" ca="1" si="99"/>
        <v>6.0937500000000018</v>
      </c>
      <c r="BD121" s="174">
        <v>78</v>
      </c>
      <c r="BE121" s="30">
        <f t="shared" ca="1" si="100"/>
        <v>3.4754209458796281</v>
      </c>
      <c r="BF121" s="30">
        <f t="shared" ca="1" si="101"/>
        <v>2.1969277890655072</v>
      </c>
      <c r="BG121" s="30">
        <f t="shared" ca="1" si="111"/>
        <v>1.6238161919179834</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1</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54.726660001882372</v>
      </c>
      <c r="E122" s="4">
        <f t="shared" ref="E122:F141" ca="1" si="115">IFERROR(DEGREES(ACOS(3*$C$9*($C$9-$D$17/E$42)/($D$17/E$42*$A122))),IF($C$9-$D$17/E$42&lt;=0,181,-1))</f>
        <v>181</v>
      </c>
      <c r="F122" s="4">
        <f t="shared" ca="1" si="115"/>
        <v>109.44480047266779</v>
      </c>
      <c r="G122" s="22">
        <f t="shared" ref="G122:H141" ca="1" si="116">IFERROR(DEGREES(ACOS(3*$C$9*($C$9-$E$17/G$42)/($E$17/G$42*$A122))),IF($C$9-$E$17/G$42&lt;=0,181,-1))</f>
        <v>104.10182868232857</v>
      </c>
      <c r="H122" s="4">
        <f t="shared" ca="1" si="116"/>
        <v>-1</v>
      </c>
      <c r="I122" s="99">
        <f t="shared" si="74"/>
        <v>12.34375</v>
      </c>
      <c r="J122" s="22" t="e">
        <f t="shared" ca="1" si="75"/>
        <v>#N/A</v>
      </c>
      <c r="K122" s="21" t="e">
        <f t="shared" ca="1" si="82"/>
        <v>#N/A</v>
      </c>
      <c r="L122" s="4">
        <f t="shared" ca="1" si="72"/>
        <v>104.10182868232857</v>
      </c>
      <c r="M122" s="21">
        <f t="shared" ca="1" si="83"/>
        <v>181</v>
      </c>
      <c r="N122" s="22">
        <f t="shared" ca="1" si="84"/>
        <v>60</v>
      </c>
      <c r="O122" s="21">
        <f t="shared" ca="1" si="85"/>
        <v>-1</v>
      </c>
      <c r="P122" s="99">
        <f t="shared" ca="1" si="76"/>
        <v>81.541296361854279</v>
      </c>
      <c r="Q122" t="e">
        <f t="shared" ca="1" si="77"/>
        <v>#N/A</v>
      </c>
      <c r="R122" s="108" t="e">
        <f t="shared" ca="1" si="78"/>
        <v>#N/A</v>
      </c>
      <c r="S122" s="99">
        <f t="shared" ca="1" si="79"/>
        <v>10.994616365619038</v>
      </c>
      <c r="T122" s="34" t="e">
        <f t="shared" ca="1" si="80"/>
        <v>#N/A</v>
      </c>
      <c r="U122" s="59" t="e">
        <f t="shared" ca="1" si="81"/>
        <v>#N/A</v>
      </c>
      <c r="AB122" s="4"/>
      <c r="AC122" s="4"/>
      <c r="AD122" s="4"/>
      <c r="AE122" s="4"/>
      <c r="AL122" s="99">
        <f t="shared" ca="1" si="86"/>
        <v>10.077516273529456</v>
      </c>
      <c r="AM122" s="91">
        <f t="shared" ca="1" si="87"/>
        <v>7.1282417060063965</v>
      </c>
      <c r="AN122" s="99">
        <f t="shared" ca="1" si="88"/>
        <v>-10.077516273529456</v>
      </c>
      <c r="AO122" s="91">
        <f t="shared" ca="1" si="89"/>
        <v>7.1282417060063965</v>
      </c>
      <c r="AP122" s="99" t="e">
        <f t="shared" ca="1" si="90"/>
        <v>#N/A</v>
      </c>
      <c r="AQ122" s="91" t="e">
        <f t="shared" ca="1" si="91"/>
        <v>#N/A</v>
      </c>
      <c r="AR122" s="30" t="e">
        <f t="shared" ca="1" si="92"/>
        <v>#N/A</v>
      </c>
      <c r="AS122" s="91" t="e">
        <f t="shared" ca="1" si="93"/>
        <v>#N/A</v>
      </c>
      <c r="AT122" s="99" t="e">
        <f t="shared" ca="1" si="94"/>
        <v>#N/A</v>
      </c>
      <c r="AU122" s="91" t="e">
        <f t="shared" ca="1" si="95"/>
        <v>#N/A</v>
      </c>
      <c r="AV122" s="99">
        <f t="shared" ca="1" si="96"/>
        <v>11.971761705655537</v>
      </c>
      <c r="AW122" s="91">
        <f t="shared" ca="1" si="97"/>
        <v>-3.0075049003284478</v>
      </c>
      <c r="AX122" s="99">
        <f t="shared" ca="1" si="98"/>
        <v>10.690001077964164</v>
      </c>
      <c r="AY122" s="91">
        <f t="shared" ca="1" si="99"/>
        <v>6.1718750000000018</v>
      </c>
      <c r="BD122" s="174">
        <v>79</v>
      </c>
      <c r="BE122" s="30">
        <f t="shared" ca="1" si="100"/>
        <v>3.7869317624954757</v>
      </c>
      <c r="BF122" s="30">
        <f t="shared" ca="1" si="101"/>
        <v>2.1740987447042435</v>
      </c>
      <c r="BG122" s="30">
        <f t="shared" ca="1" si="111"/>
        <v>1.606942550433571</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1</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55.231687945358701</v>
      </c>
      <c r="E123" s="4">
        <f t="shared" ca="1" si="115"/>
        <v>181</v>
      </c>
      <c r="F123" s="4">
        <f t="shared" ca="1" si="115"/>
        <v>109.19215381176188</v>
      </c>
      <c r="G123" s="22">
        <f t="shared" ca="1" si="116"/>
        <v>103.92197868407025</v>
      </c>
      <c r="H123" s="4">
        <f t="shared" ca="1" si="116"/>
        <v>-1</v>
      </c>
      <c r="I123" s="99">
        <f t="shared" si="74"/>
        <v>12.5</v>
      </c>
      <c r="J123" s="22" t="e">
        <f t="shared" ca="1" si="75"/>
        <v>#N/A</v>
      </c>
      <c r="K123" s="21" t="e">
        <f t="shared" ca="1" si="82"/>
        <v>#N/A</v>
      </c>
      <c r="L123" s="4">
        <f t="shared" ca="1" si="72"/>
        <v>103.92197868407025</v>
      </c>
      <c r="M123" s="21">
        <f t="shared" ca="1" si="83"/>
        <v>181</v>
      </c>
      <c r="N123" s="22">
        <f t="shared" ca="1" si="84"/>
        <v>60</v>
      </c>
      <c r="O123" s="21">
        <f t="shared" ca="1" si="85"/>
        <v>-1</v>
      </c>
      <c r="P123" s="99">
        <f t="shared" ca="1" si="76"/>
        <v>81.036268418377958</v>
      </c>
      <c r="Q123" t="e">
        <f t="shared" ca="1" si="77"/>
        <v>#N/A</v>
      </c>
      <c r="R123" s="108" t="e">
        <f t="shared" ca="1" si="78"/>
        <v>#N/A</v>
      </c>
      <c r="S123" s="99">
        <f t="shared" ca="1" si="79"/>
        <v>11.499644309095366</v>
      </c>
      <c r="T123" s="34" t="e">
        <f t="shared" ca="1" si="80"/>
        <v>#N/A</v>
      </c>
      <c r="U123" s="59" t="e">
        <f t="shared" ca="1" si="81"/>
        <v>#N/A</v>
      </c>
      <c r="AB123" s="4"/>
      <c r="AC123" s="4"/>
      <c r="AD123" s="4"/>
      <c r="AE123" s="4"/>
      <c r="AL123" s="99">
        <f t="shared" ca="1" si="86"/>
        <v>10.268309022460857</v>
      </c>
      <c r="AM123" s="91">
        <f t="shared" ca="1" si="87"/>
        <v>7.1282417060063965</v>
      </c>
      <c r="AN123" s="99">
        <f t="shared" ca="1" si="88"/>
        <v>-10.268309022460857</v>
      </c>
      <c r="AO123" s="91">
        <f t="shared" ca="1" si="89"/>
        <v>7.1282417060063965</v>
      </c>
      <c r="AP123" s="99" t="e">
        <f t="shared" ca="1" si="90"/>
        <v>#N/A</v>
      </c>
      <c r="AQ123" s="91" t="e">
        <f t="shared" ca="1" si="91"/>
        <v>#N/A</v>
      </c>
      <c r="AR123" s="30" t="e">
        <f t="shared" ca="1" si="92"/>
        <v>#N/A</v>
      </c>
      <c r="AS123" s="91" t="e">
        <f t="shared" ca="1" si="93"/>
        <v>#N/A</v>
      </c>
      <c r="AT123" s="99" t="e">
        <f t="shared" ca="1" si="94"/>
        <v>#N/A</v>
      </c>
      <c r="AU123" s="91" t="e">
        <f t="shared" ca="1" si="95"/>
        <v>#N/A</v>
      </c>
      <c r="AV123" s="99">
        <f t="shared" ca="1" si="96"/>
        <v>12.132803232332598</v>
      </c>
      <c r="AW123" s="91">
        <f t="shared" ca="1" si="97"/>
        <v>-3.0075049003284513</v>
      </c>
      <c r="AX123" s="99">
        <f t="shared" ca="1" si="98"/>
        <v>10.825317547305483</v>
      </c>
      <c r="AY123" s="91">
        <f t="shared" ca="1" si="99"/>
        <v>6.2500000000000018</v>
      </c>
      <c r="BD123" s="174">
        <v>80</v>
      </c>
      <c r="BE123" s="30">
        <f t="shared" ca="1" si="100"/>
        <v>4.1611760910457205</v>
      </c>
      <c r="BF123" s="30">
        <f t="shared" ca="1" si="101"/>
        <v>2.1511921174936419</v>
      </c>
      <c r="BG123" s="30">
        <f t="shared" ca="1" si="111"/>
        <v>1.5900115651039961</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1</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55.721286545810749</v>
      </c>
      <c r="E124" s="4">
        <f t="shared" ca="1" si="115"/>
        <v>181</v>
      </c>
      <c r="F124" s="4">
        <f t="shared" ca="1" si="115"/>
        <v>108.94611836177667</v>
      </c>
      <c r="G124" s="22">
        <f t="shared" ca="1" si="116"/>
        <v>103.74670413907046</v>
      </c>
      <c r="H124" s="4">
        <f t="shared" ca="1" si="116"/>
        <v>-1</v>
      </c>
      <c r="I124" s="99">
        <f t="shared" si="74"/>
        <v>12.65625</v>
      </c>
      <c r="J124" s="22" t="e">
        <f t="shared" ca="1" si="75"/>
        <v>#N/A</v>
      </c>
      <c r="K124" s="21" t="e">
        <f t="shared" ca="1" si="82"/>
        <v>#N/A</v>
      </c>
      <c r="L124" s="4">
        <f t="shared" ca="1" si="72"/>
        <v>103.74670413907046</v>
      </c>
      <c r="M124" s="21">
        <f t="shared" ca="1" si="83"/>
        <v>181</v>
      </c>
      <c r="N124" s="22">
        <f t="shared" ca="1" si="84"/>
        <v>60</v>
      </c>
      <c r="O124" s="21">
        <f t="shared" ca="1" si="85"/>
        <v>-1</v>
      </c>
      <c r="P124" s="99">
        <f t="shared" ca="1" si="76"/>
        <v>80.546669817925903</v>
      </c>
      <c r="Q124" t="e">
        <f t="shared" ca="1" si="77"/>
        <v>#N/A</v>
      </c>
      <c r="R124" s="108" t="e">
        <f t="shared" ca="1" si="78"/>
        <v>#N/A</v>
      </c>
      <c r="S124" s="99">
        <f t="shared" ca="1" si="79"/>
        <v>11.989242909547414</v>
      </c>
      <c r="T124" s="34" t="e">
        <f t="shared" ca="1" si="80"/>
        <v>#N/A</v>
      </c>
      <c r="U124" s="59" t="e">
        <f t="shared" ca="1" si="81"/>
        <v>#N/A</v>
      </c>
      <c r="AB124" s="4"/>
      <c r="AC124" s="4"/>
      <c r="AD124" s="4"/>
      <c r="AE124" s="4"/>
      <c r="AL124" s="99">
        <f t="shared" ca="1" si="86"/>
        <v>10.457955547966868</v>
      </c>
      <c r="AM124" s="91">
        <f t="shared" ca="1" si="87"/>
        <v>7.1282417060063965</v>
      </c>
      <c r="AN124" s="99">
        <f t="shared" ca="1" si="88"/>
        <v>-10.457955547966868</v>
      </c>
      <c r="AO124" s="91">
        <f t="shared" ca="1" si="89"/>
        <v>7.1282417060063965</v>
      </c>
      <c r="AP124" s="99" t="e">
        <f t="shared" ca="1" si="90"/>
        <v>#N/A</v>
      </c>
      <c r="AQ124" s="91" t="e">
        <f t="shared" ca="1" si="91"/>
        <v>#N/A</v>
      </c>
      <c r="AR124" s="30" t="e">
        <f t="shared" ca="1" si="92"/>
        <v>#N/A</v>
      </c>
      <c r="AS124" s="91" t="e">
        <f t="shared" ca="1" si="93"/>
        <v>#N/A</v>
      </c>
      <c r="AT124" s="99" t="e">
        <f t="shared" ca="1" si="94"/>
        <v>#N/A</v>
      </c>
      <c r="AU124" s="91" t="e">
        <f t="shared" ca="1" si="95"/>
        <v>#N/A</v>
      </c>
      <c r="AV124" s="99">
        <f t="shared" ca="1" si="96"/>
        <v>12.293721093997553</v>
      </c>
      <c r="AW124" s="91">
        <f t="shared" ca="1" si="97"/>
        <v>-3.0075049003284464</v>
      </c>
      <c r="AX124" s="99">
        <f t="shared" ca="1" si="98"/>
        <v>10.9606340166468</v>
      </c>
      <c r="AY124" s="91">
        <f t="shared" ca="1" si="99"/>
        <v>6.3281250000000018</v>
      </c>
      <c r="BD124" s="174">
        <v>81</v>
      </c>
      <c r="BE124" s="30">
        <f t="shared" ca="1" si="100"/>
        <v>4.6190629729545929</v>
      </c>
      <c r="BF124" s="30">
        <f t="shared" ca="1" si="101"/>
        <v>2.1282148850142533</v>
      </c>
      <c r="BG124" s="30">
        <f t="shared" ca="1" si="111"/>
        <v>1.5730283932714044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1</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56.196210692973509</v>
      </c>
      <c r="E125" s="4">
        <f t="shared" ca="1" si="115"/>
        <v>181</v>
      </c>
      <c r="F125" s="4">
        <f t="shared" ca="1" si="115"/>
        <v>108.70643282606319</v>
      </c>
      <c r="G125" s="22">
        <f t="shared" ca="1" si="116"/>
        <v>103.57583091522834</v>
      </c>
      <c r="H125" s="4">
        <f t="shared" ca="1" si="116"/>
        <v>-1</v>
      </c>
      <c r="I125" s="99">
        <f t="shared" si="74"/>
        <v>12.8125</v>
      </c>
      <c r="J125" s="22" t="e">
        <f t="shared" ca="1" si="75"/>
        <v>#N/A</v>
      </c>
      <c r="K125" s="21" t="e">
        <f t="shared" ca="1" si="82"/>
        <v>#N/A</v>
      </c>
      <c r="L125" s="4">
        <f t="shared" ca="1" si="72"/>
        <v>103.57583091522834</v>
      </c>
      <c r="M125" s="21">
        <f t="shared" ca="1" si="83"/>
        <v>181</v>
      </c>
      <c r="N125" s="22">
        <f t="shared" ca="1" si="84"/>
        <v>60</v>
      </c>
      <c r="O125" s="21">
        <f t="shared" ca="1" si="85"/>
        <v>-1</v>
      </c>
      <c r="P125" s="99">
        <f t="shared" ca="1" si="76"/>
        <v>80.07174567076315</v>
      </c>
      <c r="Q125" t="e">
        <f t="shared" ca="1" si="77"/>
        <v>#N/A</v>
      </c>
      <c r="R125" s="108" t="e">
        <f t="shared" ca="1" si="78"/>
        <v>#N/A</v>
      </c>
      <c r="S125" s="99">
        <f t="shared" ca="1" si="79"/>
        <v>12.464167056710174</v>
      </c>
      <c r="T125" s="34" t="e">
        <f t="shared" ca="1" si="80"/>
        <v>#N/A</v>
      </c>
      <c r="U125" s="59" t="e">
        <f t="shared" ca="1" si="81"/>
        <v>#N/A</v>
      </c>
      <c r="AB125" s="4"/>
      <c r="AC125" s="4"/>
      <c r="AD125" s="4"/>
      <c r="AE125" s="4"/>
      <c r="AL125" s="99">
        <f t="shared" ca="1" si="86"/>
        <v>10.64651710329491</v>
      </c>
      <c r="AM125" s="91">
        <f t="shared" ca="1" si="87"/>
        <v>7.1282417060063947</v>
      </c>
      <c r="AN125" s="99">
        <f t="shared" ca="1" si="88"/>
        <v>-10.64651710329491</v>
      </c>
      <c r="AO125" s="91">
        <f t="shared" ca="1" si="89"/>
        <v>7.1282417060063947</v>
      </c>
      <c r="AP125" s="99" t="e">
        <f t="shared" ca="1" si="90"/>
        <v>#N/A</v>
      </c>
      <c r="AQ125" s="91" t="e">
        <f t="shared" ca="1" si="91"/>
        <v>#N/A</v>
      </c>
      <c r="AR125" s="30" t="e">
        <f t="shared" ca="1" si="92"/>
        <v>#N/A</v>
      </c>
      <c r="AS125" s="91" t="e">
        <f t="shared" ca="1" si="93"/>
        <v>#N/A</v>
      </c>
      <c r="AT125" s="99" t="e">
        <f t="shared" ca="1" si="94"/>
        <v>#N/A</v>
      </c>
      <c r="AU125" s="91" t="e">
        <f t="shared" ca="1" si="95"/>
        <v>#N/A</v>
      </c>
      <c r="AV125" s="99">
        <f t="shared" ca="1" si="96"/>
        <v>12.454520084069895</v>
      </c>
      <c r="AW125" s="91">
        <f t="shared" ca="1" si="97"/>
        <v>-3.0075049003284495</v>
      </c>
      <c r="AX125" s="99">
        <f t="shared" ca="1" si="98"/>
        <v>11.095950485988119</v>
      </c>
      <c r="AY125" s="91">
        <f t="shared" ca="1" si="99"/>
        <v>6.4062500000000018</v>
      </c>
      <c r="BD125" s="174">
        <v>82</v>
      </c>
      <c r="BE125" s="30">
        <f t="shared" ca="1" si="100"/>
        <v>5.1919562054497064</v>
      </c>
      <c r="BF125" s="30">
        <f t="shared" ca="1" si="101"/>
        <v>2.105174046353675</v>
      </c>
      <c r="BG125" s="30">
        <f t="shared" ca="1" si="111"/>
        <v>1.5559982081744554</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1</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56.657162991024116</v>
      </c>
      <c r="E126" s="4">
        <f t="shared" ca="1" si="115"/>
        <v>181</v>
      </c>
      <c r="F126" s="4">
        <f t="shared" ca="1" si="115"/>
        <v>108.47284976846412</v>
      </c>
      <c r="G126" s="22">
        <f t="shared" ca="1" si="116"/>
        <v>103.40919369179714</v>
      </c>
      <c r="H126" s="4">
        <f t="shared" ca="1" si="116"/>
        <v>-1</v>
      </c>
      <c r="I126" s="99">
        <f t="shared" si="74"/>
        <v>12.96875</v>
      </c>
      <c r="J126" s="22" t="e">
        <f t="shared" ca="1" si="75"/>
        <v>#N/A</v>
      </c>
      <c r="K126" s="21" t="e">
        <f t="shared" ca="1" si="82"/>
        <v>#N/A</v>
      </c>
      <c r="L126" s="4">
        <f t="shared" ca="1" si="72"/>
        <v>103.40919369179714</v>
      </c>
      <c r="M126" s="21">
        <f t="shared" ca="1" si="83"/>
        <v>181</v>
      </c>
      <c r="N126" s="22">
        <f t="shared" ca="1" si="84"/>
        <v>60</v>
      </c>
      <c r="O126" s="21">
        <f t="shared" ca="1" si="85"/>
        <v>-1</v>
      </c>
      <c r="P126" s="99">
        <f t="shared" ca="1" si="76"/>
        <v>79.61079337271255</v>
      </c>
      <c r="Q126" t="e">
        <f t="shared" ca="1" si="77"/>
        <v>#N/A</v>
      </c>
      <c r="R126" s="108" t="e">
        <f t="shared" ca="1" si="78"/>
        <v>#N/A</v>
      </c>
      <c r="S126" s="99">
        <f t="shared" ca="1" si="79"/>
        <v>12.925119354760781</v>
      </c>
      <c r="T126" s="34" t="e">
        <f t="shared" ca="1" si="80"/>
        <v>#N/A</v>
      </c>
      <c r="U126" s="59" t="e">
        <f t="shared" ca="1" si="81"/>
        <v>#N/A</v>
      </c>
      <c r="AB126" s="4"/>
      <c r="AC126" s="4"/>
      <c r="AD126" s="4"/>
      <c r="AE126" s="4"/>
      <c r="AL126" s="99">
        <f t="shared" ca="1" si="86"/>
        <v>10.834050338781477</v>
      </c>
      <c r="AM126" s="91">
        <f t="shared" ca="1" si="87"/>
        <v>7.1282417060063956</v>
      </c>
      <c r="AN126" s="99">
        <f t="shared" ca="1" si="88"/>
        <v>-10.834050338781477</v>
      </c>
      <c r="AO126" s="91">
        <f t="shared" ca="1" si="89"/>
        <v>7.1282417060063956</v>
      </c>
      <c r="AP126" s="99" t="e">
        <f t="shared" ca="1" si="90"/>
        <v>#N/A</v>
      </c>
      <c r="AQ126" s="91" t="e">
        <f t="shared" ca="1" si="91"/>
        <v>#N/A</v>
      </c>
      <c r="AR126" s="30" t="e">
        <f t="shared" ca="1" si="92"/>
        <v>#N/A</v>
      </c>
      <c r="AS126" s="91" t="e">
        <f t="shared" ca="1" si="93"/>
        <v>#N/A</v>
      </c>
      <c r="AT126" s="99" t="e">
        <f t="shared" ca="1" si="94"/>
        <v>#N/A</v>
      </c>
      <c r="AU126" s="91" t="e">
        <f t="shared" ca="1" si="95"/>
        <v>#N/A</v>
      </c>
      <c r="AV126" s="99">
        <f t="shared" ca="1" si="96"/>
        <v>12.615204748120437</v>
      </c>
      <c r="AW126" s="91">
        <f t="shared" ca="1" si="97"/>
        <v>-3.0075049003284469</v>
      </c>
      <c r="AX126" s="99">
        <f t="shared" ca="1" si="98"/>
        <v>11.231266955329438</v>
      </c>
      <c r="AY126" s="91">
        <f t="shared" ca="1" si="99"/>
        <v>6.4843750000000018</v>
      </c>
      <c r="BD126" s="174">
        <v>83</v>
      </c>
      <c r="BE126" s="30">
        <f t="shared" ca="1" si="100"/>
        <v>5.9291420218710238</v>
      </c>
      <c r="BF126" s="30">
        <f t="shared" ca="1" si="101"/>
        <v>2.0820766199745653</v>
      </c>
      <c r="BG126" s="30">
        <f t="shared" ca="1" si="111"/>
        <v>1.5389261973725048</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1</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57.104798514760297</v>
      </c>
      <c r="E127" s="4">
        <f t="shared" ca="1" si="115"/>
        <v>181</v>
      </c>
      <c r="F127" s="4">
        <f t="shared" ca="1" si="115"/>
        <v>108.24513468876148</v>
      </c>
      <c r="G127" s="22">
        <f t="shared" ca="1" si="116"/>
        <v>103.24663540370251</v>
      </c>
      <c r="H127" s="4">
        <f t="shared" ca="1" si="116"/>
        <v>-1</v>
      </c>
      <c r="I127" s="99">
        <f t="shared" si="74"/>
        <v>13.125</v>
      </c>
      <c r="J127" s="22" t="e">
        <f t="shared" ca="1" si="75"/>
        <v>#N/A</v>
      </c>
      <c r="K127" s="21" t="e">
        <f t="shared" ca="1" si="82"/>
        <v>#N/A</v>
      </c>
      <c r="L127" s="4">
        <f t="shared" ca="1" si="72"/>
        <v>103.24663540370251</v>
      </c>
      <c r="M127" s="21">
        <f t="shared" ca="1" si="83"/>
        <v>181</v>
      </c>
      <c r="N127" s="22">
        <f t="shared" ca="1" si="84"/>
        <v>60</v>
      </c>
      <c r="O127" s="21">
        <f t="shared" ca="1" si="85"/>
        <v>-1</v>
      </c>
      <c r="P127" s="99">
        <f t="shared" ca="1" si="76"/>
        <v>79.163157848976368</v>
      </c>
      <c r="Q127" t="e">
        <f t="shared" ca="1" si="77"/>
        <v>#N/A</v>
      </c>
      <c r="R127" s="108" t="e">
        <f t="shared" ca="1" si="78"/>
        <v>#N/A</v>
      </c>
      <c r="S127" s="99">
        <f t="shared" ca="1" si="79"/>
        <v>13.372754878496963</v>
      </c>
      <c r="T127" s="34" t="e">
        <f t="shared" ca="1" si="80"/>
        <v>#N/A</v>
      </c>
      <c r="U127" s="59" t="e">
        <f t="shared" ca="1" si="81"/>
        <v>#N/A</v>
      </c>
      <c r="AB127" s="4"/>
      <c r="AC127" s="4"/>
      <c r="AD127" s="4"/>
      <c r="AE127" s="4"/>
      <c r="AL127" s="99">
        <f t="shared" ca="1" si="86"/>
        <v>11.020607750063107</v>
      </c>
      <c r="AM127" s="91">
        <f t="shared" ca="1" si="87"/>
        <v>7.1282417060063956</v>
      </c>
      <c r="AN127" s="99">
        <f t="shared" ca="1" si="88"/>
        <v>-11.020607750063107</v>
      </c>
      <c r="AO127" s="91">
        <f t="shared" ca="1" si="89"/>
        <v>7.1282417060063956</v>
      </c>
      <c r="AP127" s="99" t="e">
        <f t="shared" ca="1" si="90"/>
        <v>#N/A</v>
      </c>
      <c r="AQ127" s="91" t="e">
        <f t="shared" ca="1" si="91"/>
        <v>#N/A</v>
      </c>
      <c r="AR127" s="30" t="e">
        <f t="shared" ca="1" si="92"/>
        <v>#N/A</v>
      </c>
      <c r="AS127" s="91" t="e">
        <f t="shared" ca="1" si="93"/>
        <v>#N/A</v>
      </c>
      <c r="AT127" s="99" t="e">
        <f t="shared" ca="1" si="94"/>
        <v>#N/A</v>
      </c>
      <c r="AU127" s="91" t="e">
        <f t="shared" ca="1" si="95"/>
        <v>#N/A</v>
      </c>
      <c r="AV127" s="99">
        <f t="shared" ca="1" si="96"/>
        <v>12.775779399884001</v>
      </c>
      <c r="AW127" s="91">
        <f t="shared" ca="1" si="97"/>
        <v>-3.007504900328446</v>
      </c>
      <c r="AX127" s="99">
        <f t="shared" ca="1" si="98"/>
        <v>11.366583424670756</v>
      </c>
      <c r="AY127" s="91">
        <f t="shared" ca="1" si="99"/>
        <v>6.5625000000000018</v>
      </c>
      <c r="BD127" s="174">
        <v>84</v>
      </c>
      <c r="BE127" s="30">
        <f t="shared" ca="1" si="100"/>
        <v>6.9127644525976146</v>
      </c>
      <c r="BF127" s="30">
        <f t="shared" ca="1" si="101"/>
        <v>2.05892964157675</v>
      </c>
      <c r="BG127" s="30">
        <f t="shared" ca="1" si="111"/>
        <v>1.5218175611654239</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1</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57.53972902719665</v>
      </c>
      <c r="E128" s="4">
        <f t="shared" ca="1" si="115"/>
        <v>181</v>
      </c>
      <c r="F128" s="4">
        <f t="shared" ca="1" si="115"/>
        <v>108.02306517251175</v>
      </c>
      <c r="G128" s="22">
        <f t="shared" ca="1" si="116"/>
        <v>103.08800672777943</v>
      </c>
      <c r="H128" s="4">
        <f t="shared" ca="1" si="116"/>
        <v>-1</v>
      </c>
      <c r="I128" s="99">
        <f t="shared" si="74"/>
        <v>13.28125</v>
      </c>
      <c r="J128" s="22" t="e">
        <f t="shared" ca="1" si="75"/>
        <v>#N/A</v>
      </c>
      <c r="K128" s="21" t="e">
        <f t="shared" ca="1" si="82"/>
        <v>#N/A</v>
      </c>
      <c r="L128" s="4">
        <f t="shared" ca="1" si="72"/>
        <v>103.08800672777943</v>
      </c>
      <c r="M128" s="21">
        <f t="shared" ca="1" si="83"/>
        <v>181</v>
      </c>
      <c r="N128" s="22">
        <f t="shared" ca="1" si="84"/>
        <v>60</v>
      </c>
      <c r="O128" s="21">
        <f t="shared" ca="1" si="85"/>
        <v>-1</v>
      </c>
      <c r="P128" s="99">
        <f t="shared" ca="1" si="76"/>
        <v>78.728227336540016</v>
      </c>
      <c r="Q128" t="e">
        <f t="shared" ca="1" si="77"/>
        <v>#N/A</v>
      </c>
      <c r="R128" s="108" t="e">
        <f t="shared" ca="1" si="78"/>
        <v>#N/A</v>
      </c>
      <c r="S128" s="99">
        <f t="shared" ca="1" si="79"/>
        <v>13.807685390933315</v>
      </c>
      <c r="T128" s="34" t="e">
        <f t="shared" ca="1" si="80"/>
        <v>#N/A</v>
      </c>
      <c r="U128" s="59" t="e">
        <f t="shared" ca="1" si="81"/>
        <v>#N/A</v>
      </c>
      <c r="AB128" s="4"/>
      <c r="AC128" s="4"/>
      <c r="AD128" s="4"/>
      <c r="AE128" s="4"/>
      <c r="AL128" s="99">
        <f t="shared" ca="1" si="86"/>
        <v>11.206238072754436</v>
      </c>
      <c r="AM128" s="91">
        <f t="shared" ca="1" si="87"/>
        <v>7.1282417060063956</v>
      </c>
      <c r="AN128" s="99">
        <f t="shared" ca="1" si="88"/>
        <v>-11.206238072754436</v>
      </c>
      <c r="AO128" s="91">
        <f t="shared" ca="1" si="89"/>
        <v>7.1282417060063956</v>
      </c>
      <c r="AP128" s="99" t="e">
        <f t="shared" ca="1" si="90"/>
        <v>#N/A</v>
      </c>
      <c r="AQ128" s="91" t="e">
        <f t="shared" ca="1" si="91"/>
        <v>#N/A</v>
      </c>
      <c r="AR128" s="30" t="e">
        <f t="shared" ca="1" si="92"/>
        <v>#N/A</v>
      </c>
      <c r="AS128" s="91" t="e">
        <f t="shared" ca="1" si="93"/>
        <v>#N/A</v>
      </c>
      <c r="AT128" s="99" t="e">
        <f t="shared" ca="1" si="94"/>
        <v>#N/A</v>
      </c>
      <c r="AU128" s="91" t="e">
        <f t="shared" ca="1" si="95"/>
        <v>#N/A</v>
      </c>
      <c r="AV128" s="99">
        <f t="shared" ca="1" si="96"/>
        <v>12.936248136032347</v>
      </c>
      <c r="AW128" s="91">
        <f t="shared" ca="1" si="97"/>
        <v>-3.0075049003284482</v>
      </c>
      <c r="AX128" s="99">
        <f t="shared" ca="1" si="98"/>
        <v>11.501899894012075</v>
      </c>
      <c r="AY128" s="91">
        <f t="shared" ca="1" si="99"/>
        <v>6.6406250000000018</v>
      </c>
      <c r="BD128" s="174">
        <v>85</v>
      </c>
      <c r="BE128" s="30">
        <f t="shared" ca="1" si="100"/>
        <v>8.2906831194517707</v>
      </c>
      <c r="BF128" s="30">
        <f t="shared" ca="1" si="101"/>
        <v>2.0357401619540774</v>
      </c>
      <c r="BG128" s="30">
        <f t="shared" ca="1" si="111"/>
        <v>1.5046775110095354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1</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57.962526731485525</v>
      </c>
      <c r="E129" s="4">
        <f t="shared" ca="1" si="115"/>
        <v>181</v>
      </c>
      <c r="F129" s="4">
        <f t="shared" ca="1" si="115"/>
        <v>107.80643010825681</v>
      </c>
      <c r="G129" s="22">
        <f t="shared" ca="1" si="116"/>
        <v>102.93316560725133</v>
      </c>
      <c r="H129" s="4">
        <f t="shared" ca="1" si="116"/>
        <v>-1</v>
      </c>
      <c r="I129" s="99">
        <f t="shared" si="74"/>
        <v>13.4375</v>
      </c>
      <c r="J129" s="22" t="e">
        <f t="shared" ca="1" si="75"/>
        <v>#N/A</v>
      </c>
      <c r="K129" s="21" t="e">
        <f t="shared" ca="1" si="82"/>
        <v>#N/A</v>
      </c>
      <c r="L129" s="4">
        <f t="shared" ca="1" si="72"/>
        <v>102.93316560725133</v>
      </c>
      <c r="M129" s="21">
        <f t="shared" ca="1" si="83"/>
        <v>181</v>
      </c>
      <c r="N129" s="22">
        <f t="shared" ca="1" si="84"/>
        <v>60</v>
      </c>
      <c r="O129" s="21">
        <f t="shared" ca="1" si="85"/>
        <v>-1</v>
      </c>
      <c r="P129" s="99">
        <f t="shared" ca="1" si="76"/>
        <v>78.305429632251133</v>
      </c>
      <c r="Q129" t="e">
        <f t="shared" ca="1" si="77"/>
        <v>#N/A</v>
      </c>
      <c r="R129" s="108" t="e">
        <f t="shared" ca="1" si="78"/>
        <v>#N/A</v>
      </c>
      <c r="S129" s="99">
        <f t="shared" ca="1" si="79"/>
        <v>14.230483095222191</v>
      </c>
      <c r="T129" s="34" t="e">
        <f t="shared" ca="1" si="80"/>
        <v>#N/A</v>
      </c>
      <c r="U129" s="59" t="e">
        <f t="shared" ca="1" si="81"/>
        <v>#N/A</v>
      </c>
      <c r="AB129" s="4"/>
      <c r="AC129" s="4"/>
      <c r="AD129" s="4"/>
      <c r="AE129" s="4"/>
      <c r="AL129" s="99">
        <f t="shared" ca="1" si="86"/>
        <v>11.390986631137402</v>
      </c>
      <c r="AM129" s="91">
        <f t="shared" ca="1" si="87"/>
        <v>7.1282417060063965</v>
      </c>
      <c r="AN129" s="99">
        <f t="shared" ca="1" si="88"/>
        <v>-11.390986631137402</v>
      </c>
      <c r="AO129" s="91">
        <f t="shared" ca="1" si="89"/>
        <v>7.1282417060063965</v>
      </c>
      <c r="AP129" s="99" t="e">
        <f t="shared" ca="1" si="90"/>
        <v>#N/A</v>
      </c>
      <c r="AQ129" s="91" t="e">
        <f t="shared" ca="1" si="91"/>
        <v>#N/A</v>
      </c>
      <c r="AR129" s="30" t="e">
        <f t="shared" ca="1" si="92"/>
        <v>#N/A</v>
      </c>
      <c r="AS129" s="91" t="e">
        <f t="shared" ca="1" si="93"/>
        <v>#N/A</v>
      </c>
      <c r="AT129" s="99" t="e">
        <f t="shared" ca="1" si="94"/>
        <v>#N/A</v>
      </c>
      <c r="AU129" s="91" t="e">
        <f t="shared" ca="1" si="95"/>
        <v>#N/A</v>
      </c>
      <c r="AV129" s="99">
        <f t="shared" ca="1" si="96"/>
        <v>13.096614849819032</v>
      </c>
      <c r="AW129" s="91">
        <f t="shared" ca="1" si="97"/>
        <v>-3.0075049003284473</v>
      </c>
      <c r="AX129" s="99">
        <f t="shared" ca="1" si="98"/>
        <v>11.637216363353394</v>
      </c>
      <c r="AY129" s="91">
        <f t="shared" ca="1" si="99"/>
        <v>6.7187500000000018</v>
      </c>
      <c r="BD129" s="174">
        <v>86</v>
      </c>
      <c r="BE129" s="30">
        <f t="shared" ca="1" si="100"/>
        <v>10.358617722160085</v>
      </c>
      <c r="BF129" s="30">
        <f t="shared" ca="1" si="101"/>
        <v>2.012515244846683</v>
      </c>
      <c r="BG129" s="30">
        <f t="shared" ca="1" si="111"/>
        <v>1.487511267930157</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1</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58.373727618631918</v>
      </c>
      <c r="E130" s="4">
        <f t="shared" ca="1" si="115"/>
        <v>181</v>
      </c>
      <c r="F130" s="4">
        <f t="shared" ca="1" si="115"/>
        <v>107.5950289658574</v>
      </c>
      <c r="G130" s="22">
        <f t="shared" ca="1" si="116"/>
        <v>102.78197681114216</v>
      </c>
      <c r="H130" s="4">
        <f t="shared" ca="1" si="116"/>
        <v>-1</v>
      </c>
      <c r="I130" s="99">
        <f t="shared" si="74"/>
        <v>13.59375</v>
      </c>
      <c r="J130" s="22" t="e">
        <f t="shared" ca="1" si="75"/>
        <v>#N/A</v>
      </c>
      <c r="K130" s="21" t="e">
        <f t="shared" ca="1" si="82"/>
        <v>#N/A</v>
      </c>
      <c r="L130" s="4">
        <f t="shared" ca="1" si="72"/>
        <v>102.78197681114216</v>
      </c>
      <c r="M130" s="21">
        <f t="shared" ca="1" si="83"/>
        <v>181</v>
      </c>
      <c r="N130" s="22">
        <f t="shared" ca="1" si="84"/>
        <v>60</v>
      </c>
      <c r="O130" s="21">
        <f t="shared" ca="1" si="85"/>
        <v>-1</v>
      </c>
      <c r="P130" s="99">
        <f t="shared" ca="1" si="76"/>
        <v>77.894228745104741</v>
      </c>
      <c r="Q130" t="e">
        <f t="shared" ca="1" si="77"/>
        <v>#N/A</v>
      </c>
      <c r="R130" s="108" t="e">
        <f t="shared" ca="1" si="78"/>
        <v>#N/A</v>
      </c>
      <c r="S130" s="99">
        <f t="shared" ca="1" si="79"/>
        <v>14.641683982368583</v>
      </c>
      <c r="T130" s="34" t="e">
        <f t="shared" ca="1" si="80"/>
        <v>#N/A</v>
      </c>
      <c r="U130" s="59" t="e">
        <f t="shared" ca="1" si="81"/>
        <v>#N/A</v>
      </c>
      <c r="AB130" s="4"/>
      <c r="AC130" s="4"/>
      <c r="AD130" s="4"/>
      <c r="AE130" s="4"/>
      <c r="AL130" s="99">
        <f t="shared" ca="1" si="86"/>
        <v>11.574895647186242</v>
      </c>
      <c r="AM130" s="91">
        <f t="shared" ca="1" si="87"/>
        <v>7.1282417060063965</v>
      </c>
      <c r="AN130" s="99">
        <f t="shared" ca="1" si="88"/>
        <v>-11.574895647186242</v>
      </c>
      <c r="AO130" s="91">
        <f t="shared" ca="1" si="89"/>
        <v>7.1282417060063965</v>
      </c>
      <c r="AP130" s="99" t="e">
        <f t="shared" ca="1" si="90"/>
        <v>#N/A</v>
      </c>
      <c r="AQ130" s="91" t="e">
        <f t="shared" ca="1" si="91"/>
        <v>#N/A</v>
      </c>
      <c r="AR130" s="30" t="e">
        <f t="shared" ca="1" si="92"/>
        <v>#N/A</v>
      </c>
      <c r="AS130" s="91" t="e">
        <f t="shared" ca="1" si="93"/>
        <v>#N/A</v>
      </c>
      <c r="AT130" s="99" t="e">
        <f t="shared" ca="1" si="94"/>
        <v>#N/A</v>
      </c>
      <c r="AU130" s="91" t="e">
        <f t="shared" ca="1" si="95"/>
        <v>#N/A</v>
      </c>
      <c r="AV130" s="99">
        <f t="shared" ca="1" si="96"/>
        <v>13.256883243696475</v>
      </c>
      <c r="AW130" s="91">
        <f t="shared" ca="1" si="97"/>
        <v>-3.0075049003284478</v>
      </c>
      <c r="AX130" s="99">
        <f t="shared" ca="1" si="98"/>
        <v>11.772532832694711</v>
      </c>
      <c r="AY130" s="91">
        <f t="shared" ca="1" si="99"/>
        <v>6.7968750000000018</v>
      </c>
      <c r="BD130" s="174">
        <v>87</v>
      </c>
      <c r="BE130" s="30">
        <f t="shared" ca="1" si="100"/>
        <v>13.806581498330988</v>
      </c>
      <c r="BF130" s="30">
        <f t="shared" ca="1" si="101"/>
        <v>1.9892619647893026</v>
      </c>
      <c r="BG130" s="30">
        <f t="shared" ca="1" si="111"/>
        <v>1.4703240609312238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1</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58.773834463064695</v>
      </c>
      <c r="E131" s="4">
        <f t="shared" ca="1" si="115"/>
        <v>181</v>
      </c>
      <c r="F131" s="4">
        <f t="shared" ca="1" si="115"/>
        <v>107.38867113036051</v>
      </c>
      <c r="G131" s="22">
        <f t="shared" ca="1" si="116"/>
        <v>102.6343115256378</v>
      </c>
      <c r="H131" s="4">
        <f t="shared" ca="1" si="116"/>
        <v>-1</v>
      </c>
      <c r="I131" s="99">
        <f t="shared" si="74"/>
        <v>13.75</v>
      </c>
      <c r="J131" s="22" t="e">
        <f t="shared" ca="1" si="75"/>
        <v>#N/A</v>
      </c>
      <c r="K131" s="21" t="e">
        <f t="shared" ca="1" si="82"/>
        <v>#N/A</v>
      </c>
      <c r="L131" s="4">
        <f t="shared" ca="1" si="72"/>
        <v>102.6343115256378</v>
      </c>
      <c r="M131" s="21">
        <f t="shared" ca="1" si="83"/>
        <v>181</v>
      </c>
      <c r="N131" s="22">
        <f t="shared" ca="1" si="84"/>
        <v>60</v>
      </c>
      <c r="O131" s="21">
        <f t="shared" ca="1" si="85"/>
        <v>-1</v>
      </c>
      <c r="P131" s="99">
        <f t="shared" ca="1" si="76"/>
        <v>77.494121900671956</v>
      </c>
      <c r="Q131" t="e">
        <f t="shared" ca="1" si="77"/>
        <v>#N/A</v>
      </c>
      <c r="R131" s="108" t="e">
        <f t="shared" ca="1" si="78"/>
        <v>#N/A</v>
      </c>
      <c r="S131" s="99">
        <f t="shared" ca="1" si="79"/>
        <v>15.04179082680136</v>
      </c>
      <c r="T131" s="34" t="e">
        <f t="shared" ca="1" si="80"/>
        <v>#N/A</v>
      </c>
      <c r="U131" s="59" t="e">
        <f t="shared" ca="1" si="81"/>
        <v>#N/A</v>
      </c>
      <c r="AB131" s="4"/>
      <c r="AC131" s="4"/>
      <c r="AD131" s="4"/>
      <c r="AE131" s="4"/>
      <c r="AL131" s="99">
        <f t="shared" ca="1" si="86"/>
        <v>11.758004515254747</v>
      </c>
      <c r="AM131" s="91">
        <f t="shared" ca="1" si="87"/>
        <v>7.1282417060063947</v>
      </c>
      <c r="AN131" s="99">
        <f t="shared" ca="1" si="88"/>
        <v>-11.758004515254747</v>
      </c>
      <c r="AO131" s="91">
        <f t="shared" ca="1" si="89"/>
        <v>7.1282417060063947</v>
      </c>
      <c r="AP131" s="99" t="e">
        <f t="shared" ca="1" si="90"/>
        <v>#N/A</v>
      </c>
      <c r="AQ131" s="91" t="e">
        <f t="shared" ca="1" si="91"/>
        <v>#N/A</v>
      </c>
      <c r="AR131" s="30" t="e">
        <f t="shared" ca="1" si="92"/>
        <v>#N/A</v>
      </c>
      <c r="AS131" s="91" t="e">
        <f t="shared" ca="1" si="93"/>
        <v>#N/A</v>
      </c>
      <c r="AT131" s="99" t="e">
        <f t="shared" ca="1" si="94"/>
        <v>#N/A</v>
      </c>
      <c r="AU131" s="91" t="e">
        <f t="shared" ca="1" si="95"/>
        <v>#N/A</v>
      </c>
      <c r="AV131" s="99">
        <f t="shared" ca="1" si="96"/>
        <v>13.417056840995359</v>
      </c>
      <c r="AW131" s="91">
        <f t="shared" ca="1" si="97"/>
        <v>-3.0075049003284486</v>
      </c>
      <c r="AX131" s="99">
        <f t="shared" ca="1" si="98"/>
        <v>11.907849302036031</v>
      </c>
      <c r="AY131" s="91">
        <f t="shared" ca="1" si="99"/>
        <v>6.8750000000000018</v>
      </c>
      <c r="BD131" s="174">
        <v>88</v>
      </c>
      <c r="BE131" s="30">
        <f t="shared" ca="1" si="100"/>
        <v>20.704615064248372</v>
      </c>
      <c r="BF131" s="30">
        <f t="shared" ca="1" si="101"/>
        <v>1.9659874049563006</v>
      </c>
      <c r="BG131" s="30">
        <f t="shared" ca="1" si="111"/>
        <v>1.4531211254024832</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1</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59.163319510349822</v>
      </c>
      <c r="E132" s="4">
        <f t="shared" ca="1" si="115"/>
        <v>181</v>
      </c>
      <c r="F132" s="4">
        <f t="shared" ca="1" si="115"/>
        <v>107.1871752863976</v>
      </c>
      <c r="G132" s="22">
        <f t="shared" ca="1" si="116"/>
        <v>102.49004697470359</v>
      </c>
      <c r="H132" s="4">
        <f t="shared" ca="1" si="116"/>
        <v>-1</v>
      </c>
      <c r="I132" s="99">
        <f t="shared" si="74"/>
        <v>13.90625</v>
      </c>
      <c r="J132" s="22" t="e">
        <f t="shared" ca="1" si="75"/>
        <v>#N/A</v>
      </c>
      <c r="K132" s="21" t="e">
        <f t="shared" ca="1" si="82"/>
        <v>#N/A</v>
      </c>
      <c r="L132" s="4">
        <f t="shared" ca="1" si="72"/>
        <v>102.49004697470359</v>
      </c>
      <c r="M132" s="21">
        <f t="shared" ca="1" si="83"/>
        <v>181</v>
      </c>
      <c r="N132" s="22">
        <f t="shared" ca="1" si="84"/>
        <v>60</v>
      </c>
      <c r="O132" s="21">
        <f t="shared" ca="1" si="85"/>
        <v>-1</v>
      </c>
      <c r="P132" s="99">
        <f t="shared" ca="1" si="76"/>
        <v>77.104636853386836</v>
      </c>
      <c r="Q132" t="e">
        <f t="shared" ca="1" si="77"/>
        <v>#N/A</v>
      </c>
      <c r="R132" s="108" t="e">
        <f t="shared" ca="1" si="78"/>
        <v>#N/A</v>
      </c>
      <c r="S132" s="99">
        <f t="shared" ca="1" si="79"/>
        <v>15.431275874086488</v>
      </c>
      <c r="T132" s="34" t="e">
        <f t="shared" ca="1" si="80"/>
        <v>#N/A</v>
      </c>
      <c r="U132" s="59" t="e">
        <f t="shared" ca="1" si="81"/>
        <v>#N/A</v>
      </c>
      <c r="AB132" s="4"/>
      <c r="AC132" s="4"/>
      <c r="AD132" s="4"/>
      <c r="AE132" s="4"/>
      <c r="AL132" s="99">
        <f t="shared" ca="1" si="86"/>
        <v>11.940350046931245</v>
      </c>
      <c r="AM132" s="91">
        <f t="shared" ca="1" si="87"/>
        <v>7.1282417060063965</v>
      </c>
      <c r="AN132" s="99">
        <f t="shared" ca="1" si="88"/>
        <v>-11.940350046931245</v>
      </c>
      <c r="AO132" s="91">
        <f t="shared" ca="1" si="89"/>
        <v>7.1282417060063965</v>
      </c>
      <c r="AP132" s="99" t="e">
        <f t="shared" ca="1" si="90"/>
        <v>#N/A</v>
      </c>
      <c r="AQ132" s="91" t="e">
        <f t="shared" ca="1" si="91"/>
        <v>#N/A</v>
      </c>
      <c r="AR132" s="30" t="e">
        <f t="shared" ca="1" si="92"/>
        <v>#N/A</v>
      </c>
      <c r="AS132" s="91" t="e">
        <f t="shared" ca="1" si="93"/>
        <v>#N/A</v>
      </c>
      <c r="AT132" s="99" t="e">
        <f t="shared" ca="1" si="94"/>
        <v>#N/A</v>
      </c>
      <c r="AU132" s="91" t="e">
        <f t="shared" ca="1" si="95"/>
        <v>#N/A</v>
      </c>
      <c r="AV132" s="99">
        <f t="shared" ca="1" si="96"/>
        <v>13.577138996747452</v>
      </c>
      <c r="AW132" s="91">
        <f t="shared" ca="1" si="97"/>
        <v>-3.0075049003284455</v>
      </c>
      <c r="AX132" s="99">
        <f t="shared" ca="1" si="98"/>
        <v>12.04316577137735</v>
      </c>
      <c r="AY132" s="91">
        <f t="shared" ca="1" si="99"/>
        <v>6.9531250000000018</v>
      </c>
      <c r="BD132" s="174">
        <v>89</v>
      </c>
      <c r="BE132" s="30">
        <f t="shared" ca="1" si="100"/>
        <v>41.402923302177996</v>
      </c>
      <c r="BF132" s="30">
        <f t="shared" ca="1" si="101"/>
        <v>1.9426986550040686</v>
      </c>
      <c r="BG132" s="30">
        <f t="shared" ca="1" si="111"/>
        <v>1.4359077015247463</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1</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59.542626894870068</v>
      </c>
      <c r="E133" s="4">
        <f t="shared" ca="1" si="115"/>
        <v>181</v>
      </c>
      <c r="F133" s="4">
        <f t="shared" ca="1" si="115"/>
        <v>106.99036884862697</v>
      </c>
      <c r="G133" s="22">
        <f t="shared" ca="1" si="116"/>
        <v>102.34906606752334</v>
      </c>
      <c r="H133" s="4">
        <f t="shared" ca="1" si="116"/>
        <v>-1</v>
      </c>
      <c r="I133" s="99">
        <f t="shared" si="74"/>
        <v>14.0625</v>
      </c>
      <c r="J133" s="22" t="e">
        <f t="shared" ca="1" si="75"/>
        <v>#N/A</v>
      </c>
      <c r="K133" s="21" t="e">
        <f t="shared" ca="1" si="82"/>
        <v>#N/A</v>
      </c>
      <c r="L133" s="4">
        <f t="shared" ca="1" si="72"/>
        <v>102.34906606752334</v>
      </c>
      <c r="M133" s="21">
        <f t="shared" ca="1" si="83"/>
        <v>181</v>
      </c>
      <c r="N133" s="22">
        <f t="shared" ca="1" si="84"/>
        <v>60</v>
      </c>
      <c r="O133" s="21">
        <f t="shared" ca="1" si="85"/>
        <v>-1</v>
      </c>
      <c r="P133" s="99">
        <f t="shared" ca="1" si="76"/>
        <v>76.72532946886659</v>
      </c>
      <c r="Q133" t="e">
        <f t="shared" ca="1" si="77"/>
        <v>#N/A</v>
      </c>
      <c r="R133" s="108" t="e">
        <f t="shared" ca="1" si="78"/>
        <v>#N/A</v>
      </c>
      <c r="S133" s="99">
        <f t="shared" ca="1" si="79"/>
        <v>15.810583258606734</v>
      </c>
      <c r="T133" s="34" t="e">
        <f t="shared" ca="1" si="80"/>
        <v>#N/A</v>
      </c>
      <c r="U133" s="59" t="e">
        <f t="shared" ca="1" si="81"/>
        <v>#N/A</v>
      </c>
      <c r="AB133" s="4"/>
      <c r="AC133" s="4"/>
      <c r="AD133" s="4"/>
      <c r="AE133" s="4"/>
      <c r="AL133" s="99">
        <f t="shared" ca="1" si="86"/>
        <v>12.121966689887868</v>
      </c>
      <c r="AM133" s="91">
        <f t="shared" ca="1" si="87"/>
        <v>7.1282417060063956</v>
      </c>
      <c r="AN133" s="99">
        <f t="shared" ca="1" si="88"/>
        <v>-12.121966689887868</v>
      </c>
      <c r="AO133" s="91">
        <f t="shared" ca="1" si="89"/>
        <v>7.1282417060063956</v>
      </c>
      <c r="AP133" s="99" t="e">
        <f t="shared" ca="1" si="90"/>
        <v>#N/A</v>
      </c>
      <c r="AQ133" s="91" t="e">
        <f t="shared" ca="1" si="91"/>
        <v>#N/A</v>
      </c>
      <c r="AR133" s="30" t="e">
        <f t="shared" ca="1" si="92"/>
        <v>#N/A</v>
      </c>
      <c r="AS133" s="91" t="e">
        <f t="shared" ca="1" si="93"/>
        <v>#N/A</v>
      </c>
      <c r="AT133" s="99" t="e">
        <f t="shared" ca="1" si="94"/>
        <v>#N/A</v>
      </c>
      <c r="AU133" s="91" t="e">
        <f t="shared" ca="1" si="95"/>
        <v>#N/A</v>
      </c>
      <c r="AV133" s="99">
        <f t="shared" ca="1" si="96"/>
        <v>13.737132907724973</v>
      </c>
      <c r="AW133" s="91">
        <f t="shared" ca="1" si="97"/>
        <v>-3.0075049003284473</v>
      </c>
      <c r="AX133" s="99">
        <f t="shared" ca="1" si="98"/>
        <v>12.178482240718667</v>
      </c>
      <c r="AY133" s="91">
        <f t="shared" ca="1" si="99"/>
        <v>7.0312500000000018</v>
      </c>
      <c r="BD133" s="174">
        <v>90</v>
      </c>
      <c r="BE133" s="30">
        <f t="shared" ca="1" si="100"/>
        <v>1.17958055167312E+16</v>
      </c>
      <c r="BF133" s="30">
        <f t="shared" ca="1" si="101"/>
        <v>1.9194028089114445</v>
      </c>
      <c r="BG133" s="30">
        <f t="shared" ca="1" si="111"/>
        <v>1.4186890326736765</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1</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59.912174819902482</v>
      </c>
      <c r="E134" s="4">
        <f t="shared" ca="1" si="115"/>
        <v>181</v>
      </c>
      <c r="F134" s="4">
        <f t="shared" ca="1" si="115"/>
        <v>106.79808743418988</v>
      </c>
      <c r="G134" s="22">
        <f t="shared" ca="1" si="116"/>
        <v>102.21125707055542</v>
      </c>
      <c r="H134" s="4">
        <f t="shared" ca="1" si="116"/>
        <v>-1</v>
      </c>
      <c r="I134" s="99">
        <f t="shared" si="74"/>
        <v>14.21875</v>
      </c>
      <c r="J134" s="22" t="e">
        <f t="shared" ca="1" si="75"/>
        <v>#N/A</v>
      </c>
      <c r="K134" s="21" t="e">
        <f t="shared" ca="1" si="82"/>
        <v>#N/A</v>
      </c>
      <c r="L134" s="4">
        <f t="shared" ca="1" si="72"/>
        <v>102.21125707055542</v>
      </c>
      <c r="M134" s="21">
        <f t="shared" ca="1" si="83"/>
        <v>181</v>
      </c>
      <c r="N134" s="22">
        <f t="shared" ca="1" si="84"/>
        <v>60</v>
      </c>
      <c r="O134" s="21">
        <f t="shared" ca="1" si="85"/>
        <v>-1</v>
      </c>
      <c r="P134" s="99">
        <f t="shared" ca="1" si="76"/>
        <v>76.355781543834183</v>
      </c>
      <c r="Q134" t="e">
        <f t="shared" ca="1" si="77"/>
        <v>#N/A</v>
      </c>
      <c r="R134" s="108" t="e">
        <f t="shared" ca="1" si="78"/>
        <v>#N/A</v>
      </c>
      <c r="S134" s="99">
        <f t="shared" ca="1" si="79"/>
        <v>16.180131183639148</v>
      </c>
      <c r="T134" s="34" t="e">
        <f t="shared" ca="1" si="80"/>
        <v>#N/A</v>
      </c>
      <c r="U134" s="59" t="e">
        <f t="shared" ca="1" si="81"/>
        <v>#N/A</v>
      </c>
      <c r="AB134" s="4"/>
      <c r="AC134" s="4"/>
      <c r="AD134" s="4"/>
      <c r="AE134" s="4"/>
      <c r="AL134" s="99">
        <f t="shared" ca="1" si="86"/>
        <v>12.302886723986816</v>
      </c>
      <c r="AM134" s="91">
        <f t="shared" ca="1" si="87"/>
        <v>7.128241706006393</v>
      </c>
      <c r="AN134" s="99">
        <f t="shared" ca="1" si="88"/>
        <v>-12.302886723986816</v>
      </c>
      <c r="AO134" s="91">
        <f t="shared" ca="1" si="89"/>
        <v>7.128241706006393</v>
      </c>
      <c r="AP134" s="99" t="e">
        <f t="shared" ca="1" si="90"/>
        <v>#N/A</v>
      </c>
      <c r="AQ134" s="91" t="e">
        <f t="shared" ca="1" si="91"/>
        <v>#N/A</v>
      </c>
      <c r="AR134" s="30" t="e">
        <f t="shared" ca="1" si="92"/>
        <v>#N/A</v>
      </c>
      <c r="AS134" s="91" t="e">
        <f t="shared" ca="1" si="93"/>
        <v>#N/A</v>
      </c>
      <c r="AT134" s="99" t="e">
        <f t="shared" ca="1" si="94"/>
        <v>#N/A</v>
      </c>
      <c r="AU134" s="91" t="e">
        <f t="shared" ca="1" si="95"/>
        <v>#N/A</v>
      </c>
      <c r="AV134" s="99">
        <f t="shared" ca="1" si="96"/>
        <v>13.897041621762538</v>
      </c>
      <c r="AW134" s="91">
        <f t="shared" ca="1" si="97"/>
        <v>-3.0075049003284513</v>
      </c>
      <c r="AX134" s="99">
        <f t="shared" ca="1" si="98"/>
        <v>12.313798710059986</v>
      </c>
      <c r="AY134" s="91">
        <f t="shared" ca="1" si="99"/>
        <v>7.1093750000000018</v>
      </c>
      <c r="BD134" s="174">
        <v>91</v>
      </c>
      <c r="BE134" s="30">
        <f t="shared" ca="1" si="100"/>
        <v>41.40292330217828</v>
      </c>
      <c r="BF134" s="30">
        <f t="shared" ca="1" si="101"/>
        <v>1.8961069628188205</v>
      </c>
      <c r="BG134" s="30">
        <f t="shared" ca="1" si="111"/>
        <v>1.4014703638226065</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1</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60.272357528004747</v>
      </c>
      <c r="E135" s="4">
        <f t="shared" ca="1" si="115"/>
        <v>181</v>
      </c>
      <c r="F135" s="4">
        <f t="shared" ca="1" si="115"/>
        <v>106.61017437355437</v>
      </c>
      <c r="G135" s="22">
        <f t="shared" ca="1" si="116"/>
        <v>102.07651330220827</v>
      </c>
      <c r="H135" s="4">
        <f t="shared" ca="1" si="116"/>
        <v>-1</v>
      </c>
      <c r="I135" s="99">
        <f t="shared" si="74"/>
        <v>14.375</v>
      </c>
      <c r="J135" s="22" t="e">
        <f t="shared" ca="1" si="75"/>
        <v>#N/A</v>
      </c>
      <c r="K135" s="21" t="e">
        <f t="shared" ca="1" si="82"/>
        <v>#N/A</v>
      </c>
      <c r="L135" s="4">
        <f t="shared" ca="1" si="72"/>
        <v>102.07651330220827</v>
      </c>
      <c r="M135" s="21">
        <f t="shared" ca="1" si="83"/>
        <v>181</v>
      </c>
      <c r="N135" s="22">
        <f t="shared" ca="1" si="84"/>
        <v>60</v>
      </c>
      <c r="O135" s="21">
        <f t="shared" ca="1" si="85"/>
        <v>-1</v>
      </c>
      <c r="P135" s="99">
        <f t="shared" ca="1" si="76"/>
        <v>75.995598835731911</v>
      </c>
      <c r="Q135" t="e">
        <f t="shared" ca="1" si="77"/>
        <v>#N/A</v>
      </c>
      <c r="R135" s="108" t="e">
        <f t="shared" ca="1" si="78"/>
        <v>#N/A</v>
      </c>
      <c r="S135" s="99">
        <f t="shared" ca="1" si="79"/>
        <v>16.540313891741413</v>
      </c>
      <c r="T135" s="34" t="e">
        <f t="shared" ca="1" si="80"/>
        <v>#N/A</v>
      </c>
      <c r="U135" s="59" t="e">
        <f t="shared" ca="1" si="81"/>
        <v>#N/A</v>
      </c>
      <c r="AB135" s="4"/>
      <c r="AC135" s="4"/>
      <c r="AD135" s="4"/>
      <c r="AE135" s="4"/>
      <c r="AL135" s="99">
        <f t="shared" ca="1" si="86"/>
        <v>12.483140437436049</v>
      </c>
      <c r="AM135" s="91">
        <f t="shared" ca="1" si="87"/>
        <v>7.1282417060063938</v>
      </c>
      <c r="AN135" s="99">
        <f t="shared" ca="1" si="88"/>
        <v>-12.483140437436049</v>
      </c>
      <c r="AO135" s="91">
        <f t="shared" ca="1" si="89"/>
        <v>7.1282417060063938</v>
      </c>
      <c r="AP135" s="99" t="e">
        <f t="shared" ca="1" si="90"/>
        <v>#N/A</v>
      </c>
      <c r="AQ135" s="91" t="e">
        <f t="shared" ca="1" si="91"/>
        <v>#N/A</v>
      </c>
      <c r="AR135" s="30" t="e">
        <f t="shared" ca="1" si="92"/>
        <v>#N/A</v>
      </c>
      <c r="AS135" s="91" t="e">
        <f t="shared" ca="1" si="93"/>
        <v>#N/A</v>
      </c>
      <c r="AT135" s="99" t="e">
        <f t="shared" ca="1" si="94"/>
        <v>#N/A</v>
      </c>
      <c r="AU135" s="91" t="e">
        <f t="shared" ca="1" si="95"/>
        <v>#N/A</v>
      </c>
      <c r="AV135" s="99">
        <f t="shared" ca="1" si="96"/>
        <v>14.056868046421307</v>
      </c>
      <c r="AW135" s="91">
        <f t="shared" ca="1" si="97"/>
        <v>-3.0075049003284473</v>
      </c>
      <c r="AX135" s="99">
        <f t="shared" ca="1" si="98"/>
        <v>12.449115179401305</v>
      </c>
      <c r="AY135" s="91">
        <f t="shared" ca="1" si="99"/>
        <v>7.1875000000000018</v>
      </c>
      <c r="BD135" s="174">
        <v>92</v>
      </c>
      <c r="BE135" s="30">
        <f t="shared" ca="1" si="100"/>
        <v>20.704615064248451</v>
      </c>
      <c r="BF135" s="30">
        <f t="shared" ca="1" si="101"/>
        <v>1.8728182128665882</v>
      </c>
      <c r="BG135" s="30">
        <f t="shared" ca="1" si="111"/>
        <v>1.3842569399448696</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1</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172.59994655064708</v>
      </c>
      <c r="D136" s="21">
        <f t="shared" ca="1" si="114"/>
        <v>60.623547085814543</v>
      </c>
      <c r="E136" s="4">
        <f t="shared" ca="1" si="115"/>
        <v>181</v>
      </c>
      <c r="F136" s="4">
        <f t="shared" ca="1" si="115"/>
        <v>106.42648025647858</v>
      </c>
      <c r="G136" s="22">
        <f t="shared" ca="1" si="116"/>
        <v>101.94473284832196</v>
      </c>
      <c r="H136" s="4">
        <f t="shared" ca="1" si="116"/>
        <v>-1</v>
      </c>
      <c r="I136" s="99">
        <f t="shared" si="74"/>
        <v>14.53125</v>
      </c>
      <c r="J136" s="22" t="e">
        <f t="shared" ca="1" si="75"/>
        <v>#N/A</v>
      </c>
      <c r="K136" s="21" t="e">
        <f t="shared" ca="1" si="82"/>
        <v>#N/A</v>
      </c>
      <c r="L136" s="4">
        <f t="shared" ca="1" si="72"/>
        <v>101.94473284832196</v>
      </c>
      <c r="M136" s="21">
        <f t="shared" ca="1" si="83"/>
        <v>181</v>
      </c>
      <c r="N136" s="22">
        <f t="shared" ca="1" si="84"/>
        <v>60</v>
      </c>
      <c r="O136" s="21">
        <f t="shared" ca="1" si="85"/>
        <v>-1</v>
      </c>
      <c r="P136" s="99">
        <f t="shared" ca="1" si="76"/>
        <v>75.644409277922108</v>
      </c>
      <c r="Q136" t="e">
        <f t="shared" ca="1" si="77"/>
        <v>#N/A</v>
      </c>
      <c r="R136" s="108" t="e">
        <f t="shared" ca="1" si="78"/>
        <v>#N/A</v>
      </c>
      <c r="S136" s="99">
        <f t="shared" ca="1" si="79"/>
        <v>16.891503449551209</v>
      </c>
      <c r="T136" s="34" t="e">
        <f t="shared" ca="1" si="80"/>
        <v>#N/A</v>
      </c>
      <c r="U136" s="59" t="e">
        <f t="shared" ca="1" si="81"/>
        <v>#N/A</v>
      </c>
      <c r="AB136" s="4"/>
      <c r="AC136" s="4"/>
      <c r="AD136" s="4"/>
      <c r="AE136" s="4"/>
      <c r="AL136" s="99">
        <f t="shared" ca="1" si="86"/>
        <v>12.66275628539265</v>
      </c>
      <c r="AM136" s="91">
        <f t="shared" ca="1" si="87"/>
        <v>7.1282417060063947</v>
      </c>
      <c r="AN136" s="99">
        <f t="shared" ca="1" si="88"/>
        <v>-12.66275628539265</v>
      </c>
      <c r="AO136" s="91">
        <f t="shared" ca="1" si="89"/>
        <v>7.1282417060063947</v>
      </c>
      <c r="AP136" s="99">
        <f t="shared" ca="1" si="90"/>
        <v>1.8715744555898288</v>
      </c>
      <c r="AQ136" s="91">
        <f t="shared" ca="1" si="91"/>
        <v>-14.410219832455146</v>
      </c>
      <c r="AR136" s="30">
        <f t="shared" ca="1" si="92"/>
        <v>-1.8715744555898288</v>
      </c>
      <c r="AS136" s="91">
        <f t="shared" ca="1" si="93"/>
        <v>-14.410219832455146</v>
      </c>
      <c r="AT136" s="99" t="e">
        <f t="shared" ca="1" si="94"/>
        <v>#N/A</v>
      </c>
      <c r="AU136" s="91" t="e">
        <f t="shared" ca="1" si="95"/>
        <v>#N/A</v>
      </c>
      <c r="AV136" s="99">
        <f t="shared" ca="1" si="96"/>
        <v>14.216614957049389</v>
      </c>
      <c r="AW136" s="91">
        <f t="shared" ca="1" si="97"/>
        <v>-3.0075049003284469</v>
      </c>
      <c r="AX136" s="99">
        <f t="shared" ca="1" si="98"/>
        <v>12.584431648742623</v>
      </c>
      <c r="AY136" s="91">
        <f t="shared" ca="1" si="99"/>
        <v>7.2656250000000018</v>
      </c>
      <c r="BD136" s="174">
        <v>93</v>
      </c>
      <c r="BE136" s="30">
        <f t="shared" ca="1" si="100"/>
        <v>13.80658149833102</v>
      </c>
      <c r="BF136" s="30">
        <f t="shared" ca="1" si="101"/>
        <v>1.8495436530335865</v>
      </c>
      <c r="BG136" s="30">
        <f t="shared" ca="1" si="111"/>
        <v>1.367054004416129</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1</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168.84913103052011</v>
      </c>
      <c r="D137" s="21">
        <f t="shared" ca="1" si="114"/>
        <v>60.966095004149189</v>
      </c>
      <c r="E137" s="4">
        <f t="shared" ca="1" si="115"/>
        <v>181</v>
      </c>
      <c r="F137" s="4">
        <f t="shared" ca="1" si="115"/>
        <v>106.24686251014442</v>
      </c>
      <c r="G137" s="22">
        <f t="shared" ca="1" si="116"/>
        <v>101.81581829680775</v>
      </c>
      <c r="H137" s="4">
        <f t="shared" ca="1" si="116"/>
        <v>-1</v>
      </c>
      <c r="I137" s="99">
        <f t="shared" si="74"/>
        <v>14.6875</v>
      </c>
      <c r="J137" s="22" t="e">
        <f t="shared" ca="1" si="75"/>
        <v>#N/A</v>
      </c>
      <c r="K137" s="21" t="e">
        <f t="shared" ca="1" si="82"/>
        <v>#N/A</v>
      </c>
      <c r="L137" s="4">
        <f t="shared" ca="1" si="72"/>
        <v>101.81581829680775</v>
      </c>
      <c r="M137" s="21">
        <f t="shared" ca="1" si="83"/>
        <v>181</v>
      </c>
      <c r="N137" s="22">
        <f t="shared" ca="1" si="84"/>
        <v>60</v>
      </c>
      <c r="O137" s="21">
        <f t="shared" ca="1" si="85"/>
        <v>-1</v>
      </c>
      <c r="P137" s="99">
        <f t="shared" ca="1" si="76"/>
        <v>75.301861359587463</v>
      </c>
      <c r="Q137" t="e">
        <f t="shared" ca="1" si="77"/>
        <v>#N/A</v>
      </c>
      <c r="R137" s="108" t="e">
        <f t="shared" ca="1" si="78"/>
        <v>#N/A</v>
      </c>
      <c r="S137" s="99">
        <f t="shared" ca="1" si="79"/>
        <v>17.234051367885854</v>
      </c>
      <c r="T137" s="34" t="e">
        <f t="shared" ca="1" si="80"/>
        <v>#N/A</v>
      </c>
      <c r="U137" s="59" t="e">
        <f t="shared" ca="1" si="81"/>
        <v>#N/A</v>
      </c>
      <c r="AB137" s="4"/>
      <c r="AC137" s="4"/>
      <c r="AD137" s="4"/>
      <c r="AE137" s="4"/>
      <c r="AL137" s="99">
        <f t="shared" ca="1" si="86"/>
        <v>12.841761033080745</v>
      </c>
      <c r="AM137" s="91">
        <f t="shared" ca="1" si="87"/>
        <v>7.1282417060063947</v>
      </c>
      <c r="AN137" s="99">
        <f t="shared" ca="1" si="88"/>
        <v>-12.841761033080745</v>
      </c>
      <c r="AO137" s="91">
        <f t="shared" ca="1" si="89"/>
        <v>7.1282417060063947</v>
      </c>
      <c r="AP137" s="99">
        <f t="shared" ca="1" si="90"/>
        <v>2.8404613411057755</v>
      </c>
      <c r="AQ137" s="91">
        <f t="shared" ca="1" si="91"/>
        <v>-14.410219832455144</v>
      </c>
      <c r="AR137" s="30">
        <f t="shared" ca="1" si="92"/>
        <v>-2.8404613411057755</v>
      </c>
      <c r="AS137" s="91">
        <f t="shared" ca="1" si="93"/>
        <v>-14.410219832455144</v>
      </c>
      <c r="AT137" s="99" t="e">
        <f t="shared" ca="1" si="94"/>
        <v>#N/A</v>
      </c>
      <c r="AU137" s="91" t="e">
        <f t="shared" ca="1" si="95"/>
        <v>#N/A</v>
      </c>
      <c r="AV137" s="99">
        <f t="shared" ca="1" si="96"/>
        <v>14.376285004287455</v>
      </c>
      <c r="AW137" s="91">
        <f t="shared" ca="1" si="97"/>
        <v>-3.0075049003284482</v>
      </c>
      <c r="AX137" s="99">
        <f t="shared" ca="1" si="98"/>
        <v>12.719748118083942</v>
      </c>
      <c r="AY137" s="91">
        <f t="shared" ca="1" si="99"/>
        <v>7.3437500000000018</v>
      </c>
      <c r="BD137" s="174">
        <v>94</v>
      </c>
      <c r="BE137" s="30">
        <f t="shared" ca="1" si="100"/>
        <v>10.358617722160071</v>
      </c>
      <c r="BF137" s="30">
        <f t="shared" ca="1" si="101"/>
        <v>1.8262903729762057</v>
      </c>
      <c r="BG137" s="30">
        <f t="shared" ca="1" si="111"/>
        <v>1.3498667974171954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1</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166.11844266188905</v>
      </c>
      <c r="D138" s="21">
        <f t="shared" ca="1" si="114"/>
        <v>61.300333711562899</v>
      </c>
      <c r="E138" s="4">
        <f t="shared" ca="1" si="115"/>
        <v>181</v>
      </c>
      <c r="F138" s="4">
        <f t="shared" ca="1" si="115"/>
        <v>106.07118500679587</v>
      </c>
      <c r="G138" s="22">
        <f t="shared" ca="1" si="116"/>
        <v>101.68967648994655</v>
      </c>
      <c r="H138" s="4">
        <f t="shared" ca="1" si="116"/>
        <v>-1</v>
      </c>
      <c r="I138" s="99">
        <f t="shared" si="74"/>
        <v>14.84375</v>
      </c>
      <c r="J138" s="22" t="e">
        <f t="shared" ca="1" si="75"/>
        <v>#N/A</v>
      </c>
      <c r="K138" s="21" t="e">
        <f t="shared" ca="1" si="82"/>
        <v>#N/A</v>
      </c>
      <c r="L138" s="4">
        <f t="shared" ref="L138:L169" ca="1" si="117">IF(G138&gt;$F$37,#N/A,G138)</f>
        <v>101.68967648994655</v>
      </c>
      <c r="M138" s="21">
        <f t="shared" ca="1" si="83"/>
        <v>181</v>
      </c>
      <c r="N138" s="22">
        <f t="shared" ca="1" si="84"/>
        <v>60</v>
      </c>
      <c r="O138" s="21">
        <f t="shared" ca="1" si="85"/>
        <v>-1</v>
      </c>
      <c r="P138" s="99">
        <f t="shared" ca="1" si="76"/>
        <v>74.967622652173759</v>
      </c>
      <c r="Q138" t="e">
        <f t="shared" ca="1" si="77"/>
        <v>#N/A</v>
      </c>
      <c r="R138" s="108" t="e">
        <f t="shared" ca="1" si="78"/>
        <v>#N/A</v>
      </c>
      <c r="S138" s="99">
        <f t="shared" ca="1" si="79"/>
        <v>17.568290075299565</v>
      </c>
      <c r="T138" s="34" t="e">
        <f t="shared" ca="1" si="80"/>
        <v>#N/A</v>
      </c>
      <c r="U138" s="59" t="e">
        <f t="shared" ca="1" si="81"/>
        <v>#N/A</v>
      </c>
      <c r="AB138" s="4"/>
      <c r="AC138" s="4"/>
      <c r="AD138" s="4"/>
      <c r="AE138" s="4"/>
      <c r="AL138" s="99">
        <f t="shared" ca="1" si="86"/>
        <v>13.020179885210919</v>
      </c>
      <c r="AM138" s="91">
        <f t="shared" ca="1" si="87"/>
        <v>7.1282417060063956</v>
      </c>
      <c r="AN138" s="99">
        <f t="shared" ca="1" si="88"/>
        <v>-13.020179885210919</v>
      </c>
      <c r="AO138" s="91">
        <f t="shared" ca="1" si="89"/>
        <v>7.1282417060063956</v>
      </c>
      <c r="AP138" s="99">
        <f t="shared" ca="1" si="90"/>
        <v>3.561246753991687</v>
      </c>
      <c r="AQ138" s="91">
        <f t="shared" ca="1" si="91"/>
        <v>-14.410219832455148</v>
      </c>
      <c r="AR138" s="30">
        <f t="shared" ca="1" si="92"/>
        <v>-3.561246753991687</v>
      </c>
      <c r="AS138" s="91">
        <f t="shared" ca="1" si="93"/>
        <v>-14.410219832455148</v>
      </c>
      <c r="AT138" s="99" t="e">
        <f t="shared" ca="1" si="94"/>
        <v>#N/A</v>
      </c>
      <c r="AU138" s="91" t="e">
        <f t="shared" ca="1" si="95"/>
        <v>#N/A</v>
      </c>
      <c r="AV138" s="99">
        <f t="shared" ca="1" si="96"/>
        <v>14.535880721064009</v>
      </c>
      <c r="AW138" s="91">
        <f t="shared" ca="1" si="97"/>
        <v>-3.0075049003284478</v>
      </c>
      <c r="AX138" s="99">
        <f t="shared" ca="1" si="98"/>
        <v>12.855064587425261</v>
      </c>
      <c r="AY138" s="91">
        <f t="shared" ca="1" si="99"/>
        <v>7.4218750000000018</v>
      </c>
      <c r="BD138" s="174">
        <v>95</v>
      </c>
      <c r="BE138" s="30">
        <f t="shared" ca="1" si="100"/>
        <v>8.2906831194517618</v>
      </c>
      <c r="BF138" s="30">
        <f t="shared" ca="1" si="101"/>
        <v>1.8030654558688115</v>
      </c>
      <c r="BG138" s="30">
        <f t="shared" ca="1" si="111"/>
        <v>1.3327005543378172</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1</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163.87979933978878</v>
      </c>
      <c r="D139" s="21">
        <f t="shared" ca="1" si="114"/>
        <v>61.626577897194373</v>
      </c>
      <c r="E139" s="4">
        <f t="shared" ca="1" si="115"/>
        <v>181</v>
      </c>
      <c r="F139" s="4">
        <f t="shared" ca="1" si="115"/>
        <v>105.89931769846895</v>
      </c>
      <c r="G139" s="22">
        <f t="shared" ca="1" si="116"/>
        <v>101.56621829298057</v>
      </c>
      <c r="H139" s="4">
        <f t="shared" ca="1" si="116"/>
        <v>-1</v>
      </c>
      <c r="I139" s="99">
        <f t="shared" si="74"/>
        <v>15</v>
      </c>
      <c r="J139" s="22" t="e">
        <f t="shared" ca="1" si="75"/>
        <v>#N/A</v>
      </c>
      <c r="K139" s="21" t="e">
        <f t="shared" ca="1" si="82"/>
        <v>#N/A</v>
      </c>
      <c r="L139" s="4">
        <f t="shared" ca="1" si="117"/>
        <v>101.56621829298057</v>
      </c>
      <c r="M139" s="21">
        <f t="shared" ca="1" si="83"/>
        <v>181</v>
      </c>
      <c r="N139" s="22">
        <f t="shared" ca="1" si="84"/>
        <v>60</v>
      </c>
      <c r="O139" s="21">
        <f t="shared" ca="1" si="85"/>
        <v>-1</v>
      </c>
      <c r="P139" s="99">
        <f t="shared" ca="1" si="76"/>
        <v>74.641378466542278</v>
      </c>
      <c r="Q139" t="e">
        <f t="shared" ref="Q139:Q170" ca="1" si="119">IF(AND(P139=MIN($P$43:$P$202),D139&gt;$I$37,D139&lt;$G$37),A139,#N/A)</f>
        <v>#N/A</v>
      </c>
      <c r="R139" s="108" t="e">
        <f t="shared" ref="R139:R170" ca="1" si="120">IF(AND(P139=MIN($P$43:$P$202),D139&gt;$I$37,D139&lt;$G$37),D139,#N/A)</f>
        <v>#N/A</v>
      </c>
      <c r="S139" s="99">
        <f t="shared" ca="1" si="79"/>
        <v>17.894534260931039</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13.19803660325092</v>
      </c>
      <c r="AM139" s="91">
        <f t="shared" ca="1" si="87"/>
        <v>7.1282417060063947</v>
      </c>
      <c r="AN139" s="99">
        <f t="shared" ca="1" si="88"/>
        <v>-13.19803660325092</v>
      </c>
      <c r="AO139" s="91">
        <f t="shared" ca="1" si="89"/>
        <v>7.1282417060063947</v>
      </c>
      <c r="AP139" s="99">
        <f t="shared" ca="1" si="90"/>
        <v>4.164800641125141</v>
      </c>
      <c r="AQ139" s="91">
        <f t="shared" ca="1" si="91"/>
        <v>-14.410219832455146</v>
      </c>
      <c r="AR139" s="30">
        <f t="shared" ca="1" si="92"/>
        <v>-4.164800641125141</v>
      </c>
      <c r="AS139" s="91">
        <f t="shared" ca="1" si="93"/>
        <v>-14.410219832455146</v>
      </c>
      <c r="AT139" s="99" t="e">
        <f t="shared" ca="1" si="94"/>
        <v>#N/A</v>
      </c>
      <c r="AU139" s="91" t="e">
        <f t="shared" ca="1" si="95"/>
        <v>#N/A</v>
      </c>
      <c r="AV139" s="99">
        <f t="shared" ca="1" si="96"/>
        <v>14.695404529120673</v>
      </c>
      <c r="AW139" s="91">
        <f t="shared" ca="1" si="97"/>
        <v>-3.0075049003284486</v>
      </c>
      <c r="AX139" s="99">
        <f t="shared" ca="1" si="98"/>
        <v>12.990381056766578</v>
      </c>
      <c r="AY139" s="91">
        <f t="shared" ca="1" si="99"/>
        <v>7.5000000000000018</v>
      </c>
      <c r="BD139" s="174">
        <v>96</v>
      </c>
      <c r="BE139" s="30">
        <f t="shared" ca="1" si="100"/>
        <v>6.9127644525976084</v>
      </c>
      <c r="BF139" s="30">
        <f t="shared" ca="1" si="101"/>
        <v>1.7798759762461391</v>
      </c>
      <c r="BG139" s="30">
        <f t="shared" ca="1" si="111"/>
        <v>1.3155605041819289</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1</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161.94831826296436</v>
      </c>
      <c r="D140" s="21">
        <f t="shared" ca="1" si="114"/>
        <v>61.945125736750342</v>
      </c>
      <c r="E140" s="4">
        <f t="shared" ca="1" si="115"/>
        <v>181</v>
      </c>
      <c r="F140" s="4">
        <f t="shared" ca="1" si="115"/>
        <v>105.73113627662627</v>
      </c>
      <c r="G140" s="22">
        <f t="shared" ca="1" si="116"/>
        <v>101.44535837775251</v>
      </c>
      <c r="H140" s="4">
        <f t="shared" ca="1" si="116"/>
        <v>-1</v>
      </c>
      <c r="I140" s="99">
        <f t="shared" si="74"/>
        <v>15.15625</v>
      </c>
      <c r="J140" s="22" t="e">
        <f t="shared" ca="1" si="75"/>
        <v>#N/A</v>
      </c>
      <c r="K140" s="21" t="e">
        <f t="shared" ca="1" si="82"/>
        <v>#N/A</v>
      </c>
      <c r="L140" s="4">
        <f t="shared" ca="1" si="117"/>
        <v>101.44535837775251</v>
      </c>
      <c r="M140" s="21">
        <f t="shared" ca="1" si="83"/>
        <v>181</v>
      </c>
      <c r="N140" s="22">
        <f t="shared" ca="1" si="84"/>
        <v>60</v>
      </c>
      <c r="O140" s="21">
        <f t="shared" ca="1" si="85"/>
        <v>-1</v>
      </c>
      <c r="P140" s="99">
        <f t="shared" ca="1" si="76"/>
        <v>74.322830626986317</v>
      </c>
      <c r="Q140" t="e">
        <f t="shared" ca="1" si="119"/>
        <v>#N/A</v>
      </c>
      <c r="R140" s="108" t="e">
        <f t="shared" ca="1" si="120"/>
        <v>#N/A</v>
      </c>
      <c r="S140" s="99">
        <f t="shared" ca="1" si="79"/>
        <v>18.213082100487007</v>
      </c>
      <c r="T140" s="34" t="e">
        <f t="shared" ca="1" si="121"/>
        <v>#N/A</v>
      </c>
      <c r="U140" s="59" t="e">
        <f t="shared" ca="1" si="122"/>
        <v>#N/A</v>
      </c>
      <c r="AB140" s="4"/>
      <c r="AC140" s="4"/>
      <c r="AD140" s="4"/>
      <c r="AE140" s="4"/>
      <c r="AL140" s="99">
        <f t="shared" ca="1" si="86"/>
        <v>13.375353611895688</v>
      </c>
      <c r="AM140" s="91">
        <f t="shared" ca="1" si="87"/>
        <v>7.1282417060063956</v>
      </c>
      <c r="AN140" s="99">
        <f t="shared" ca="1" si="88"/>
        <v>-13.375353611895688</v>
      </c>
      <c r="AO140" s="91">
        <f t="shared" ca="1" si="89"/>
        <v>7.1282417060063956</v>
      </c>
      <c r="AP140" s="99">
        <f t="shared" ca="1" si="90"/>
        <v>4.6965389855526896</v>
      </c>
      <c r="AQ140" s="91">
        <f t="shared" ca="1" si="91"/>
        <v>-14.41021983245515</v>
      </c>
      <c r="AR140" s="30">
        <f t="shared" ca="1" si="92"/>
        <v>-4.6965389855526896</v>
      </c>
      <c r="AS140" s="91">
        <f t="shared" ca="1" si="93"/>
        <v>-14.41021983245515</v>
      </c>
      <c r="AT140" s="99" t="e">
        <f t="shared" ca="1" si="94"/>
        <v>#N/A</v>
      </c>
      <c r="AU140" s="91" t="e">
        <f t="shared" ca="1" si="95"/>
        <v>#N/A</v>
      </c>
      <c r="AV140" s="99">
        <f t="shared" ca="1" si="96"/>
        <v>14.854858745104256</v>
      </c>
      <c r="AW140" s="91">
        <f t="shared" ca="1" si="97"/>
        <v>-3.0075049003284455</v>
      </c>
      <c r="AX140" s="99">
        <f t="shared" ca="1" si="98"/>
        <v>13.125697526107897</v>
      </c>
      <c r="AY140" s="91">
        <f t="shared" ca="1" si="99"/>
        <v>7.5781250000000018</v>
      </c>
      <c r="BD140" s="174">
        <v>97</v>
      </c>
      <c r="BE140" s="30">
        <f t="shared" ca="1" si="100"/>
        <v>5.92914202187103</v>
      </c>
      <c r="BF140" s="30">
        <f t="shared" ca="1" si="101"/>
        <v>1.7567289978483236</v>
      </c>
      <c r="BG140" s="30">
        <f t="shared" ca="1" si="111"/>
        <v>1.298451867974848</v>
      </c>
      <c r="BH140" s="17" t="b">
        <f t="shared" ca="1" si="102"/>
        <v>0</v>
      </c>
      <c r="BI140" s="30" t="e">
        <f t="shared" ca="1" si="103"/>
        <v>#N/A</v>
      </c>
      <c r="BJ140" s="91" t="e">
        <f t="shared" ca="1" si="104"/>
        <v>#N/A</v>
      </c>
      <c r="BK140" t="b">
        <f t="shared" ca="1" si="105"/>
        <v>1</v>
      </c>
      <c r="BL140" s="30">
        <f t="shared" ca="1" si="112"/>
        <v>24.813653791033051</v>
      </c>
      <c r="BM140" s="91">
        <f t="shared" ca="1" si="113"/>
        <v>-3.0467335851286843</v>
      </c>
      <c r="BN140" s="17" t="b">
        <f t="shared" ca="1" si="106"/>
        <v>1</v>
      </c>
      <c r="BO140" t="b">
        <f t="shared" ca="1" si="107"/>
        <v>1</v>
      </c>
      <c r="BP140" t="b">
        <f t="shared" ca="1" si="108"/>
        <v>0</v>
      </c>
      <c r="BQ140" t="b">
        <f t="shared" ca="1" si="109"/>
        <v>1</v>
      </c>
      <c r="BR140" s="108" t="b">
        <f t="shared" si="110"/>
        <v>0</v>
      </c>
    </row>
    <row r="141" spans="1:70" ht="15" customHeight="1">
      <c r="A141" s="19">
        <f t="shared" si="118"/>
        <v>15.3125</v>
      </c>
      <c r="B141" s="22">
        <f t="shared" ca="1" si="114"/>
        <v>181</v>
      </c>
      <c r="C141" s="4">
        <f t="shared" ca="1" si="114"/>
        <v>160.23297780206903</v>
      </c>
      <c r="D141" s="21">
        <f t="shared" ca="1" si="114"/>
        <v>62.256260013767594</v>
      </c>
      <c r="E141" s="4">
        <f t="shared" ca="1" si="115"/>
        <v>181</v>
      </c>
      <c r="F141" s="4">
        <f t="shared" ca="1" si="115"/>
        <v>105.56652185471151</v>
      </c>
      <c r="G141" s="22">
        <f t="shared" ca="1" si="116"/>
        <v>101.32701502025533</v>
      </c>
      <c r="H141" s="4">
        <f t="shared" ca="1" si="116"/>
        <v>-1</v>
      </c>
      <c r="I141" s="99">
        <f t="shared" si="74"/>
        <v>15.3125</v>
      </c>
      <c r="J141" s="22" t="e">
        <f t="shared" ca="1" si="75"/>
        <v>#N/A</v>
      </c>
      <c r="K141" s="21" t="e">
        <f t="shared" ca="1" si="82"/>
        <v>#N/A</v>
      </c>
      <c r="L141" s="4">
        <f t="shared" ca="1" si="117"/>
        <v>101.32701502025533</v>
      </c>
      <c r="M141" s="21">
        <f t="shared" ca="1" si="83"/>
        <v>181</v>
      </c>
      <c r="N141" s="22">
        <f t="shared" ca="1" si="84"/>
        <v>60</v>
      </c>
      <c r="O141" s="21">
        <f t="shared" ca="1" si="85"/>
        <v>-1</v>
      </c>
      <c r="P141" s="99">
        <f t="shared" ca="1" si="76"/>
        <v>74.011696349969071</v>
      </c>
      <c r="Q141" t="e">
        <f t="shared" ca="1" si="119"/>
        <v>#N/A</v>
      </c>
      <c r="R141" s="108" t="e">
        <f t="shared" ca="1" si="120"/>
        <v>#N/A</v>
      </c>
      <c r="S141" s="99">
        <f t="shared" ca="1" si="79"/>
        <v>18.52421637750426</v>
      </c>
      <c r="T141" s="34" t="e">
        <f t="shared" ca="1" si="121"/>
        <v>#N/A</v>
      </c>
      <c r="U141" s="59" t="e">
        <f t="shared" ca="1" si="122"/>
        <v>#N/A</v>
      </c>
      <c r="AB141" s="4"/>
      <c r="AC141" s="4"/>
      <c r="AD141" s="4"/>
      <c r="AE141" s="4"/>
      <c r="AL141" s="99">
        <f t="shared" ca="1" si="86"/>
        <v>13.552152095912701</v>
      </c>
      <c r="AM141" s="91">
        <f t="shared" ca="1" si="87"/>
        <v>7.1282417060063947</v>
      </c>
      <c r="AN141" s="99">
        <f t="shared" ca="1" si="88"/>
        <v>-13.552152095912701</v>
      </c>
      <c r="AO141" s="91">
        <f t="shared" ca="1" si="89"/>
        <v>7.1282417060063947</v>
      </c>
      <c r="AP141" s="99">
        <f t="shared" ca="1" si="90"/>
        <v>5.178631154109782</v>
      </c>
      <c r="AQ141" s="91">
        <f t="shared" ca="1" si="91"/>
        <v>-14.410219832455144</v>
      </c>
      <c r="AR141" s="30">
        <f t="shared" ca="1" si="92"/>
        <v>-5.178631154109782</v>
      </c>
      <c r="AS141" s="91">
        <f t="shared" ca="1" si="93"/>
        <v>-14.410219832455144</v>
      </c>
      <c r="AT141" s="99" t="e">
        <f t="shared" ca="1" si="94"/>
        <v>#N/A</v>
      </c>
      <c r="AU141" s="91" t="e">
        <f t="shared" ca="1" si="95"/>
        <v>#N/A</v>
      </c>
      <c r="AV141" s="99">
        <f t="shared" ca="1" si="96"/>
        <v>15.014245586259083</v>
      </c>
      <c r="AW141" s="91">
        <f t="shared" ca="1" si="97"/>
        <v>-3.007504900328446</v>
      </c>
      <c r="AX141" s="99">
        <f t="shared" ca="1" si="98"/>
        <v>13.261013995449217</v>
      </c>
      <c r="AY141" s="91">
        <f t="shared" ca="1" si="99"/>
        <v>7.6562500000000018</v>
      </c>
      <c r="BD141" s="174">
        <v>98</v>
      </c>
      <c r="BE141" s="30">
        <f t="shared" ca="1" si="100"/>
        <v>5.1919562054497099</v>
      </c>
      <c r="BF141" s="30">
        <f t="shared" ca="1" si="101"/>
        <v>1.7336315714692145</v>
      </c>
      <c r="BG141" s="30">
        <f t="shared" ca="1" si="111"/>
        <v>1.2813798571728976</v>
      </c>
      <c r="BH141" s="17" t="b">
        <f t="shared" ca="1" si="102"/>
        <v>0</v>
      </c>
      <c r="BI141" s="30" t="e">
        <f t="shared" ca="1" si="103"/>
        <v>#N/A</v>
      </c>
      <c r="BJ141" s="91" t="e">
        <f t="shared" ca="1" si="104"/>
        <v>#N/A</v>
      </c>
      <c r="BK141" t="b">
        <f t="shared" ca="1" si="105"/>
        <v>1</v>
      </c>
      <c r="BL141" s="30">
        <f t="shared" ca="1" si="112"/>
        <v>24.756701718539258</v>
      </c>
      <c r="BM141" s="91">
        <f t="shared" ca="1" si="113"/>
        <v>-3.4793275240016337</v>
      </c>
      <c r="BN141" s="17" t="b">
        <f t="shared" ca="1" si="106"/>
        <v>1</v>
      </c>
      <c r="BO141" t="b">
        <f t="shared" ca="1" si="107"/>
        <v>1</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158.68085016667521</v>
      </c>
      <c r="D142" s="21">
        <f t="shared" ca="1" si="123"/>
        <v>62.560249146830223</v>
      </c>
      <c r="E142" s="4">
        <f t="shared" ref="E142:F161" ca="1" si="124">IFERROR(DEGREES(ACOS(3*$C$9*($C$9-$D$17/E$42)/($D$17/E$42*$A142))),IF($C$9-$D$17/E$42&lt;=0,181,-1))</f>
        <v>181</v>
      </c>
      <c r="F142" s="4">
        <f t="shared" ca="1" si="124"/>
        <v>105.40536067181938</v>
      </c>
      <c r="G142" s="22">
        <f t="shared" ref="G142:H161" ca="1" si="125">IFERROR(DEGREES(ACOS(3*$C$9*($C$9-$E$17/G$42)/($E$17/G$42*$A142))),IF($C$9-$E$17/G$42&lt;=0,181,-1))</f>
        <v>101.21110991105311</v>
      </c>
      <c r="H142" s="4">
        <f t="shared" ca="1" si="125"/>
        <v>-1</v>
      </c>
      <c r="I142" s="99">
        <f t="shared" si="74"/>
        <v>15.46875</v>
      </c>
      <c r="J142" s="22" t="e">
        <f t="shared" ca="1" si="75"/>
        <v>#N/A</v>
      </c>
      <c r="K142" s="21" t="e">
        <f t="shared" ca="1" si="82"/>
        <v>#N/A</v>
      </c>
      <c r="L142" s="4">
        <f t="shared" ca="1" si="117"/>
        <v>101.21110991105311</v>
      </c>
      <c r="M142" s="21">
        <f t="shared" ca="1" si="83"/>
        <v>181</v>
      </c>
      <c r="N142" s="22">
        <f t="shared" ca="1" si="84"/>
        <v>60</v>
      </c>
      <c r="O142" s="21">
        <f t="shared" ca="1" si="85"/>
        <v>-1</v>
      </c>
      <c r="P142" s="99">
        <f t="shared" ca="1" si="76"/>
        <v>73.707707216906442</v>
      </c>
      <c r="Q142" t="e">
        <f t="shared" ca="1" si="119"/>
        <v>#N/A</v>
      </c>
      <c r="R142" s="108" t="e">
        <f t="shared" ca="1" si="120"/>
        <v>#N/A</v>
      </c>
      <c r="S142" s="99">
        <f t="shared" ca="1" si="79"/>
        <v>18.828205510566889</v>
      </c>
      <c r="T142" s="34" t="e">
        <f t="shared" ca="1" si="121"/>
        <v>#N/A</v>
      </c>
      <c r="U142" s="59" t="e">
        <f t="shared" ca="1" si="122"/>
        <v>#N/A</v>
      </c>
      <c r="AB142" s="4"/>
      <c r="AC142" s="4"/>
      <c r="AD142" s="4"/>
      <c r="AE142" s="4"/>
      <c r="AL142" s="99">
        <f t="shared" ca="1" si="86"/>
        <v>13.728452088391137</v>
      </c>
      <c r="AM142" s="91">
        <f t="shared" ca="1" si="87"/>
        <v>7.1282417060063974</v>
      </c>
      <c r="AN142" s="99">
        <f t="shared" ca="1" si="88"/>
        <v>-13.728452088391137</v>
      </c>
      <c r="AO142" s="91">
        <f t="shared" ca="1" si="89"/>
        <v>7.1282417060063974</v>
      </c>
      <c r="AP142" s="99">
        <f t="shared" ca="1" si="90"/>
        <v>5.6238590792103267</v>
      </c>
      <c r="AQ142" s="91">
        <f t="shared" ca="1" si="91"/>
        <v>-14.410219832455144</v>
      </c>
      <c r="AR142" s="30">
        <f t="shared" ca="1" si="92"/>
        <v>-5.6238590792103267</v>
      </c>
      <c r="AS142" s="91">
        <f t="shared" ca="1" si="93"/>
        <v>-14.410219832455144</v>
      </c>
      <c r="AT142" s="99" t="e">
        <f t="shared" ca="1" si="94"/>
        <v>#N/A</v>
      </c>
      <c r="AU142" s="91" t="e">
        <f t="shared" ca="1" si="95"/>
        <v>#N/A</v>
      </c>
      <c r="AV142" s="99">
        <f t="shared" ca="1" si="96"/>
        <v>15.173567175750083</v>
      </c>
      <c r="AW142" s="91">
        <f t="shared" ca="1" si="97"/>
        <v>-3.0075049003284491</v>
      </c>
      <c r="AX142" s="99">
        <f t="shared" ca="1" si="98"/>
        <v>13.396330464790534</v>
      </c>
      <c r="AY142" s="91">
        <f t="shared" ca="1" si="99"/>
        <v>7.7343750000000018</v>
      </c>
      <c r="BD142" s="174">
        <v>99</v>
      </c>
      <c r="BE142" s="30">
        <f t="shared" ca="1" si="100"/>
        <v>4.6190629729545956</v>
      </c>
      <c r="BF142" s="30">
        <f t="shared" ca="1" si="101"/>
        <v>1.7105907328086365</v>
      </c>
      <c r="BG142" s="30">
        <f t="shared" ca="1" si="111"/>
        <v>1.2643496720759488</v>
      </c>
      <c r="BH142" s="17" t="b">
        <f t="shared" ca="1" si="102"/>
        <v>0</v>
      </c>
      <c r="BI142" s="30" t="e">
        <f t="shared" ca="1" si="103"/>
        <v>#N/A</v>
      </c>
      <c r="BJ142" s="91" t="e">
        <f t="shared" ca="1" si="104"/>
        <v>#N/A</v>
      </c>
      <c r="BK142" t="b">
        <f t="shared" ca="1" si="105"/>
        <v>1</v>
      </c>
      <c r="BL142" s="30">
        <f t="shared" ca="1" si="112"/>
        <v>24.692208514878445</v>
      </c>
      <c r="BM142" s="91">
        <f t="shared" ca="1" si="113"/>
        <v>-3.9108616260057705</v>
      </c>
      <c r="BN142" s="17" t="b">
        <f t="shared" ca="1" si="106"/>
        <v>1</v>
      </c>
      <c r="BO142" t="b">
        <f t="shared" ca="1" si="107"/>
        <v>1</v>
      </c>
      <c r="BP142" t="b">
        <f t="shared" ca="1" si="108"/>
        <v>0</v>
      </c>
      <c r="BQ142" t="b">
        <f t="shared" ca="1" si="109"/>
        <v>1</v>
      </c>
      <c r="BR142" s="108" t="b">
        <f t="shared" si="110"/>
        <v>0</v>
      </c>
    </row>
    <row r="143" spans="1:70" ht="15" customHeight="1">
      <c r="A143" s="19">
        <f t="shared" si="118"/>
        <v>15.625</v>
      </c>
      <c r="B143" s="22">
        <f t="shared" ca="1" si="123"/>
        <v>181</v>
      </c>
      <c r="C143" s="4">
        <f t="shared" ca="1" si="123"/>
        <v>157.25786832367041</v>
      </c>
      <c r="D143" s="21">
        <f t="shared" ca="1" si="123"/>
        <v>62.857348132154826</v>
      </c>
      <c r="E143" s="4">
        <f t="shared" ca="1" si="124"/>
        <v>181</v>
      </c>
      <c r="F143" s="4">
        <f t="shared" ca="1" si="124"/>
        <v>105.24754381584019</v>
      </c>
      <c r="G143" s="22">
        <f t="shared" ca="1" si="125"/>
        <v>101.09756797762219</v>
      </c>
      <c r="H143" s="4">
        <f t="shared" ca="1" si="125"/>
        <v>-1</v>
      </c>
      <c r="I143" s="99">
        <f t="shared" si="74"/>
        <v>15.625</v>
      </c>
      <c r="J143" s="22" t="e">
        <f t="shared" ca="1" si="75"/>
        <v>#N/A</v>
      </c>
      <c r="K143" s="21" t="e">
        <f t="shared" ca="1" si="82"/>
        <v>#N/A</v>
      </c>
      <c r="L143" s="4">
        <f t="shared" ca="1" si="117"/>
        <v>101.09756797762219</v>
      </c>
      <c r="M143" s="21">
        <f t="shared" ca="1" si="83"/>
        <v>181</v>
      </c>
      <c r="N143" s="22">
        <f t="shared" ca="1" si="84"/>
        <v>60</v>
      </c>
      <c r="O143" s="21">
        <f t="shared" ca="1" si="85"/>
        <v>-1</v>
      </c>
      <c r="P143" s="99">
        <f t="shared" ca="1" si="76"/>
        <v>73.410608231581833</v>
      </c>
      <c r="Q143" t="e">
        <f t="shared" ca="1" si="119"/>
        <v>#N/A</v>
      </c>
      <c r="R143" s="108" t="e">
        <f t="shared" ca="1" si="120"/>
        <v>#N/A</v>
      </c>
      <c r="S143" s="99">
        <f t="shared" ca="1" si="79"/>
        <v>19.125304495891491</v>
      </c>
      <c r="T143" s="34" t="e">
        <f t="shared" ca="1" si="121"/>
        <v>#N/A</v>
      </c>
      <c r="U143" s="59" t="e">
        <f t="shared" ca="1" si="122"/>
        <v>#N/A</v>
      </c>
      <c r="AB143" s="4"/>
      <c r="AC143" s="4"/>
      <c r="AD143" s="4"/>
      <c r="AE143" s="4"/>
      <c r="AL143" s="99">
        <f t="shared" ca="1" si="86"/>
        <v>13.904272551296994</v>
      </c>
      <c r="AM143" s="91">
        <f t="shared" ca="1" si="87"/>
        <v>7.1282417060063956</v>
      </c>
      <c r="AN143" s="99">
        <f t="shared" ca="1" si="88"/>
        <v>-13.904272551296994</v>
      </c>
      <c r="AO143" s="91">
        <f t="shared" ca="1" si="89"/>
        <v>7.1282417060063956</v>
      </c>
      <c r="AP143" s="99">
        <f t="shared" ca="1" si="90"/>
        <v>6.0403799036415213</v>
      </c>
      <c r="AQ143" s="91">
        <f t="shared" ca="1" si="91"/>
        <v>-14.410219832455146</v>
      </c>
      <c r="AR143" s="30">
        <f t="shared" ca="1" si="92"/>
        <v>-6.0403799036415213</v>
      </c>
      <c r="AS143" s="91">
        <f t="shared" ca="1" si="93"/>
        <v>-14.410219832455146</v>
      </c>
      <c r="AT143" s="99" t="e">
        <f t="shared" ca="1" si="94"/>
        <v>#N/A</v>
      </c>
      <c r="AU143" s="91" t="e">
        <f t="shared" ca="1" si="95"/>
        <v>#N/A</v>
      </c>
      <c r="AV143" s="99">
        <f t="shared" ca="1" si="96"/>
        <v>15.332825547644516</v>
      </c>
      <c r="AW143" s="91">
        <f t="shared" ca="1" si="97"/>
        <v>-3.0075049003284482</v>
      </c>
      <c r="AX143" s="99">
        <f t="shared" ca="1" si="98"/>
        <v>13.531646934131853</v>
      </c>
      <c r="AY143" s="91">
        <f t="shared" ca="1" si="99"/>
        <v>7.8125000000000018</v>
      </c>
      <c r="BD143" s="174">
        <v>100</v>
      </c>
      <c r="BE143" s="30">
        <f t="shared" ca="1" si="100"/>
        <v>4.1611760910457241</v>
      </c>
      <c r="BF143" s="30">
        <f t="shared" ca="1" si="101"/>
        <v>1.6876135003292474</v>
      </c>
      <c r="BG143" s="30">
        <f t="shared" ca="1" si="111"/>
        <v>1.2473665002433567</v>
      </c>
      <c r="BH143" s="17" t="b">
        <f t="shared" ca="1" si="102"/>
        <v>0</v>
      </c>
      <c r="BI143" s="30" t="e">
        <f t="shared" ca="1" si="103"/>
        <v>#N/A</v>
      </c>
      <c r="BJ143" s="91" t="e">
        <f t="shared" ca="1" si="104"/>
        <v>#N/A</v>
      </c>
      <c r="BK143" t="b">
        <f t="shared" ca="1" si="105"/>
        <v>1</v>
      </c>
      <c r="BL143" s="30">
        <f t="shared" ca="1" si="112"/>
        <v>24.620193825305201</v>
      </c>
      <c r="BM143" s="91">
        <f t="shared" ca="1" si="113"/>
        <v>-4.3412044416732574</v>
      </c>
      <c r="BN143" s="17" t="b">
        <f t="shared" ca="1" si="106"/>
        <v>0</v>
      </c>
      <c r="BO143" t="b">
        <f t="shared" ca="1" si="107"/>
        <v>1</v>
      </c>
      <c r="BP143" t="b">
        <f t="shared" ca="1" si="108"/>
        <v>0</v>
      </c>
      <c r="BQ143" t="b">
        <f t="shared" ca="1" si="109"/>
        <v>1</v>
      </c>
      <c r="BR143" s="108" t="b">
        <f t="shared" si="110"/>
        <v>0</v>
      </c>
    </row>
    <row r="144" spans="1:70" ht="15" customHeight="1">
      <c r="A144" s="19">
        <f t="shared" si="118"/>
        <v>15.78125</v>
      </c>
      <c r="B144" s="22">
        <f t="shared" ca="1" si="123"/>
        <v>181</v>
      </c>
      <c r="C144" s="4">
        <f t="shared" ca="1" si="123"/>
        <v>155.94053652806784</v>
      </c>
      <c r="D144" s="21">
        <f t="shared" ca="1" si="123"/>
        <v>63.147799409861612</v>
      </c>
      <c r="E144" s="4">
        <f t="shared" ca="1" si="124"/>
        <v>181</v>
      </c>
      <c r="F144" s="4">
        <f t="shared" ca="1" si="124"/>
        <v>105.09296696458306</v>
      </c>
      <c r="G144" s="22">
        <f t="shared" ca="1" si="125"/>
        <v>100.98631721774163</v>
      </c>
      <c r="H144" s="4">
        <f t="shared" ca="1" si="125"/>
        <v>-1</v>
      </c>
      <c r="I144" s="99">
        <f t="shared" si="74"/>
        <v>15.78125</v>
      </c>
      <c r="J144" s="22" t="e">
        <f t="shared" ca="1" si="75"/>
        <v>#N/A</v>
      </c>
      <c r="K144" s="21" t="e">
        <f t="shared" ca="1" si="82"/>
        <v>#N/A</v>
      </c>
      <c r="L144" s="4">
        <f t="shared" ca="1" si="117"/>
        <v>100.98631721774163</v>
      </c>
      <c r="M144" s="21">
        <f t="shared" ca="1" si="83"/>
        <v>181</v>
      </c>
      <c r="N144" s="22">
        <f t="shared" ca="1" si="84"/>
        <v>60</v>
      </c>
      <c r="O144" s="21">
        <f t="shared" ca="1" si="85"/>
        <v>-1</v>
      </c>
      <c r="P144" s="99">
        <f t="shared" ca="1" si="76"/>
        <v>73.120156953875039</v>
      </c>
      <c r="Q144" t="e">
        <f t="shared" ca="1" si="119"/>
        <v>#N/A</v>
      </c>
      <c r="R144" s="108" t="e">
        <f t="shared" ca="1" si="120"/>
        <v>#N/A</v>
      </c>
      <c r="S144" s="99">
        <f t="shared" ca="1" si="79"/>
        <v>19.415755773598278</v>
      </c>
      <c r="T144" s="34" t="e">
        <f t="shared" ca="1" si="121"/>
        <v>#N/A</v>
      </c>
      <c r="U144" s="59" t="e">
        <f t="shared" ca="1" si="122"/>
        <v>#N/A</v>
      </c>
      <c r="AB144" s="4"/>
      <c r="AC144" s="4"/>
      <c r="AD144" s="4"/>
      <c r="AE144" s="4"/>
      <c r="AL144" s="99">
        <f t="shared" ca="1" si="86"/>
        <v>14.079631449127175</v>
      </c>
      <c r="AM144" s="91">
        <f t="shared" ca="1" si="87"/>
        <v>7.1282417060063947</v>
      </c>
      <c r="AN144" s="99">
        <f t="shared" ca="1" si="88"/>
        <v>-14.079631449127175</v>
      </c>
      <c r="AO144" s="91">
        <f t="shared" ca="1" si="89"/>
        <v>7.1282417060063947</v>
      </c>
      <c r="AP144" s="99">
        <f t="shared" ca="1" si="90"/>
        <v>6.4337715177659485</v>
      </c>
      <c r="AQ144" s="91">
        <f t="shared" ca="1" si="91"/>
        <v>-14.410219832455148</v>
      </c>
      <c r="AR144" s="30">
        <f t="shared" ca="1" si="92"/>
        <v>-6.4337715177659485</v>
      </c>
      <c r="AS144" s="91">
        <f t="shared" ca="1" si="93"/>
        <v>-14.410219832455148</v>
      </c>
      <c r="AT144" s="99" t="e">
        <f t="shared" ca="1" si="94"/>
        <v>#N/A</v>
      </c>
      <c r="AU144" s="91" t="e">
        <f t="shared" ca="1" si="95"/>
        <v>#N/A</v>
      </c>
      <c r="AV144" s="99">
        <f t="shared" ca="1" si="96"/>
        <v>15.492022651577823</v>
      </c>
      <c r="AW144" s="91">
        <f t="shared" ca="1" si="97"/>
        <v>-3.0075049003284478</v>
      </c>
      <c r="AX144" s="99">
        <f t="shared" ca="1" si="98"/>
        <v>13.666963403473172</v>
      </c>
      <c r="AY144" s="91">
        <f t="shared" ca="1" si="99"/>
        <v>7.8906250000000018</v>
      </c>
      <c r="BD144" s="174">
        <v>101</v>
      </c>
      <c r="BE144" s="30">
        <f t="shared" ca="1" si="100"/>
        <v>3.7869317624954779</v>
      </c>
      <c r="BF144" s="30">
        <f t="shared" ca="1" si="101"/>
        <v>1.6647068731186458</v>
      </c>
      <c r="BG144" s="30">
        <f t="shared" ca="1" si="111"/>
        <v>1.2304355149137816</v>
      </c>
      <c r="BH144" s="17" t="b">
        <f t="shared" ca="1" si="102"/>
        <v>0</v>
      </c>
      <c r="BI144" s="30" t="e">
        <f t="shared" ca="1" si="103"/>
        <v>#N/A</v>
      </c>
      <c r="BJ144" s="91" t="e">
        <f t="shared" ca="1" si="104"/>
        <v>#N/A</v>
      </c>
      <c r="BK144" t="b">
        <f t="shared" ca="1" si="105"/>
        <v>1</v>
      </c>
      <c r="BL144" s="30">
        <f t="shared" ca="1" si="112"/>
        <v>24.540679586191601</v>
      </c>
      <c r="BM144" s="91">
        <f t="shared" ca="1" si="113"/>
        <v>-4.7702248844136204</v>
      </c>
      <c r="BN144" s="17" t="b">
        <f t="shared" ca="1" si="106"/>
        <v>0</v>
      </c>
      <c r="BO144" t="b">
        <f t="shared" ca="1" si="107"/>
        <v>1</v>
      </c>
      <c r="BP144" t="b">
        <f t="shared" ca="1" si="108"/>
        <v>0</v>
      </c>
      <c r="BQ144" t="b">
        <f t="shared" ca="1" si="109"/>
        <v>1</v>
      </c>
      <c r="BR144" s="108" t="b">
        <f t="shared" si="110"/>
        <v>0</v>
      </c>
    </row>
    <row r="145" spans="1:70" ht="15" customHeight="1">
      <c r="A145" s="19">
        <f t="shared" si="118"/>
        <v>15.9375</v>
      </c>
      <c r="B145" s="22">
        <f t="shared" ca="1" si="123"/>
        <v>181</v>
      </c>
      <c r="C145" s="4">
        <f t="shared" ca="1" si="123"/>
        <v>154.71181499633812</v>
      </c>
      <c r="D145" s="21">
        <f t="shared" ca="1" si="123"/>
        <v>63.43183366130053</v>
      </c>
      <c r="E145" s="4">
        <f t="shared" ca="1" si="124"/>
        <v>181</v>
      </c>
      <c r="F145" s="4">
        <f t="shared" ca="1" si="124"/>
        <v>104.94153014351407</v>
      </c>
      <c r="G145" s="22">
        <f t="shared" ca="1" si="125"/>
        <v>100.8772885431344</v>
      </c>
      <c r="H145" s="4">
        <f t="shared" ca="1" si="125"/>
        <v>-1</v>
      </c>
      <c r="I145" s="99">
        <f t="shared" si="74"/>
        <v>15.9375</v>
      </c>
      <c r="J145" s="22" t="e">
        <f t="shared" ca="1" si="75"/>
        <v>#N/A</v>
      </c>
      <c r="K145" s="21" t="e">
        <f t="shared" ca="1" si="82"/>
        <v>#N/A</v>
      </c>
      <c r="L145" s="4">
        <f t="shared" ca="1" si="117"/>
        <v>100.8772885431344</v>
      </c>
      <c r="M145" s="21">
        <f t="shared" ca="1" si="83"/>
        <v>181</v>
      </c>
      <c r="N145" s="22">
        <f t="shared" ca="1" si="84"/>
        <v>60</v>
      </c>
      <c r="O145" s="21">
        <f t="shared" ca="1" si="85"/>
        <v>-1</v>
      </c>
      <c r="P145" s="99">
        <f t="shared" ca="1" si="76"/>
        <v>72.836122702436128</v>
      </c>
      <c r="Q145" t="e">
        <f t="shared" ca="1" si="119"/>
        <v>#N/A</v>
      </c>
      <c r="R145" s="108" t="e">
        <f t="shared" ca="1" si="120"/>
        <v>#N/A</v>
      </c>
      <c r="S145" s="99">
        <f t="shared" ca="1" si="79"/>
        <v>19.699790025037196</v>
      </c>
      <c r="T145" s="34" t="e">
        <f t="shared" ca="1" si="121"/>
        <v>#N/A</v>
      </c>
      <c r="U145" s="59" t="e">
        <f t="shared" ca="1" si="122"/>
        <v>#N/A</v>
      </c>
      <c r="AB145" s="4"/>
      <c r="AC145" s="4"/>
      <c r="AD145" s="4"/>
      <c r="AE145" s="4"/>
      <c r="AL145" s="99">
        <f t="shared" ca="1" si="86"/>
        <v>14.254545816361565</v>
      </c>
      <c r="AM145" s="91">
        <f t="shared" ca="1" si="87"/>
        <v>7.1282417060063956</v>
      </c>
      <c r="AN145" s="99">
        <f t="shared" ca="1" si="88"/>
        <v>-14.254545816361565</v>
      </c>
      <c r="AO145" s="91">
        <f t="shared" ca="1" si="89"/>
        <v>7.1282417060063956</v>
      </c>
      <c r="AP145" s="99">
        <f t="shared" ca="1" si="90"/>
        <v>6.8080445526095215</v>
      </c>
      <c r="AQ145" s="91">
        <f t="shared" ca="1" si="91"/>
        <v>-14.410219832455153</v>
      </c>
      <c r="AR145" s="30">
        <f t="shared" ca="1" si="92"/>
        <v>-6.8080445526095215</v>
      </c>
      <c r="AS145" s="91">
        <f t="shared" ca="1" si="93"/>
        <v>-14.410219832455153</v>
      </c>
      <c r="AT145" s="99" t="e">
        <f t="shared" ca="1" si="94"/>
        <v>#N/A</v>
      </c>
      <c r="AU145" s="91" t="e">
        <f t="shared" ca="1" si="95"/>
        <v>#N/A</v>
      </c>
      <c r="AV145" s="99">
        <f t="shared" ca="1" si="96"/>
        <v>15.651160357126892</v>
      </c>
      <c r="AW145" s="91">
        <f t="shared" ca="1" si="97"/>
        <v>-3.0075049003284464</v>
      </c>
      <c r="AX145" s="99">
        <f t="shared" ca="1" si="98"/>
        <v>13.80227987281449</v>
      </c>
      <c r="AY145" s="91">
        <f t="shared" ca="1" si="99"/>
        <v>7.9687500000000018</v>
      </c>
      <c r="BD145" s="174">
        <v>102</v>
      </c>
      <c r="BE145" s="30">
        <f t="shared" ca="1" si="100"/>
        <v>3.4754209458796304</v>
      </c>
      <c r="BF145" s="30">
        <f t="shared" ca="1" si="101"/>
        <v>1.6418778287573819</v>
      </c>
      <c r="BG145" s="30">
        <f t="shared" ca="1" si="111"/>
        <v>1.2135618734293692</v>
      </c>
      <c r="BH145" s="17" t="b">
        <f t="shared" ca="1" si="102"/>
        <v>0</v>
      </c>
      <c r="BI145" s="30" t="e">
        <f t="shared" ca="1" si="103"/>
        <v>#N/A</v>
      </c>
      <c r="BJ145" s="91" t="e">
        <f t="shared" ca="1" si="104"/>
        <v>#N/A</v>
      </c>
      <c r="BK145" t="b">
        <f t="shared" ca="1" si="105"/>
        <v>1</v>
      </c>
      <c r="BL145" s="30">
        <f t="shared" ca="1" si="112"/>
        <v>24.453690018345142</v>
      </c>
      <c r="BM145" s="91">
        <f t="shared" ca="1" si="113"/>
        <v>-5.1977922704439834</v>
      </c>
      <c r="BN145" s="17" t="b">
        <f t="shared" ca="1" si="106"/>
        <v>0</v>
      </c>
      <c r="BO145" t="b">
        <f t="shared" ca="1" si="107"/>
        <v>1</v>
      </c>
      <c r="BP145" t="b">
        <f t="shared" ca="1" si="108"/>
        <v>0</v>
      </c>
      <c r="BQ145" t="b">
        <f t="shared" ca="1" si="109"/>
        <v>1</v>
      </c>
      <c r="BR145" s="108" t="b">
        <f t="shared" si="110"/>
        <v>0</v>
      </c>
    </row>
    <row r="146" spans="1:70" ht="15" customHeight="1">
      <c r="A146" s="19">
        <f t="shared" si="118"/>
        <v>16.09375</v>
      </c>
      <c r="B146" s="22">
        <f t="shared" ca="1" si="123"/>
        <v>181</v>
      </c>
      <c r="C146" s="4">
        <f t="shared" ca="1" si="123"/>
        <v>153.55886406756673</v>
      </c>
      <c r="D146" s="21">
        <f t="shared" ca="1" si="123"/>
        <v>63.709670543974468</v>
      </c>
      <c r="E146" s="4">
        <f t="shared" ca="1" si="124"/>
        <v>181</v>
      </c>
      <c r="F146" s="4">
        <f t="shared" ca="1" si="124"/>
        <v>104.79313749886342</v>
      </c>
      <c r="G146" s="22">
        <f t="shared" ca="1" si="125"/>
        <v>100.7704156326264</v>
      </c>
      <c r="H146" s="4">
        <f t="shared" ca="1" si="125"/>
        <v>-1</v>
      </c>
      <c r="I146" s="99">
        <f t="shared" si="74"/>
        <v>16.09375</v>
      </c>
      <c r="J146" s="22" t="e">
        <f t="shared" ca="1" si="75"/>
        <v>#N/A</v>
      </c>
      <c r="K146" s="21" t="e">
        <f t="shared" ca="1" si="82"/>
        <v>#N/A</v>
      </c>
      <c r="L146" s="4">
        <f t="shared" ca="1" si="117"/>
        <v>100.7704156326264</v>
      </c>
      <c r="M146" s="21">
        <f t="shared" ca="1" si="83"/>
        <v>181</v>
      </c>
      <c r="N146" s="22">
        <f t="shared" ca="1" si="84"/>
        <v>60</v>
      </c>
      <c r="O146" s="21">
        <f t="shared" ca="1" si="85"/>
        <v>-1</v>
      </c>
      <c r="P146" s="99">
        <f t="shared" ca="1" si="76"/>
        <v>72.55828581976219</v>
      </c>
      <c r="Q146" t="e">
        <f t="shared" ca="1" si="119"/>
        <v>#N/A</v>
      </c>
      <c r="R146" s="108" t="e">
        <f t="shared" ca="1" si="120"/>
        <v>#N/A</v>
      </c>
      <c r="S146" s="99">
        <f t="shared" ca="1" si="79"/>
        <v>19.977626907711134</v>
      </c>
      <c r="T146" s="34" t="e">
        <f t="shared" ca="1" si="121"/>
        <v>#N/A</v>
      </c>
      <c r="U146" s="59" t="e">
        <f t="shared" ca="1" si="122"/>
        <v>#N/A</v>
      </c>
      <c r="AB146" s="4"/>
      <c r="AC146" s="4"/>
      <c r="AD146" s="4"/>
      <c r="AE146" s="4"/>
      <c r="AL146" s="99">
        <f t="shared" ca="1" si="86"/>
        <v>14.429031819330467</v>
      </c>
      <c r="AM146" s="91">
        <f t="shared" ca="1" si="87"/>
        <v>7.1282417060063938</v>
      </c>
      <c r="AN146" s="99">
        <f t="shared" ca="1" si="88"/>
        <v>-14.429031819330467</v>
      </c>
      <c r="AO146" s="91">
        <f t="shared" ca="1" si="89"/>
        <v>7.1282417060063938</v>
      </c>
      <c r="AP146" s="99">
        <f t="shared" ca="1" si="90"/>
        <v>7.1661951859279052</v>
      </c>
      <c r="AQ146" s="91">
        <f t="shared" ca="1" si="91"/>
        <v>-14.41021983245515</v>
      </c>
      <c r="AR146" s="30">
        <f t="shared" ca="1" si="92"/>
        <v>-7.1661951859279052</v>
      </c>
      <c r="AS146" s="91">
        <f t="shared" ca="1" si="93"/>
        <v>-14.41021983245515</v>
      </c>
      <c r="AT146" s="99" t="e">
        <f t="shared" ca="1" si="94"/>
        <v>#N/A</v>
      </c>
      <c r="AU146" s="91" t="e">
        <f t="shared" ca="1" si="95"/>
        <v>#N/A</v>
      </c>
      <c r="AV146" s="99">
        <f t="shared" ca="1" si="96"/>
        <v>15.810240457912093</v>
      </c>
      <c r="AW146" s="91">
        <f t="shared" ca="1" si="97"/>
        <v>-3.0075049003284473</v>
      </c>
      <c r="AX146" s="99">
        <f t="shared" ca="1" si="98"/>
        <v>13.937596342155809</v>
      </c>
      <c r="AY146" s="91">
        <f t="shared" ca="1" si="99"/>
        <v>8.0468750000000018</v>
      </c>
      <c r="BD146" s="174">
        <v>103</v>
      </c>
      <c r="BE146" s="30">
        <f t="shared" ca="1" si="100"/>
        <v>3.2121682970942556</v>
      </c>
      <c r="BF146" s="30">
        <f t="shared" ca="1" si="101"/>
        <v>1.6191333211935177</v>
      </c>
      <c r="BG146" s="30">
        <f t="shared" ca="1" si="111"/>
        <v>1.1967507156647739</v>
      </c>
      <c r="BH146" s="17" t="b">
        <f t="shared" ca="1" si="102"/>
        <v>0</v>
      </c>
      <c r="BI146" s="30" t="e">
        <f t="shared" ca="1" si="103"/>
        <v>#N/A</v>
      </c>
      <c r="BJ146" s="91" t="e">
        <f t="shared" ca="1" si="104"/>
        <v>#N/A</v>
      </c>
      <c r="BK146" t="b">
        <f t="shared" ca="1" si="105"/>
        <v>1</v>
      </c>
      <c r="BL146" s="30">
        <f t="shared" ca="1" si="112"/>
        <v>24.359251619630882</v>
      </c>
      <c r="BM146" s="91">
        <f t="shared" ca="1" si="113"/>
        <v>-5.6237763585966256</v>
      </c>
      <c r="BN146" s="17" t="b">
        <f t="shared" ca="1" si="106"/>
        <v>0</v>
      </c>
      <c r="BO146" t="b">
        <f t="shared" ca="1" si="107"/>
        <v>1</v>
      </c>
      <c r="BP146" t="b">
        <f t="shared" ca="1" si="108"/>
        <v>0</v>
      </c>
      <c r="BQ146" t="b">
        <f t="shared" ca="1" si="109"/>
        <v>1</v>
      </c>
      <c r="BR146" s="108" t="b">
        <f t="shared" si="110"/>
        <v>0</v>
      </c>
    </row>
    <row r="147" spans="1:70" ht="15" customHeight="1">
      <c r="A147" s="19">
        <f t="shared" si="118"/>
        <v>16.25</v>
      </c>
      <c r="B147" s="22">
        <f t="shared" ca="1" si="123"/>
        <v>181</v>
      </c>
      <c r="C147" s="4">
        <f t="shared" ca="1" si="123"/>
        <v>152.47171296494281</v>
      </c>
      <c r="D147" s="21">
        <f t="shared" ca="1" si="123"/>
        <v>63.981519369880829</v>
      </c>
      <c r="E147" s="4">
        <f t="shared" ca="1" si="124"/>
        <v>181</v>
      </c>
      <c r="F147" s="4">
        <f t="shared" ca="1" si="124"/>
        <v>104.64769708496272</v>
      </c>
      <c r="G147" s="22">
        <f t="shared" ca="1" si="125"/>
        <v>100.66563479415017</v>
      </c>
      <c r="H147" s="4">
        <f t="shared" ca="1" si="125"/>
        <v>-1</v>
      </c>
      <c r="I147" s="99">
        <f t="shared" si="74"/>
        <v>16.25</v>
      </c>
      <c r="J147" s="22" t="e">
        <f t="shared" ca="1" si="75"/>
        <v>#N/A</v>
      </c>
      <c r="K147" s="21" t="e">
        <f t="shared" ca="1" si="82"/>
        <v>#N/A</v>
      </c>
      <c r="L147" s="4">
        <f t="shared" ca="1" si="117"/>
        <v>100.66563479415017</v>
      </c>
      <c r="M147" s="21">
        <f t="shared" ca="1" si="83"/>
        <v>181</v>
      </c>
      <c r="N147" s="22">
        <f t="shared" ca="1" si="84"/>
        <v>60</v>
      </c>
      <c r="O147" s="21">
        <f t="shared" ca="1" si="85"/>
        <v>-1</v>
      </c>
      <c r="P147" s="99">
        <f t="shared" ca="1" si="76"/>
        <v>72.28643699385583</v>
      </c>
      <c r="Q147" t="e">
        <f t="shared" ca="1" si="119"/>
        <v>#N/A</v>
      </c>
      <c r="R147" s="108" t="e">
        <f t="shared" ca="1" si="120"/>
        <v>#N/A</v>
      </c>
      <c r="S147" s="99">
        <f t="shared" ca="1" si="79"/>
        <v>20.249475733617494</v>
      </c>
      <c r="T147" s="34" t="e">
        <f t="shared" ca="1" si="121"/>
        <v>#N/A</v>
      </c>
      <c r="U147" s="59" t="e">
        <f t="shared" ca="1" si="122"/>
        <v>#N/A</v>
      </c>
      <c r="AB147" s="4"/>
      <c r="AC147" s="4"/>
      <c r="AD147" s="4"/>
      <c r="AE147" s="4"/>
      <c r="AL147" s="99">
        <f t="shared" ca="1" si="86"/>
        <v>14.603104813044075</v>
      </c>
      <c r="AM147" s="91">
        <f t="shared" ca="1" si="87"/>
        <v>7.1282417060063947</v>
      </c>
      <c r="AN147" s="99">
        <f t="shared" ca="1" si="88"/>
        <v>-14.603104813044075</v>
      </c>
      <c r="AO147" s="91">
        <f t="shared" ca="1" si="89"/>
        <v>7.1282417060063947</v>
      </c>
      <c r="AP147" s="99">
        <f t="shared" ca="1" si="90"/>
        <v>7.5105302329673362</v>
      </c>
      <c r="AQ147" s="91">
        <f t="shared" ca="1" si="91"/>
        <v>-14.410219832455146</v>
      </c>
      <c r="AR147" s="30">
        <f t="shared" ca="1" si="92"/>
        <v>-7.5105302329673362</v>
      </c>
      <c r="AS147" s="91">
        <f t="shared" ca="1" si="93"/>
        <v>-14.410219832455146</v>
      </c>
      <c r="AT147" s="99" t="e">
        <f t="shared" ca="1" si="94"/>
        <v>#N/A</v>
      </c>
      <c r="AU147" s="91" t="e">
        <f t="shared" ca="1" si="95"/>
        <v>#N/A</v>
      </c>
      <c r="AV147" s="99">
        <f t="shared" ca="1" si="96"/>
        <v>15.969264675447658</v>
      </c>
      <c r="AW147" s="91">
        <f t="shared" ca="1" si="97"/>
        <v>-3.0075049003284478</v>
      </c>
      <c r="AX147" s="99">
        <f t="shared" ca="1" si="98"/>
        <v>14.072912811497128</v>
      </c>
      <c r="AY147" s="91">
        <f t="shared" ca="1" si="99"/>
        <v>8.1250000000000018</v>
      </c>
      <c r="BD147" s="174">
        <v>104</v>
      </c>
      <c r="BE147" s="30">
        <f t="shared" ca="1" si="100"/>
        <v>2.9868344217879987</v>
      </c>
      <c r="BF147" s="30">
        <f t="shared" ca="1" si="101"/>
        <v>1.5964802786243879</v>
      </c>
      <c r="BG147" s="30">
        <f t="shared" ca="1" si="111"/>
        <v>1.1800071624615041</v>
      </c>
      <c r="BH147" s="17" t="b">
        <f t="shared" ca="1" si="102"/>
        <v>0</v>
      </c>
      <c r="BI147" s="30" t="e">
        <f t="shared" ca="1" si="103"/>
        <v>#N/A</v>
      </c>
      <c r="BJ147" s="91" t="e">
        <f t="shared" ca="1" si="104"/>
        <v>#N/A</v>
      </c>
      <c r="BK147" t="b">
        <f t="shared" ca="1" si="105"/>
        <v>1</v>
      </c>
      <c r="BL147" s="30">
        <f t="shared" ca="1" si="112"/>
        <v>24.257393156899912</v>
      </c>
      <c r="BM147" s="91">
        <f t="shared" ca="1" si="113"/>
        <v>-6.0480473899916944</v>
      </c>
      <c r="BN147" s="17" t="b">
        <f t="shared" ca="1" si="106"/>
        <v>0</v>
      </c>
      <c r="BO147" t="b">
        <f t="shared" ca="1" si="107"/>
        <v>1</v>
      </c>
      <c r="BP147" t="b">
        <f t="shared" ca="1" si="108"/>
        <v>0</v>
      </c>
      <c r="BQ147" t="b">
        <f t="shared" ca="1" si="109"/>
        <v>1</v>
      </c>
      <c r="BR147" s="108" t="b">
        <f t="shared" si="110"/>
        <v>0</v>
      </c>
    </row>
    <row r="148" spans="1:70" ht="15" customHeight="1">
      <c r="A148" s="19">
        <f t="shared" si="118"/>
        <v>16.40625</v>
      </c>
      <c r="B148" s="22">
        <f t="shared" ca="1" si="123"/>
        <v>181</v>
      </c>
      <c r="C148" s="4">
        <f t="shared" ca="1" si="123"/>
        <v>151.44242786459836</v>
      </c>
      <c r="D148" s="21">
        <f t="shared" ca="1" si="123"/>
        <v>64.247579732462583</v>
      </c>
      <c r="E148" s="4">
        <f t="shared" ca="1" si="124"/>
        <v>181</v>
      </c>
      <c r="F148" s="4">
        <f t="shared" ca="1" si="124"/>
        <v>104.50512066477012</v>
      </c>
      <c r="G148" s="22">
        <f t="shared" ca="1" si="125"/>
        <v>100.56288483497427</v>
      </c>
      <c r="H148" s="4">
        <f t="shared" ca="1" si="125"/>
        <v>-1</v>
      </c>
      <c r="I148" s="99">
        <f t="shared" si="74"/>
        <v>16.40625</v>
      </c>
      <c r="J148" s="22" t="e">
        <f t="shared" ca="1" si="75"/>
        <v>#N/A</v>
      </c>
      <c r="K148" s="21" t="e">
        <f t="shared" ca="1" si="82"/>
        <v>#N/A</v>
      </c>
      <c r="L148" s="4">
        <f t="shared" ca="1" si="117"/>
        <v>100.56288483497427</v>
      </c>
      <c r="M148" s="21">
        <f t="shared" ca="1" si="83"/>
        <v>181</v>
      </c>
      <c r="N148" s="22">
        <f t="shared" ca="1" si="84"/>
        <v>60</v>
      </c>
      <c r="O148" s="21">
        <f t="shared" ca="1" si="85"/>
        <v>-1</v>
      </c>
      <c r="P148" s="99">
        <f t="shared" ca="1" si="76"/>
        <v>72.020376631274075</v>
      </c>
      <c r="Q148" t="e">
        <f t="shared" ca="1" si="119"/>
        <v>#N/A</v>
      </c>
      <c r="R148" s="108" t="e">
        <f t="shared" ca="1" si="120"/>
        <v>#N/A</v>
      </c>
      <c r="S148" s="99">
        <f t="shared" ca="1" si="79"/>
        <v>20.515536096199249</v>
      </c>
      <c r="T148" s="34" t="e">
        <f t="shared" ca="1" si="121"/>
        <v>#N/A</v>
      </c>
      <c r="U148" s="59" t="e">
        <f t="shared" ca="1" si="122"/>
        <v>#N/A</v>
      </c>
      <c r="AB148" s="4"/>
      <c r="AC148" s="4"/>
      <c r="AD148" s="4"/>
      <c r="AE148" s="4"/>
      <c r="AL148" s="99">
        <f t="shared" ca="1" si="86"/>
        <v>14.776779393469033</v>
      </c>
      <c r="AM148" s="91">
        <f t="shared" ca="1" si="87"/>
        <v>7.1282417060063974</v>
      </c>
      <c r="AN148" s="99">
        <f t="shared" ca="1" si="88"/>
        <v>-14.776779393469033</v>
      </c>
      <c r="AO148" s="91">
        <f t="shared" ca="1" si="89"/>
        <v>7.1282417060063974</v>
      </c>
      <c r="AP148" s="99">
        <f t="shared" ca="1" si="90"/>
        <v>7.8428695923632601</v>
      </c>
      <c r="AQ148" s="91">
        <f t="shared" ca="1" si="91"/>
        <v>-14.410219832455152</v>
      </c>
      <c r="AR148" s="30">
        <f t="shared" ca="1" si="92"/>
        <v>-7.8428695923632601</v>
      </c>
      <c r="AS148" s="91">
        <f t="shared" ca="1" si="93"/>
        <v>-14.410219832455152</v>
      </c>
      <c r="AT148" s="99" t="e">
        <f t="shared" ca="1" si="94"/>
        <v>#N/A</v>
      </c>
      <c r="AU148" s="91" t="e">
        <f t="shared" ca="1" si="95"/>
        <v>#N/A</v>
      </c>
      <c r="AV148" s="99">
        <f t="shared" ca="1" si="96"/>
        <v>16.128234662758363</v>
      </c>
      <c r="AW148" s="91">
        <f t="shared" ca="1" si="97"/>
        <v>-3.0075049003284464</v>
      </c>
      <c r="AX148" s="99">
        <f t="shared" ca="1" si="98"/>
        <v>14.208229280838445</v>
      </c>
      <c r="AY148" s="91">
        <f t="shared" ca="1" si="99"/>
        <v>8.2031250000000018</v>
      </c>
      <c r="BD148" s="174">
        <v>105</v>
      </c>
      <c r="BE148" s="30">
        <f t="shared" ca="1" si="100"/>
        <v>2.7918372269516287</v>
      </c>
      <c r="BF148" s="30">
        <f t="shared" ca="1" si="101"/>
        <v>1.5739256013862049</v>
      </c>
      <c r="BG148" s="30">
        <f t="shared" ca="1" si="111"/>
        <v>1.1633363140680644</v>
      </c>
      <c r="BH148" s="17" t="b">
        <f t="shared" ca="1" si="102"/>
        <v>0</v>
      </c>
      <c r="BI148" s="30" t="e">
        <f t="shared" ca="1" si="103"/>
        <v>#N/A</v>
      </c>
      <c r="BJ148" s="91" t="e">
        <f t="shared" ca="1" si="104"/>
        <v>#N/A</v>
      </c>
      <c r="BK148" t="b">
        <f t="shared" ca="1" si="105"/>
        <v>1</v>
      </c>
      <c r="BL148" s="30">
        <f t="shared" ca="1" si="112"/>
        <v>24.148145657226706</v>
      </c>
      <c r="BM148" s="91">
        <f t="shared" ca="1" si="113"/>
        <v>-6.4704761275630212</v>
      </c>
      <c r="BN148" s="17" t="b">
        <f t="shared" ca="1" si="106"/>
        <v>0</v>
      </c>
      <c r="BO148" t="b">
        <f t="shared" ca="1" si="107"/>
        <v>1</v>
      </c>
      <c r="BP148" t="b">
        <f t="shared" ca="1" si="108"/>
        <v>0</v>
      </c>
      <c r="BQ148" t="b">
        <f t="shared" ca="1" si="109"/>
        <v>1</v>
      </c>
      <c r="BR148" s="108" t="b">
        <f t="shared" si="110"/>
        <v>0</v>
      </c>
    </row>
    <row r="149" spans="1:70" ht="15" customHeight="1">
      <c r="A149" s="19">
        <f t="shared" si="118"/>
        <v>16.5625</v>
      </c>
      <c r="B149" s="22">
        <f t="shared" ca="1" si="123"/>
        <v>181</v>
      </c>
      <c r="C149" s="4">
        <f t="shared" ca="1" si="123"/>
        <v>150.46456758588258</v>
      </c>
      <c r="D149" s="21">
        <f t="shared" ca="1" si="123"/>
        <v>64.508042086806199</v>
      </c>
      <c r="E149" s="4">
        <f t="shared" ca="1" si="124"/>
        <v>181</v>
      </c>
      <c r="F149" s="4">
        <f t="shared" ca="1" si="124"/>
        <v>104.36532352262836</v>
      </c>
      <c r="G149" s="22">
        <f t="shared" ca="1" si="125"/>
        <v>100.46210693958862</v>
      </c>
      <c r="H149" s="4">
        <f t="shared" ca="1" si="125"/>
        <v>-1</v>
      </c>
      <c r="I149" s="99">
        <f t="shared" si="74"/>
        <v>16.5625</v>
      </c>
      <c r="J149" s="22" t="e">
        <f t="shared" ca="1" si="75"/>
        <v>#N/A</v>
      </c>
      <c r="K149" s="21" t="e">
        <f t="shared" ca="1" si="82"/>
        <v>#N/A</v>
      </c>
      <c r="L149" s="4">
        <f t="shared" ca="1" si="117"/>
        <v>100.46210693958862</v>
      </c>
      <c r="M149" s="21">
        <f t="shared" ca="1" si="83"/>
        <v>181</v>
      </c>
      <c r="N149" s="22">
        <f t="shared" ca="1" si="84"/>
        <v>60</v>
      </c>
      <c r="O149" s="21">
        <f t="shared" ca="1" si="85"/>
        <v>-1</v>
      </c>
      <c r="P149" s="99">
        <f t="shared" ca="1" si="76"/>
        <v>71.759914276930459</v>
      </c>
      <c r="Q149" t="e">
        <f t="shared" ca="1" si="119"/>
        <v>#N/A</v>
      </c>
      <c r="R149" s="108" t="e">
        <f t="shared" ca="1" si="120"/>
        <v>#N/A</v>
      </c>
      <c r="S149" s="99">
        <f t="shared" ca="1" si="79"/>
        <v>20.775998450542865</v>
      </c>
      <c r="T149" s="34" t="e">
        <f t="shared" ca="1" si="121"/>
        <v>#N/A</v>
      </c>
      <c r="U149" s="59" t="e">
        <f t="shared" ca="1" si="122"/>
        <v>#N/A</v>
      </c>
      <c r="AB149" s="4"/>
      <c r="AC149" s="4"/>
      <c r="AD149" s="4"/>
      <c r="AE149" s="4"/>
      <c r="AL149" s="99">
        <f t="shared" ca="1" si="86"/>
        <v>14.950069445683223</v>
      </c>
      <c r="AM149" s="91">
        <f t="shared" ca="1" si="87"/>
        <v>7.1282417060063912</v>
      </c>
      <c r="AN149" s="99">
        <f t="shared" ca="1" si="88"/>
        <v>-14.950069445683223</v>
      </c>
      <c r="AO149" s="91">
        <f t="shared" ca="1" si="89"/>
        <v>7.1282417060063912</v>
      </c>
      <c r="AP149" s="99">
        <f t="shared" ca="1" si="90"/>
        <v>8.1646782318911058</v>
      </c>
      <c r="AQ149" s="91">
        <f t="shared" ca="1" si="91"/>
        <v>-14.410219832455144</v>
      </c>
      <c r="AR149" s="30">
        <f t="shared" ca="1" si="92"/>
        <v>-8.1646782318911058</v>
      </c>
      <c r="AS149" s="91">
        <f t="shared" ca="1" si="93"/>
        <v>-14.410219832455144</v>
      </c>
      <c r="AT149" s="99" t="e">
        <f t="shared" ca="1" si="94"/>
        <v>#N/A</v>
      </c>
      <c r="AU149" s="91" t="e">
        <f t="shared" ca="1" si="95"/>
        <v>#N/A</v>
      </c>
      <c r="AV149" s="99">
        <f t="shared" ca="1" si="96"/>
        <v>16.287152007779028</v>
      </c>
      <c r="AW149" s="91">
        <f t="shared" ca="1" si="97"/>
        <v>-3.0075049003284478</v>
      </c>
      <c r="AX149" s="99">
        <f t="shared" ca="1" si="98"/>
        <v>14.343545750179764</v>
      </c>
      <c r="AY149" s="91">
        <f t="shared" ca="1" si="99"/>
        <v>8.2812500000000018</v>
      </c>
      <c r="BD149" s="174">
        <v>106</v>
      </c>
      <c r="BE149" s="30">
        <f t="shared" ca="1" si="100"/>
        <v>2.6214902657861279</v>
      </c>
      <c r="BF149" s="30">
        <f t="shared" ca="1" si="101"/>
        <v>1.5514761598521467</v>
      </c>
      <c r="BG149" s="30">
        <f t="shared" ca="1" si="111"/>
        <v>1.1467432485863693</v>
      </c>
      <c r="BH149" s="17" t="b">
        <f t="shared" ca="1" si="102"/>
        <v>0</v>
      </c>
      <c r="BI149" s="30" t="e">
        <f t="shared" ca="1" si="103"/>
        <v>#N/A</v>
      </c>
      <c r="BJ149" s="91" t="e">
        <f t="shared" ca="1" si="104"/>
        <v>#N/A</v>
      </c>
      <c r="BK149" t="b">
        <f t="shared" ca="1" si="105"/>
        <v>1</v>
      </c>
      <c r="BL149" s="30">
        <f t="shared" ca="1" si="112"/>
        <v>24.031542398457972</v>
      </c>
      <c r="BM149" s="91">
        <f t="shared" ca="1" si="113"/>
        <v>-6.8909338954249764</v>
      </c>
      <c r="BN149" s="17" t="b">
        <f t="shared" ca="1" si="106"/>
        <v>0</v>
      </c>
      <c r="BO149" t="b">
        <f t="shared" ca="1" si="107"/>
        <v>1</v>
      </c>
      <c r="BP149" t="b">
        <f t="shared" ca="1" si="108"/>
        <v>0</v>
      </c>
      <c r="BQ149" t="b">
        <f t="shared" ca="1" si="109"/>
        <v>1</v>
      </c>
      <c r="BR149" s="108" t="b">
        <f t="shared" si="110"/>
        <v>0</v>
      </c>
    </row>
    <row r="150" spans="1:70" ht="15" customHeight="1">
      <c r="A150" s="19">
        <f t="shared" si="118"/>
        <v>16.71875</v>
      </c>
      <c r="B150" s="22">
        <f t="shared" ca="1" si="123"/>
        <v>181</v>
      </c>
      <c r="C150" s="4">
        <f t="shared" ca="1" si="123"/>
        <v>149.53281380910204</v>
      </c>
      <c r="D150" s="21">
        <f t="shared" ca="1" si="123"/>
        <v>64.763088287238375</v>
      </c>
      <c r="E150" s="4">
        <f t="shared" ca="1" si="124"/>
        <v>181</v>
      </c>
      <c r="F150" s="4">
        <f t="shared" ca="1" si="124"/>
        <v>104.22822428837939</v>
      </c>
      <c r="G150" s="22">
        <f t="shared" ca="1" si="125"/>
        <v>100.36324455472082</v>
      </c>
      <c r="H150" s="4">
        <f t="shared" ca="1" si="125"/>
        <v>-1</v>
      </c>
      <c r="I150" s="99">
        <f t="shared" si="74"/>
        <v>16.71875</v>
      </c>
      <c r="J150" s="22" t="e">
        <f t="shared" ca="1" si="75"/>
        <v>#N/A</v>
      </c>
      <c r="K150" s="21" t="e">
        <f t="shared" ca="1" si="82"/>
        <v>#N/A</v>
      </c>
      <c r="L150" s="4">
        <f t="shared" ca="1" si="117"/>
        <v>100.36324455472082</v>
      </c>
      <c r="M150" s="21">
        <f t="shared" ca="1" si="83"/>
        <v>181</v>
      </c>
      <c r="N150" s="22">
        <f t="shared" ca="1" si="84"/>
        <v>60</v>
      </c>
      <c r="O150" s="21">
        <f t="shared" ca="1" si="85"/>
        <v>-1</v>
      </c>
      <c r="P150" s="99">
        <f t="shared" ca="1" si="76"/>
        <v>71.504868076498283</v>
      </c>
      <c r="Q150" t="e">
        <f t="shared" ca="1" si="119"/>
        <v>#N/A</v>
      </c>
      <c r="R150" s="108" t="e">
        <f t="shared" ca="1" si="120"/>
        <v>#N/A</v>
      </c>
      <c r="S150" s="99">
        <f t="shared" ca="1" si="79"/>
        <v>21.031044650975041</v>
      </c>
      <c r="T150" s="34" t="e">
        <f t="shared" ca="1" si="121"/>
        <v>#N/A</v>
      </c>
      <c r="U150" s="59" t="e">
        <f t="shared" ca="1" si="122"/>
        <v>#N/A</v>
      </c>
      <c r="AB150" s="4"/>
      <c r="AC150" s="4"/>
      <c r="AD150" s="4"/>
      <c r="AE150" s="4"/>
      <c r="AL150" s="99">
        <f t="shared" ca="1" si="86"/>
        <v>15.12298818829305</v>
      </c>
      <c r="AM150" s="91">
        <f t="shared" ca="1" si="87"/>
        <v>7.1282417060063938</v>
      </c>
      <c r="AN150" s="99">
        <f t="shared" ca="1" si="88"/>
        <v>-15.12298818829305</v>
      </c>
      <c r="AO150" s="91">
        <f t="shared" ca="1" si="89"/>
        <v>7.1282417060063938</v>
      </c>
      <c r="AP150" s="99">
        <f t="shared" ca="1" si="90"/>
        <v>8.4771555337162656</v>
      </c>
      <c r="AQ150" s="91">
        <f t="shared" ca="1" si="91"/>
        <v>-14.41021983245515</v>
      </c>
      <c r="AR150" s="30">
        <f t="shared" ca="1" si="92"/>
        <v>-8.4771555337162656</v>
      </c>
      <c r="AS150" s="91">
        <f t="shared" ca="1" si="93"/>
        <v>-14.41021983245515</v>
      </c>
      <c r="AT150" s="99" t="e">
        <f t="shared" ca="1" si="94"/>
        <v>#N/A</v>
      </c>
      <c r="AU150" s="91" t="e">
        <f t="shared" ca="1" si="95"/>
        <v>#N/A</v>
      </c>
      <c r="AV150" s="99">
        <f t="shared" ca="1" si="96"/>
        <v>16.446018236551982</v>
      </c>
      <c r="AW150" s="91">
        <f t="shared" ca="1" si="97"/>
        <v>-3.0075049003284473</v>
      </c>
      <c r="AX150" s="99">
        <f t="shared" ca="1" si="98"/>
        <v>14.478862219521083</v>
      </c>
      <c r="AY150" s="91">
        <f t="shared" ca="1" si="99"/>
        <v>8.3593750000000018</v>
      </c>
      <c r="BD150" s="174">
        <v>107</v>
      </c>
      <c r="BE150" s="30">
        <f t="shared" ca="1" si="100"/>
        <v>2.4714451962666208</v>
      </c>
      <c r="BF150" s="30">
        <f t="shared" ca="1" si="101"/>
        <v>1.5291387923395774</v>
      </c>
      <c r="BG150" s="30">
        <f t="shared" ca="1" si="111"/>
        <v>1.1302330204249049</v>
      </c>
      <c r="BH150" s="17" t="b">
        <f t="shared" ca="1" si="102"/>
        <v>0</v>
      </c>
      <c r="BI150" s="30" t="e">
        <f t="shared" ca="1" si="103"/>
        <v>#N/A</v>
      </c>
      <c r="BJ150" s="91" t="e">
        <f t="shared" ca="1" si="104"/>
        <v>#N/A</v>
      </c>
      <c r="BK150" t="b">
        <f t="shared" ca="1" si="105"/>
        <v>1</v>
      </c>
      <c r="BL150" s="30">
        <f t="shared" ca="1" si="112"/>
        <v>23.907618899075889</v>
      </c>
      <c r="BM150" s="91">
        <f t="shared" ca="1" si="113"/>
        <v>-7.3092926180684161</v>
      </c>
      <c r="BN150" s="17" t="b">
        <f t="shared" ca="1" si="106"/>
        <v>0</v>
      </c>
      <c r="BO150" t="b">
        <f t="shared" ca="1" si="107"/>
        <v>1</v>
      </c>
      <c r="BP150" t="b">
        <f t="shared" ca="1" si="108"/>
        <v>0</v>
      </c>
      <c r="BQ150" t="b">
        <f t="shared" ca="1" si="109"/>
        <v>1</v>
      </c>
      <c r="BR150" s="108" t="b">
        <f t="shared" si="110"/>
        <v>0</v>
      </c>
    </row>
    <row r="151" spans="1:70" ht="15" customHeight="1">
      <c r="A151" s="19">
        <f t="shared" si="118"/>
        <v>16.875</v>
      </c>
      <c r="B151" s="22">
        <f t="shared" ca="1" si="123"/>
        <v>181</v>
      </c>
      <c r="C151" s="4">
        <f t="shared" ca="1" si="123"/>
        <v>148.64271183494611</v>
      </c>
      <c r="D151" s="21">
        <f t="shared" ca="1" si="123"/>
        <v>65.012892086045795</v>
      </c>
      <c r="E151" s="4">
        <f t="shared" ca="1" si="124"/>
        <v>181</v>
      </c>
      <c r="F151" s="4">
        <f t="shared" ca="1" si="124"/>
        <v>104.09374477203178</v>
      </c>
      <c r="G151" s="22">
        <f t="shared" ca="1" si="125"/>
        <v>100.26624328099986</v>
      </c>
      <c r="H151" s="4">
        <f t="shared" ca="1" si="125"/>
        <v>-1</v>
      </c>
      <c r="I151" s="99">
        <f t="shared" si="74"/>
        <v>16.875</v>
      </c>
      <c r="J151" s="22" t="e">
        <f t="shared" ca="1" si="75"/>
        <v>#N/A</v>
      </c>
      <c r="K151" s="21" t="e">
        <f t="shared" ca="1" si="82"/>
        <v>#N/A</v>
      </c>
      <c r="L151" s="4">
        <f t="shared" ca="1" si="117"/>
        <v>100.26624328099986</v>
      </c>
      <c r="M151" s="21">
        <f t="shared" ca="1" si="83"/>
        <v>181</v>
      </c>
      <c r="N151" s="22">
        <f t="shared" ca="1" si="84"/>
        <v>60</v>
      </c>
      <c r="O151" s="21">
        <f t="shared" ca="1" si="85"/>
        <v>-1</v>
      </c>
      <c r="P151" s="99">
        <f t="shared" ca="1" si="76"/>
        <v>71.255064277690863</v>
      </c>
      <c r="Q151" t="e">
        <f t="shared" ca="1" si="119"/>
        <v>#N/A</v>
      </c>
      <c r="R151" s="108" t="e">
        <f t="shared" ca="1" si="120"/>
        <v>#N/A</v>
      </c>
      <c r="S151" s="99">
        <f t="shared" ca="1" si="79"/>
        <v>21.280848449782461</v>
      </c>
      <c r="T151" s="34" t="e">
        <f t="shared" ca="1" si="121"/>
        <v>#N/A</v>
      </c>
      <c r="U151" s="59" t="e">
        <f t="shared" ca="1" si="122"/>
        <v>#N/A</v>
      </c>
      <c r="AB151" s="4"/>
      <c r="AC151" s="4"/>
      <c r="AD151" s="4"/>
      <c r="AE151" s="4"/>
      <c r="AL151" s="99">
        <f t="shared" ca="1" si="86"/>
        <v>15.295548214456096</v>
      </c>
      <c r="AM151" s="91">
        <f t="shared" ca="1" si="87"/>
        <v>7.1282417060063956</v>
      </c>
      <c r="AN151" s="99">
        <f t="shared" ca="1" si="88"/>
        <v>-15.295548214456096</v>
      </c>
      <c r="AO151" s="91">
        <f t="shared" ca="1" si="89"/>
        <v>7.1282417060063956</v>
      </c>
      <c r="AP151" s="99">
        <f t="shared" ca="1" si="90"/>
        <v>8.7812977047994707</v>
      </c>
      <c r="AQ151" s="91">
        <f t="shared" ca="1" si="91"/>
        <v>-14.410219832455143</v>
      </c>
      <c r="AR151" s="30">
        <f t="shared" ca="1" si="92"/>
        <v>-8.7812977047994707</v>
      </c>
      <c r="AS151" s="91">
        <f t="shared" ca="1" si="93"/>
        <v>-14.410219832455143</v>
      </c>
      <c r="AT151" s="99" t="e">
        <f t="shared" ca="1" si="94"/>
        <v>#N/A</v>
      </c>
      <c r="AU151" s="91" t="e">
        <f t="shared" ca="1" si="95"/>
        <v>#N/A</v>
      </c>
      <c r="AV151" s="99">
        <f t="shared" ca="1" si="96"/>
        <v>16.604834816236515</v>
      </c>
      <c r="AW151" s="91">
        <f t="shared" ca="1" si="97"/>
        <v>-3.0075049003284464</v>
      </c>
      <c r="AX151" s="99">
        <f t="shared" ca="1" si="98"/>
        <v>14.614178688862401</v>
      </c>
      <c r="AY151" s="91">
        <f t="shared" ca="1" si="99"/>
        <v>8.4375000000000018</v>
      </c>
      <c r="BD151" s="174">
        <v>108</v>
      </c>
      <c r="BE151" s="30">
        <f t="shared" ca="1" si="100"/>
        <v>2.3383200869675909</v>
      </c>
      <c r="BF151" s="30">
        <f t="shared" ca="1" si="101"/>
        <v>1.5069203030270284</v>
      </c>
      <c r="BG151" s="30">
        <f t="shared" ca="1" si="111"/>
        <v>1.1138106587591079</v>
      </c>
      <c r="BH151" s="17" t="b">
        <f t="shared" ca="1" si="102"/>
        <v>0</v>
      </c>
      <c r="BI151" s="30" t="e">
        <f t="shared" ca="1" si="103"/>
        <v>#N/A</v>
      </c>
      <c r="BJ151" s="91" t="e">
        <f t="shared" ca="1" si="104"/>
        <v>#N/A</v>
      </c>
      <c r="BK151" t="b">
        <f t="shared" ca="1" si="105"/>
        <v>1</v>
      </c>
      <c r="BL151" s="30">
        <f t="shared" ca="1" si="112"/>
        <v>23.776412907378841</v>
      </c>
      <c r="BM151" s="91">
        <f t="shared" ca="1" si="113"/>
        <v>-7.7254248593736836</v>
      </c>
      <c r="BN151" s="17" t="b">
        <f t="shared" ca="1" si="106"/>
        <v>0</v>
      </c>
      <c r="BO151" t="b">
        <f t="shared" ca="1" si="107"/>
        <v>1</v>
      </c>
      <c r="BP151" t="b">
        <f t="shared" ca="1" si="108"/>
        <v>0</v>
      </c>
      <c r="BQ151" t="b">
        <f t="shared" ca="1" si="109"/>
        <v>1</v>
      </c>
      <c r="BR151" s="108" t="b">
        <f t="shared" si="110"/>
        <v>0</v>
      </c>
    </row>
    <row r="152" spans="1:70" ht="15" customHeight="1">
      <c r="A152" s="19">
        <f t="shared" si="118"/>
        <v>17.03125</v>
      </c>
      <c r="B152" s="22">
        <f t="shared" ca="1" si="123"/>
        <v>181</v>
      </c>
      <c r="C152" s="4">
        <f t="shared" ca="1" si="123"/>
        <v>147.79048392426637</v>
      </c>
      <c r="D152" s="21">
        <f t="shared" ca="1" si="123"/>
        <v>65.257619596663375</v>
      </c>
      <c r="E152" s="4">
        <f t="shared" ca="1" si="124"/>
        <v>181</v>
      </c>
      <c r="F152" s="4">
        <f t="shared" ca="1" si="124"/>
        <v>103.96180980824141</v>
      </c>
      <c r="G152" s="22">
        <f t="shared" ca="1" si="125"/>
        <v>100.1710507708205</v>
      </c>
      <c r="H152" s="4">
        <f t="shared" ca="1" si="125"/>
        <v>-1</v>
      </c>
      <c r="I152" s="99">
        <f t="shared" si="74"/>
        <v>17.03125</v>
      </c>
      <c r="J152" s="22" t="e">
        <f t="shared" ca="1" si="75"/>
        <v>#N/A</v>
      </c>
      <c r="K152" s="21" t="e">
        <f t="shared" ca="1" si="82"/>
        <v>#N/A</v>
      </c>
      <c r="L152" s="4">
        <f t="shared" ca="1" si="117"/>
        <v>100.1710507708205</v>
      </c>
      <c r="M152" s="21">
        <f t="shared" ca="1" si="83"/>
        <v>181</v>
      </c>
      <c r="N152" s="22">
        <f t="shared" ca="1" si="84"/>
        <v>60</v>
      </c>
      <c r="O152" s="21">
        <f t="shared" ca="1" si="85"/>
        <v>-1</v>
      </c>
      <c r="P152" s="99">
        <f t="shared" ca="1" si="76"/>
        <v>71.010336767073284</v>
      </c>
      <c r="Q152" t="e">
        <f t="shared" ca="1" si="119"/>
        <v>#N/A</v>
      </c>
      <c r="R152" s="108" t="e">
        <f t="shared" ca="1" si="120"/>
        <v>#N/A</v>
      </c>
      <c r="S152" s="99">
        <f t="shared" ca="1" si="79"/>
        <v>21.52557596040004</v>
      </c>
      <c r="T152" s="34" t="e">
        <f t="shared" ca="1" si="121"/>
        <v>#N/A</v>
      </c>
      <c r="U152" s="59" t="e">
        <f t="shared" ca="1" si="122"/>
        <v>#N/A</v>
      </c>
      <c r="AB152" s="4"/>
      <c r="AC152" s="4"/>
      <c r="AD152" s="4"/>
      <c r="AE152" s="4"/>
      <c r="AL152" s="99">
        <f t="shared" ca="1" si="86"/>
        <v>15.467761529815844</v>
      </c>
      <c r="AM152" s="91">
        <f t="shared" ca="1" si="87"/>
        <v>7.1282417060063965</v>
      </c>
      <c r="AN152" s="99">
        <f t="shared" ca="1" si="88"/>
        <v>-15.467761529815844</v>
      </c>
      <c r="AO152" s="91">
        <f t="shared" ca="1" si="89"/>
        <v>7.1282417060063965</v>
      </c>
      <c r="AP152" s="99">
        <f t="shared" ca="1" si="90"/>
        <v>9.077942550094507</v>
      </c>
      <c r="AQ152" s="91">
        <f t="shared" ca="1" si="91"/>
        <v>-14.410219832455146</v>
      </c>
      <c r="AR152" s="30">
        <f t="shared" ca="1" si="92"/>
        <v>-9.077942550094507</v>
      </c>
      <c r="AS152" s="91">
        <f t="shared" ca="1" si="93"/>
        <v>-14.410219832455146</v>
      </c>
      <c r="AT152" s="99" t="e">
        <f t="shared" ca="1" si="94"/>
        <v>#N/A</v>
      </c>
      <c r="AU152" s="91" t="e">
        <f t="shared" ca="1" si="95"/>
        <v>#N/A</v>
      </c>
      <c r="AV152" s="99">
        <f t="shared" ca="1" si="96"/>
        <v>16.763603157943116</v>
      </c>
      <c r="AW152" s="91">
        <f t="shared" ca="1" si="97"/>
        <v>-3.0075049003284482</v>
      </c>
      <c r="AX152" s="99">
        <f t="shared" ca="1" si="98"/>
        <v>14.74949515820372</v>
      </c>
      <c r="AY152" s="91">
        <f t="shared" ca="1" si="99"/>
        <v>8.5156250000000018</v>
      </c>
      <c r="BD152" s="174">
        <v>109</v>
      </c>
      <c r="BE152" s="30">
        <f t="shared" ca="1" si="100"/>
        <v>2.2194451001084592</v>
      </c>
      <c r="BF152" s="30">
        <f t="shared" ca="1" si="101"/>
        <v>1.4848274598815792</v>
      </c>
      <c r="BG152" s="30">
        <f t="shared" ca="1" si="111"/>
        <v>1.0974811659994281</v>
      </c>
      <c r="BH152" s="17" t="b">
        <f t="shared" ca="1" si="102"/>
        <v>0</v>
      </c>
      <c r="BI152" s="30" t="e">
        <f t="shared" ca="1" si="103"/>
        <v>#N/A</v>
      </c>
      <c r="BJ152" s="91" t="e">
        <f t="shared" ca="1" si="104"/>
        <v>#N/A</v>
      </c>
      <c r="BK152" t="b">
        <f t="shared" ca="1" si="105"/>
        <v>1</v>
      </c>
      <c r="BL152" s="30">
        <f t="shared" ca="1" si="112"/>
        <v>23.637964389982923</v>
      </c>
      <c r="BM152" s="91">
        <f t="shared" ca="1" si="113"/>
        <v>-8.1392038614289159</v>
      </c>
      <c r="BN152" s="17" t="b">
        <f t="shared" ca="1" si="106"/>
        <v>0</v>
      </c>
      <c r="BO152" t="b">
        <f t="shared" ca="1" si="107"/>
        <v>1</v>
      </c>
      <c r="BP152" t="b">
        <f t="shared" ca="1" si="108"/>
        <v>0</v>
      </c>
      <c r="BQ152" t="b">
        <f t="shared" ca="1" si="109"/>
        <v>1</v>
      </c>
      <c r="BR152" s="108" t="b">
        <f t="shared" si="110"/>
        <v>0</v>
      </c>
    </row>
    <row r="153" spans="1:70" ht="15" customHeight="1">
      <c r="A153" s="19">
        <f t="shared" si="118"/>
        <v>17.1875</v>
      </c>
      <c r="B153" s="22">
        <f t="shared" ca="1" si="123"/>
        <v>181</v>
      </c>
      <c r="C153" s="4">
        <f t="shared" ca="1" si="123"/>
        <v>146.97289177741078</v>
      </c>
      <c r="D153" s="21">
        <f t="shared" ca="1" si="123"/>
        <v>65.497429724343093</v>
      </c>
      <c r="E153" s="4">
        <f t="shared" ca="1" si="124"/>
        <v>181</v>
      </c>
      <c r="F153" s="4">
        <f t="shared" ca="1" si="124"/>
        <v>103.83234710992578</v>
      </c>
      <c r="G153" s="22">
        <f t="shared" ca="1" si="125"/>
        <v>100.07761663199609</v>
      </c>
      <c r="H153" s="4">
        <f t="shared" ca="1" si="125"/>
        <v>-1</v>
      </c>
      <c r="I153" s="99">
        <f t="shared" si="74"/>
        <v>17.1875</v>
      </c>
      <c r="J153" s="22" t="e">
        <f t="shared" ca="1" si="75"/>
        <v>#N/A</v>
      </c>
      <c r="K153" s="21" t="e">
        <f t="shared" ca="1" si="82"/>
        <v>#N/A</v>
      </c>
      <c r="L153" s="4">
        <f t="shared" ca="1" si="117"/>
        <v>100.07761663199609</v>
      </c>
      <c r="M153" s="21">
        <f t="shared" ca="1" si="83"/>
        <v>181</v>
      </c>
      <c r="N153" s="22">
        <f t="shared" ca="1" si="84"/>
        <v>60</v>
      </c>
      <c r="O153" s="21">
        <f t="shared" ca="1" si="85"/>
        <v>-1</v>
      </c>
      <c r="P153" s="99">
        <f t="shared" ca="1" si="76"/>
        <v>70.770526639393566</v>
      </c>
      <c r="Q153" t="e">
        <f t="shared" ca="1" si="119"/>
        <v>#N/A</v>
      </c>
      <c r="R153" s="108" t="e">
        <f t="shared" ca="1" si="120"/>
        <v>#N/A</v>
      </c>
      <c r="S153" s="99">
        <f t="shared" ca="1" si="79"/>
        <v>21.765386088079758</v>
      </c>
      <c r="T153" s="34" t="e">
        <f t="shared" ca="1" si="121"/>
        <v>#N/A</v>
      </c>
      <c r="U153" s="59" t="e">
        <f t="shared" ca="1" si="122"/>
        <v>#N/A</v>
      </c>
      <c r="AB153" s="4"/>
      <c r="AC153" s="4"/>
      <c r="AD153" s="4"/>
      <c r="AE153" s="4"/>
      <c r="AL153" s="99">
        <f t="shared" ca="1" si="86"/>
        <v>15.639639587623208</v>
      </c>
      <c r="AM153" s="91">
        <f t="shared" ca="1" si="87"/>
        <v>7.1282417060063974</v>
      </c>
      <c r="AN153" s="99">
        <f t="shared" ca="1" si="88"/>
        <v>-15.639639587623208</v>
      </c>
      <c r="AO153" s="91">
        <f t="shared" ca="1" si="89"/>
        <v>7.1282417060063974</v>
      </c>
      <c r="AP153" s="99">
        <f t="shared" ca="1" si="90"/>
        <v>9.3678023372782704</v>
      </c>
      <c r="AQ153" s="91">
        <f t="shared" ca="1" si="91"/>
        <v>-14.410219832455152</v>
      </c>
      <c r="AR153" s="30">
        <f t="shared" ca="1" si="92"/>
        <v>-9.3678023372782704</v>
      </c>
      <c r="AS153" s="91">
        <f t="shared" ca="1" si="93"/>
        <v>-14.410219832455152</v>
      </c>
      <c r="AT153" s="99" t="e">
        <f t="shared" ca="1" si="94"/>
        <v>#N/A</v>
      </c>
      <c r="AU153" s="91" t="e">
        <f t="shared" ca="1" si="95"/>
        <v>#N/A</v>
      </c>
      <c r="AV153" s="99">
        <f t="shared" ca="1" si="96"/>
        <v>16.922324619404403</v>
      </c>
      <c r="AW153" s="91">
        <f t="shared" ca="1" si="97"/>
        <v>-3.0075049003284473</v>
      </c>
      <c r="AX153" s="99">
        <f t="shared" ca="1" si="98"/>
        <v>14.884811627545039</v>
      </c>
      <c r="AY153" s="91">
        <f t="shared" ca="1" si="99"/>
        <v>8.5937500000000018</v>
      </c>
      <c r="BD153" s="174">
        <v>110</v>
      </c>
      <c r="BE153" s="30">
        <f t="shared" ca="1" si="100"/>
        <v>2.1126844697952634</v>
      </c>
      <c r="BF153" s="30">
        <f t="shared" ca="1" si="101"/>
        <v>1.4628669925972706</v>
      </c>
      <c r="BG153" s="30">
        <f t="shared" ca="1" si="111"/>
        <v>1.0812495162675479</v>
      </c>
      <c r="BH153" s="17" t="b">
        <f t="shared" ca="1" si="102"/>
        <v>0</v>
      </c>
      <c r="BI153" s="30" t="e">
        <f t="shared" ca="1" si="103"/>
        <v>#N/A</v>
      </c>
      <c r="BJ153" s="91" t="e">
        <f t="shared" ca="1" si="104"/>
        <v>#N/A</v>
      </c>
      <c r="BK153" t="b">
        <f t="shared" ca="1" si="105"/>
        <v>1</v>
      </c>
      <c r="BL153" s="30">
        <f t="shared" ca="1" si="112"/>
        <v>23.492315519647711</v>
      </c>
      <c r="BM153" s="91">
        <f t="shared" ca="1" si="113"/>
        <v>-8.5505035831417171</v>
      </c>
      <c r="BN153" s="17" t="b">
        <f t="shared" ca="1" si="106"/>
        <v>0</v>
      </c>
      <c r="BO153" t="b">
        <f t="shared" ca="1" si="107"/>
        <v>1</v>
      </c>
      <c r="BP153" t="b">
        <f t="shared" ca="1" si="108"/>
        <v>0</v>
      </c>
      <c r="BQ153" t="b">
        <f t="shared" ca="1" si="109"/>
        <v>1</v>
      </c>
      <c r="BR153" s="108" t="b">
        <f t="shared" si="110"/>
        <v>0</v>
      </c>
    </row>
    <row r="154" spans="1:70" ht="15" customHeight="1">
      <c r="A154" s="19">
        <f t="shared" si="118"/>
        <v>17.34375</v>
      </c>
      <c r="B154" s="22">
        <f t="shared" ca="1" si="123"/>
        <v>181</v>
      </c>
      <c r="C154" s="4">
        <f t="shared" ca="1" si="123"/>
        <v>146.18713317495539</v>
      </c>
      <c r="D154" s="21">
        <f t="shared" ca="1" si="123"/>
        <v>65.732474567018826</v>
      </c>
      <c r="E154" s="4">
        <f t="shared" ca="1" si="124"/>
        <v>181</v>
      </c>
      <c r="F154" s="4">
        <f t="shared" ca="1" si="124"/>
        <v>103.70528713038559</v>
      </c>
      <c r="G154" s="22">
        <f t="shared" ca="1" si="125"/>
        <v>99.985892336818637</v>
      </c>
      <c r="H154" s="4">
        <f t="shared" ca="1" si="125"/>
        <v>-1</v>
      </c>
      <c r="I154" s="99">
        <f t="shared" si="74"/>
        <v>17.34375</v>
      </c>
      <c r="J154" s="22" t="e">
        <f t="shared" ca="1" si="75"/>
        <v>#N/A</v>
      </c>
      <c r="K154" s="21" t="e">
        <f t="shared" ca="1" si="82"/>
        <v>#N/A</v>
      </c>
      <c r="L154" s="4">
        <f t="shared" ca="1" si="117"/>
        <v>99.985892336818637</v>
      </c>
      <c r="M154" s="21">
        <f t="shared" ca="1" si="83"/>
        <v>181</v>
      </c>
      <c r="N154" s="22">
        <f t="shared" ca="1" si="84"/>
        <v>60</v>
      </c>
      <c r="O154" s="21">
        <f t="shared" ca="1" si="85"/>
        <v>-1</v>
      </c>
      <c r="P154" s="99">
        <f t="shared" ca="1" si="76"/>
        <v>70.535481796717832</v>
      </c>
      <c r="Q154" t="e">
        <f t="shared" ca="1" si="119"/>
        <v>#N/A</v>
      </c>
      <c r="R154" s="108" t="e">
        <f t="shared" ca="1" si="120"/>
        <v>#N/A</v>
      </c>
      <c r="S154" s="99">
        <f t="shared" ca="1" si="79"/>
        <v>22.000430930755492</v>
      </c>
      <c r="T154" s="34" t="e">
        <f t="shared" ca="1" si="121"/>
        <v>#N/A</v>
      </c>
      <c r="U154" s="59" t="e">
        <f t="shared" ca="1" si="122"/>
        <v>#N/A</v>
      </c>
      <c r="AB154" s="4"/>
      <c r="AC154" s="4"/>
      <c r="AD154" s="4"/>
      <c r="AE154" s="4"/>
      <c r="AL154" s="99">
        <f t="shared" ca="1" si="86"/>
        <v>15.811193321291439</v>
      </c>
      <c r="AM154" s="91">
        <f t="shared" ca="1" si="87"/>
        <v>7.1282417060063965</v>
      </c>
      <c r="AN154" s="99">
        <f t="shared" ca="1" si="88"/>
        <v>-15.811193321291439</v>
      </c>
      <c r="AO154" s="91">
        <f t="shared" ca="1" si="89"/>
        <v>7.1282417060063965</v>
      </c>
      <c r="AP154" s="99">
        <f t="shared" ca="1" si="90"/>
        <v>9.6514884055681485</v>
      </c>
      <c r="AQ154" s="91">
        <f t="shared" ca="1" si="91"/>
        <v>-14.410219832455144</v>
      </c>
      <c r="AR154" s="30">
        <f t="shared" ca="1" si="92"/>
        <v>-9.6514884055681485</v>
      </c>
      <c r="AS154" s="91">
        <f t="shared" ca="1" si="93"/>
        <v>-14.410219832455144</v>
      </c>
      <c r="AT154" s="99" t="e">
        <f t="shared" ca="1" si="94"/>
        <v>#N/A</v>
      </c>
      <c r="AU154" s="91" t="e">
        <f t="shared" ca="1" si="95"/>
        <v>#N/A</v>
      </c>
      <c r="AV154" s="99">
        <f t="shared" ca="1" si="96"/>
        <v>17.081000507493712</v>
      </c>
      <c r="AW154" s="91">
        <f t="shared" ca="1" si="97"/>
        <v>-3.0075049003284464</v>
      </c>
      <c r="AX154" s="99">
        <f t="shared" ca="1" si="98"/>
        <v>15.020128096886356</v>
      </c>
      <c r="AY154" s="91">
        <f t="shared" ca="1" si="99"/>
        <v>8.6718750000000018</v>
      </c>
      <c r="BD154" s="174">
        <v>111</v>
      </c>
      <c r="BE154" s="30">
        <f t="shared" ca="1" si="100"/>
        <v>2.0163093437292749</v>
      </c>
      <c r="BF154" s="30">
        <f t="shared" ca="1" si="101"/>
        <v>1.4410455905451731</v>
      </c>
      <c r="BG154" s="30">
        <f t="shared" ca="1" si="111"/>
        <v>1.0651206538812148</v>
      </c>
      <c r="BH154" s="17" t="b">
        <f t="shared" ca="1" si="102"/>
        <v>0</v>
      </c>
      <c r="BI154" s="30" t="e">
        <f t="shared" ca="1" si="103"/>
        <v>#N/A</v>
      </c>
      <c r="BJ154" s="91" t="e">
        <f t="shared" ca="1" si="104"/>
        <v>#N/A</v>
      </c>
      <c r="BK154" t="b">
        <f t="shared" ca="1" si="105"/>
        <v>1</v>
      </c>
      <c r="BL154" s="30">
        <f t="shared" ca="1" si="112"/>
        <v>23.339510662430044</v>
      </c>
      <c r="BM154" s="91">
        <f t="shared" ca="1" si="113"/>
        <v>-8.9591987386325069</v>
      </c>
      <c r="BN154" s="17" t="b">
        <f t="shared" ca="1" si="106"/>
        <v>0</v>
      </c>
      <c r="BO154" t="b">
        <f t="shared" ca="1" si="107"/>
        <v>1</v>
      </c>
      <c r="BP154" t="b">
        <f t="shared" ca="1" si="108"/>
        <v>0</v>
      </c>
      <c r="BQ154" t="b">
        <f t="shared" ca="1" si="109"/>
        <v>1</v>
      </c>
      <c r="BR154" s="108" t="b">
        <f t="shared" si="110"/>
        <v>0</v>
      </c>
    </row>
    <row r="155" spans="1:70" ht="15" customHeight="1">
      <c r="A155" s="19">
        <f t="shared" si="118"/>
        <v>17.5</v>
      </c>
      <c r="B155" s="22">
        <f t="shared" ca="1" si="123"/>
        <v>181</v>
      </c>
      <c r="C155" s="4">
        <f t="shared" ca="1" si="123"/>
        <v>145.43076292154245</v>
      </c>
      <c r="D155" s="21">
        <f t="shared" ca="1" si="123"/>
        <v>65.962899788819655</v>
      </c>
      <c r="E155" s="4">
        <f t="shared" ca="1" si="124"/>
        <v>181</v>
      </c>
      <c r="F155" s="4">
        <f t="shared" ca="1" si="124"/>
        <v>103.58056293335673</v>
      </c>
      <c r="G155" s="22">
        <f t="shared" ca="1" si="125"/>
        <v>99.895831136173399</v>
      </c>
      <c r="H155" s="4">
        <f t="shared" ca="1" si="125"/>
        <v>-1</v>
      </c>
      <c r="I155" s="99">
        <f t="shared" si="74"/>
        <v>17.5</v>
      </c>
      <c r="J155" s="22" t="e">
        <f t="shared" ca="1" si="75"/>
        <v>#N/A</v>
      </c>
      <c r="K155" s="21" t="e">
        <f t="shared" ca="1" si="82"/>
        <v>#N/A</v>
      </c>
      <c r="L155" s="4">
        <f t="shared" ca="1" si="117"/>
        <v>99.895831136173399</v>
      </c>
      <c r="M155" s="21">
        <f t="shared" ca="1" si="83"/>
        <v>181</v>
      </c>
      <c r="N155" s="22">
        <f t="shared" ca="1" si="84"/>
        <v>60</v>
      </c>
      <c r="O155" s="21">
        <f t="shared" ca="1" si="85"/>
        <v>-1</v>
      </c>
      <c r="P155" s="99">
        <f t="shared" ca="1" si="76"/>
        <v>70.305056574917003</v>
      </c>
      <c r="Q155" t="e">
        <f t="shared" ca="1" si="119"/>
        <v>#N/A</v>
      </c>
      <c r="R155" s="108" t="e">
        <f t="shared" ca="1" si="120"/>
        <v>#N/A</v>
      </c>
      <c r="S155" s="99">
        <f t="shared" ca="1" si="79"/>
        <v>22.230856152556321</v>
      </c>
      <c r="T155" s="34" t="e">
        <f t="shared" ca="1" si="121"/>
        <v>#N/A</v>
      </c>
      <c r="U155" s="59" t="e">
        <f t="shared" ca="1" si="122"/>
        <v>#N/A</v>
      </c>
      <c r="AB155" s="4"/>
      <c r="AC155" s="4"/>
      <c r="AD155" s="4"/>
      <c r="AE155" s="4"/>
      <c r="AL155" s="99">
        <f t="shared" ca="1" si="86"/>
        <v>15.982433174606143</v>
      </c>
      <c r="AM155" s="91">
        <f t="shared" ca="1" si="87"/>
        <v>7.1282417060063974</v>
      </c>
      <c r="AN155" s="99">
        <f t="shared" ca="1" si="88"/>
        <v>-15.982433174606143</v>
      </c>
      <c r="AO155" s="91">
        <f t="shared" ca="1" si="89"/>
        <v>7.1282417060063974</v>
      </c>
      <c r="AP155" s="99">
        <f t="shared" ca="1" si="90"/>
        <v>9.9295299173886562</v>
      </c>
      <c r="AQ155" s="91">
        <f t="shared" ca="1" si="91"/>
        <v>-14.410219832455144</v>
      </c>
      <c r="AR155" s="30">
        <f t="shared" ca="1" si="92"/>
        <v>-9.9295299173886562</v>
      </c>
      <c r="AS155" s="91">
        <f t="shared" ca="1" si="93"/>
        <v>-14.410219832455144</v>
      </c>
      <c r="AT155" s="99" t="e">
        <f t="shared" ca="1" si="94"/>
        <v>#N/A</v>
      </c>
      <c r="AU155" s="91" t="e">
        <f t="shared" ca="1" si="95"/>
        <v>#N/A</v>
      </c>
      <c r="AV155" s="99">
        <f t="shared" ca="1" si="96"/>
        <v>17.239632080601382</v>
      </c>
      <c r="AW155" s="91">
        <f t="shared" ca="1" si="97"/>
        <v>-3.0075049003284478</v>
      </c>
      <c r="AX155" s="99">
        <f t="shared" ca="1" si="98"/>
        <v>15.155444566227676</v>
      </c>
      <c r="AY155" s="91">
        <f t="shared" ca="1" si="99"/>
        <v>8.7500000000000018</v>
      </c>
      <c r="BD155" s="174">
        <v>112</v>
      </c>
      <c r="BE155" s="30">
        <f t="shared" ca="1" si="100"/>
        <v>1.9289053045551583</v>
      </c>
      <c r="BF155" s="30">
        <f t="shared" ca="1" si="101"/>
        <v>1.4193699007357403</v>
      </c>
      <c r="BG155" s="30">
        <f t="shared" ca="1" si="111"/>
        <v>1.049099491848156</v>
      </c>
      <c r="BH155" s="17" t="b">
        <f t="shared" ca="1" si="102"/>
        <v>0</v>
      </c>
      <c r="BI155" s="30" t="e">
        <f t="shared" ca="1" si="103"/>
        <v>#N/A</v>
      </c>
      <c r="BJ155" s="91" t="e">
        <f t="shared" ca="1" si="104"/>
        <v>#N/A</v>
      </c>
      <c r="BK155" t="b">
        <f t="shared" ca="1" si="105"/>
        <v>1</v>
      </c>
      <c r="BL155" s="30">
        <f t="shared" ca="1" si="112"/>
        <v>23.179596364169686</v>
      </c>
      <c r="BM155" s="91">
        <f t="shared" ca="1" si="113"/>
        <v>-9.3651648353978025</v>
      </c>
      <c r="BN155" s="17" t="b">
        <f t="shared" ca="1" si="106"/>
        <v>0</v>
      </c>
      <c r="BO155" t="b">
        <f t="shared" ca="1" si="107"/>
        <v>1</v>
      </c>
      <c r="BP155" t="b">
        <f t="shared" ca="1" si="108"/>
        <v>1</v>
      </c>
      <c r="BQ155" t="b">
        <f t="shared" ca="1" si="109"/>
        <v>1</v>
      </c>
      <c r="BR155" s="108" t="b">
        <f t="shared" si="110"/>
        <v>0</v>
      </c>
    </row>
    <row r="156" spans="1:70" ht="15" customHeight="1">
      <c r="A156" s="19">
        <f t="shared" si="118"/>
        <v>17.65625</v>
      </c>
      <c r="B156" s="22">
        <f t="shared" ca="1" si="123"/>
        <v>181</v>
      </c>
      <c r="C156" s="4">
        <f t="shared" ca="1" si="123"/>
        <v>144.7016314341532</v>
      </c>
      <c r="D156" s="21">
        <f t="shared" ca="1" si="123"/>
        <v>66.188844968449914</v>
      </c>
      <c r="E156" s="4">
        <f t="shared" ca="1" si="124"/>
        <v>181</v>
      </c>
      <c r="F156" s="4">
        <f t="shared" ca="1" si="124"/>
        <v>103.45811007046032</v>
      </c>
      <c r="G156" s="22">
        <f t="shared" ca="1" si="125"/>
        <v>99.80738797838184</v>
      </c>
      <c r="H156" s="4">
        <f t="shared" ca="1" si="125"/>
        <v>-1</v>
      </c>
      <c r="I156" s="99">
        <f t="shared" si="74"/>
        <v>17.65625</v>
      </c>
      <c r="J156" s="22" t="e">
        <f t="shared" ca="1" si="75"/>
        <v>#N/A</v>
      </c>
      <c r="K156" s="21" t="e">
        <f t="shared" ca="1" si="82"/>
        <v>#N/A</v>
      </c>
      <c r="L156" s="4">
        <f t="shared" ca="1" si="117"/>
        <v>99.80738797838184</v>
      </c>
      <c r="M156" s="21">
        <f t="shared" ca="1" si="83"/>
        <v>181</v>
      </c>
      <c r="N156" s="22">
        <f t="shared" ca="1" si="84"/>
        <v>60</v>
      </c>
      <c r="O156" s="21">
        <f t="shared" ca="1" si="85"/>
        <v>-1</v>
      </c>
      <c r="P156" s="99">
        <f t="shared" ca="1" si="76"/>
        <v>70.079111395286745</v>
      </c>
      <c r="Q156" t="e">
        <f t="shared" ca="1" si="119"/>
        <v>#N/A</v>
      </c>
      <c r="R156" s="108" t="e">
        <f t="shared" ca="1" si="120"/>
        <v>#N/A</v>
      </c>
      <c r="S156" s="99">
        <f t="shared" ca="1" si="79"/>
        <v>22.456801332186579</v>
      </c>
      <c r="T156" s="34" t="e">
        <f t="shared" ca="1" si="121"/>
        <v>#N/A</v>
      </c>
      <c r="U156" s="59" t="e">
        <f t="shared" ca="1" si="122"/>
        <v>#N/A</v>
      </c>
      <c r="AB156" s="4"/>
      <c r="AC156" s="4"/>
      <c r="AD156" s="4"/>
      <c r="AE156" s="4"/>
      <c r="AL156" s="99">
        <f t="shared" ca="1" si="86"/>
        <v>16.153369129789954</v>
      </c>
      <c r="AM156" s="91">
        <f t="shared" ca="1" si="87"/>
        <v>7.1282417060063947</v>
      </c>
      <c r="AN156" s="99">
        <f t="shared" ca="1" si="88"/>
        <v>-16.153369129789954</v>
      </c>
      <c r="AO156" s="91">
        <f t="shared" ca="1" si="89"/>
        <v>7.1282417060063947</v>
      </c>
      <c r="AP156" s="99">
        <f t="shared" ca="1" si="90"/>
        <v>10.202388369534676</v>
      </c>
      <c r="AQ156" s="91">
        <f t="shared" ca="1" si="91"/>
        <v>-14.410219832455144</v>
      </c>
      <c r="AR156" s="30">
        <f t="shared" ca="1" si="92"/>
        <v>-10.202388369534676</v>
      </c>
      <c r="AS156" s="91">
        <f t="shared" ca="1" si="93"/>
        <v>-14.410219832455144</v>
      </c>
      <c r="AT156" s="99" t="e">
        <f t="shared" ca="1" si="94"/>
        <v>#N/A</v>
      </c>
      <c r="AU156" s="91" t="e">
        <f t="shared" ca="1" si="95"/>
        <v>#N/A</v>
      </c>
      <c r="AV156" s="99">
        <f t="shared" ca="1" si="96"/>
        <v>17.398220550878197</v>
      </c>
      <c r="AW156" s="91">
        <f t="shared" ca="1" si="97"/>
        <v>-3.0075049003284455</v>
      </c>
      <c r="AX156" s="99">
        <f t="shared" ca="1" si="98"/>
        <v>15.290761035568995</v>
      </c>
      <c r="AY156" s="91">
        <f t="shared" ca="1" si="99"/>
        <v>8.8281250000000018</v>
      </c>
      <c r="BD156" s="174">
        <v>113</v>
      </c>
      <c r="BE156" s="30">
        <f t="shared" ca="1" si="100"/>
        <v>1.8493040161788041</v>
      </c>
      <c r="BF156" s="30">
        <f t="shared" ca="1" si="101"/>
        <v>1.3978465257940658</v>
      </c>
      <c r="BG156" s="30">
        <f t="shared" ca="1" si="111"/>
        <v>1.0331909103695269</v>
      </c>
      <c r="BH156" s="17" t="b">
        <f t="shared" ca="1" si="102"/>
        <v>0</v>
      </c>
      <c r="BI156" s="30" t="e">
        <f t="shared" ca="1" si="103"/>
        <v>#N/A</v>
      </c>
      <c r="BJ156" s="91" t="e">
        <f t="shared" ca="1" si="104"/>
        <v>#N/A</v>
      </c>
      <c r="BK156" t="b">
        <f t="shared" ca="1" si="105"/>
        <v>1</v>
      </c>
      <c r="BL156" s="30">
        <f t="shared" ca="1" si="112"/>
        <v>23.012621336311007</v>
      </c>
      <c r="BM156" s="91">
        <f t="shared" ca="1" si="113"/>
        <v>-9.768278212231845</v>
      </c>
      <c r="BN156" s="17" t="b">
        <f t="shared" ca="1" si="106"/>
        <v>0</v>
      </c>
      <c r="BO156" t="b">
        <f t="shared" ca="1" si="107"/>
        <v>1</v>
      </c>
      <c r="BP156" t="b">
        <f t="shared" ca="1" si="108"/>
        <v>1</v>
      </c>
      <c r="BQ156" t="b">
        <f t="shared" ca="1" si="109"/>
        <v>1</v>
      </c>
      <c r="BR156" s="108" t="b">
        <f t="shared" si="110"/>
        <v>0</v>
      </c>
    </row>
    <row r="157" spans="1:70" ht="15" customHeight="1">
      <c r="A157" s="19">
        <f t="shared" si="118"/>
        <v>17.8125</v>
      </c>
      <c r="B157" s="22">
        <f t="shared" ca="1" si="123"/>
        <v>181</v>
      </c>
      <c r="C157" s="4">
        <f t="shared" ca="1" si="123"/>
        <v>143.99783637338825</v>
      </c>
      <c r="D157" s="21">
        <f t="shared" ca="1" si="123"/>
        <v>66.410443924445602</v>
      </c>
      <c r="E157" s="4">
        <f t="shared" ca="1" si="124"/>
        <v>181</v>
      </c>
      <c r="F157" s="4">
        <f t="shared" ca="1" si="124"/>
        <v>103.33786646555932</v>
      </c>
      <c r="G157" s="22">
        <f t="shared" ca="1" si="125"/>
        <v>99.720519432470297</v>
      </c>
      <c r="H157" s="4">
        <f t="shared" ca="1" si="125"/>
        <v>-1</v>
      </c>
      <c r="I157" s="99">
        <f t="shared" si="74"/>
        <v>17.8125</v>
      </c>
      <c r="J157" s="22" t="e">
        <f t="shared" ca="1" si="75"/>
        <v>#N/A</v>
      </c>
      <c r="K157" s="21" t="e">
        <f t="shared" ca="1" si="82"/>
        <v>#N/A</v>
      </c>
      <c r="L157" s="4">
        <f t="shared" ca="1" si="117"/>
        <v>99.720519432470297</v>
      </c>
      <c r="M157" s="21">
        <f t="shared" ca="1" si="83"/>
        <v>181</v>
      </c>
      <c r="N157" s="22">
        <f t="shared" ca="1" si="84"/>
        <v>60</v>
      </c>
      <c r="O157" s="21">
        <f t="shared" ca="1" si="85"/>
        <v>-1</v>
      </c>
      <c r="P157" s="99">
        <f t="shared" ca="1" si="76"/>
        <v>69.857512439291057</v>
      </c>
      <c r="Q157" t="e">
        <f t="shared" ca="1" si="119"/>
        <v>#N/A</v>
      </c>
      <c r="R157" s="108" t="e">
        <f t="shared" ca="1" si="120"/>
        <v>#N/A</v>
      </c>
      <c r="S157" s="99">
        <f t="shared" ca="1" si="79"/>
        <v>22.678400288182267</v>
      </c>
      <c r="T157" s="34" t="e">
        <f t="shared" ca="1" si="121"/>
        <v>#N/A</v>
      </c>
      <c r="U157" s="59" t="e">
        <f t="shared" ca="1" si="122"/>
        <v>#N/A</v>
      </c>
      <c r="AB157" s="4"/>
      <c r="AC157" s="4"/>
      <c r="AD157" s="4"/>
      <c r="AE157" s="4"/>
      <c r="AL157" s="99">
        <f t="shared" ca="1" si="86"/>
        <v>16.324010733601931</v>
      </c>
      <c r="AM157" s="91">
        <f t="shared" ca="1" si="87"/>
        <v>7.1282417060063956</v>
      </c>
      <c r="AN157" s="99">
        <f t="shared" ca="1" si="88"/>
        <v>-16.324010733601931</v>
      </c>
      <c r="AO157" s="91">
        <f t="shared" ca="1" si="89"/>
        <v>7.1282417060063956</v>
      </c>
      <c r="AP157" s="99">
        <f t="shared" ca="1" si="90"/>
        <v>10.470468978527959</v>
      </c>
      <c r="AQ157" s="91">
        <f t="shared" ca="1" si="91"/>
        <v>-14.410219832455148</v>
      </c>
      <c r="AR157" s="30">
        <f t="shared" ca="1" si="92"/>
        <v>-10.470468978527959</v>
      </c>
      <c r="AS157" s="91">
        <f t="shared" ca="1" si="93"/>
        <v>-14.410219832455148</v>
      </c>
      <c r="AT157" s="99" t="e">
        <f t="shared" ca="1" si="94"/>
        <v>#N/A</v>
      </c>
      <c r="AU157" s="91" t="e">
        <f t="shared" ca="1" si="95"/>
        <v>#N/A</v>
      </c>
      <c r="AV157" s="99">
        <f t="shared" ca="1" si="96"/>
        <v>17.55676708635449</v>
      </c>
      <c r="AW157" s="91">
        <f t="shared" ca="1" si="97"/>
        <v>-3.0075049003284482</v>
      </c>
      <c r="AX157" s="99">
        <f t="shared" ca="1" si="98"/>
        <v>15.426077504910312</v>
      </c>
      <c r="AY157" s="91">
        <f t="shared" ca="1" si="99"/>
        <v>8.9062500000000018</v>
      </c>
      <c r="BD157" s="174">
        <v>114</v>
      </c>
      <c r="BE157" s="30">
        <f t="shared" ca="1" si="100"/>
        <v>1.7765319586084818</v>
      </c>
      <c r="BF157" s="30">
        <f t="shared" ca="1" si="101"/>
        <v>1.3764820219486578</v>
      </c>
      <c r="BG157" s="30">
        <f t="shared" ca="1" si="111"/>
        <v>1.0173997553533556</v>
      </c>
      <c r="BH157" s="17" t="b">
        <f t="shared" ca="1" si="102"/>
        <v>0</v>
      </c>
      <c r="BI157" s="30" t="e">
        <f t="shared" ca="1" si="103"/>
        <v>#N/A</v>
      </c>
      <c r="BJ157" s="91" t="e">
        <f t="shared" ca="1" si="104"/>
        <v>#N/A</v>
      </c>
      <c r="BK157" t="b">
        <f t="shared" ca="1" si="105"/>
        <v>1</v>
      </c>
      <c r="BL157" s="30">
        <f t="shared" ca="1" si="112"/>
        <v>22.83863644106502</v>
      </c>
      <c r="BM157" s="91">
        <f t="shared" ca="1" si="113"/>
        <v>-10.168416076895006</v>
      </c>
      <c r="BN157" s="17" t="b">
        <f t="shared" ca="1" si="106"/>
        <v>0</v>
      </c>
      <c r="BO157" t="b">
        <f t="shared" ca="1" si="107"/>
        <v>1</v>
      </c>
      <c r="BP157" t="b">
        <f t="shared" ca="1" si="108"/>
        <v>1</v>
      </c>
      <c r="BQ157" t="b">
        <f t="shared" ca="1" si="109"/>
        <v>1</v>
      </c>
      <c r="BR157" s="108" t="b">
        <f t="shared" si="110"/>
        <v>0</v>
      </c>
    </row>
    <row r="158" spans="1:70" ht="15" customHeight="1">
      <c r="A158" s="19">
        <f t="shared" si="118"/>
        <v>17.96875</v>
      </c>
      <c r="B158" s="22">
        <f t="shared" ca="1" si="123"/>
        <v>181</v>
      </c>
      <c r="C158" s="4">
        <f t="shared" ca="1" si="123"/>
        <v>143.3176840727424</v>
      </c>
      <c r="D158" s="21">
        <f t="shared" ca="1" si="123"/>
        <v>66.627825019130398</v>
      </c>
      <c r="E158" s="4">
        <f t="shared" ca="1" si="124"/>
        <v>181</v>
      </c>
      <c r="F158" s="4">
        <f t="shared" ca="1" si="124"/>
        <v>103.21977230556745</v>
      </c>
      <c r="G158" s="22">
        <f t="shared" ca="1" si="125"/>
        <v>99.635183615583983</v>
      </c>
      <c r="H158" s="4">
        <f t="shared" ca="1" si="125"/>
        <v>-1</v>
      </c>
      <c r="I158" s="99">
        <f t="shared" si="74"/>
        <v>17.96875</v>
      </c>
      <c r="J158" s="22" t="e">
        <f t="shared" ca="1" si="75"/>
        <v>#N/A</v>
      </c>
      <c r="K158" s="21" t="e">
        <f t="shared" ca="1" si="82"/>
        <v>#N/A</v>
      </c>
      <c r="L158" s="4">
        <f t="shared" ca="1" si="117"/>
        <v>99.635183615583983</v>
      </c>
      <c r="M158" s="21">
        <f t="shared" ca="1" si="83"/>
        <v>181</v>
      </c>
      <c r="N158" s="22">
        <f t="shared" ca="1" si="84"/>
        <v>60</v>
      </c>
      <c r="O158" s="21">
        <f t="shared" ca="1" si="85"/>
        <v>-1</v>
      </c>
      <c r="P158" s="99">
        <f t="shared" ca="1" si="76"/>
        <v>69.64013134460626</v>
      </c>
      <c r="Q158" t="e">
        <f t="shared" ca="1" si="119"/>
        <v>#N/A</v>
      </c>
      <c r="R158" s="108" t="e">
        <f t="shared" ca="1" si="120"/>
        <v>#N/A</v>
      </c>
      <c r="S158" s="99">
        <f t="shared" ca="1" si="79"/>
        <v>22.895781382867064</v>
      </c>
      <c r="T158" s="34" t="e">
        <f t="shared" ca="1" si="121"/>
        <v>#N/A</v>
      </c>
      <c r="U158" s="59" t="e">
        <f t="shared" ca="1" si="122"/>
        <v>#N/A</v>
      </c>
      <c r="AB158" s="4"/>
      <c r="AC158" s="4"/>
      <c r="AD158" s="4"/>
      <c r="AE158" s="4"/>
      <c r="AL158" s="99">
        <f t="shared" ca="1" si="86"/>
        <v>16.494367121634312</v>
      </c>
      <c r="AM158" s="91">
        <f t="shared" ca="1" si="87"/>
        <v>7.1282417060063956</v>
      </c>
      <c r="AN158" s="99">
        <f t="shared" ca="1" si="88"/>
        <v>-16.494367121634312</v>
      </c>
      <c r="AO158" s="91">
        <f t="shared" ca="1" si="89"/>
        <v>7.1282417060063956</v>
      </c>
      <c r="AP158" s="99">
        <f t="shared" ca="1" si="90"/>
        <v>10.734129724519654</v>
      </c>
      <c r="AQ158" s="91">
        <f t="shared" ca="1" si="91"/>
        <v>-14.410219832455146</v>
      </c>
      <c r="AR158" s="30">
        <f t="shared" ca="1" si="92"/>
        <v>-10.734129724519654</v>
      </c>
      <c r="AS158" s="91">
        <f t="shared" ca="1" si="93"/>
        <v>-14.410219832455146</v>
      </c>
      <c r="AT158" s="99" t="e">
        <f t="shared" ca="1" si="94"/>
        <v>#N/A</v>
      </c>
      <c r="AU158" s="91" t="e">
        <f t="shared" ca="1" si="95"/>
        <v>#N/A</v>
      </c>
      <c r="AV158" s="99">
        <f t="shared" ca="1" si="96"/>
        <v>17.715272812943084</v>
      </c>
      <c r="AW158" s="91">
        <f t="shared" ca="1" si="97"/>
        <v>-3.0075049003284526</v>
      </c>
      <c r="AX158" s="99">
        <f t="shared" ca="1" si="98"/>
        <v>15.561393974251631</v>
      </c>
      <c r="AY158" s="91">
        <f t="shared" ca="1" si="99"/>
        <v>8.9843750000000018</v>
      </c>
      <c r="BD158" s="174">
        <v>115</v>
      </c>
      <c r="BE158" s="30">
        <f t="shared" ca="1" si="100"/>
        <v>1.7097714665359993</v>
      </c>
      <c r="BF158" s="30">
        <f t="shared" ca="1" si="101"/>
        <v>1.3552828970343502</v>
      </c>
      <c r="BG158" s="30">
        <f t="shared" ca="1" si="111"/>
        <v>1.0017308369384328</v>
      </c>
      <c r="BH158" s="17" t="b">
        <f t="shared" ca="1" si="102"/>
        <v>0</v>
      </c>
      <c r="BI158" s="30" t="e">
        <f t="shared" ca="1" si="103"/>
        <v>#N/A</v>
      </c>
      <c r="BJ158" s="91" t="e">
        <f t="shared" ca="1" si="104"/>
        <v>#N/A</v>
      </c>
      <c r="BK158" t="b">
        <f t="shared" ca="1" si="105"/>
        <v>1</v>
      </c>
      <c r="BL158" s="30">
        <f t="shared" ca="1" si="112"/>
        <v>22.65769467591625</v>
      </c>
      <c r="BM158" s="91">
        <f t="shared" ca="1" si="113"/>
        <v>-10.565456543517483</v>
      </c>
      <c r="BN158" s="17" t="b">
        <f t="shared" ca="1" si="106"/>
        <v>0</v>
      </c>
      <c r="BO158" t="b">
        <f t="shared" ca="1" si="107"/>
        <v>1</v>
      </c>
      <c r="BP158" t="b">
        <f t="shared" ca="1" si="108"/>
        <v>1</v>
      </c>
      <c r="BQ158" t="b">
        <f t="shared" ca="1" si="109"/>
        <v>1</v>
      </c>
      <c r="BR158" s="108" t="b">
        <f t="shared" si="110"/>
        <v>0</v>
      </c>
    </row>
    <row r="159" spans="1:70" ht="15" customHeight="1">
      <c r="A159" s="19">
        <f t="shared" si="118"/>
        <v>18.125</v>
      </c>
      <c r="B159" s="22">
        <f t="shared" ca="1" si="123"/>
        <v>181</v>
      </c>
      <c r="C159" s="4">
        <f t="shared" ca="1" si="123"/>
        <v>142.65965843545391</v>
      </c>
      <c r="D159" s="21">
        <f t="shared" ca="1" si="123"/>
        <v>66.841111442928053</v>
      </c>
      <c r="E159" s="4">
        <f t="shared" ca="1" si="124"/>
        <v>181</v>
      </c>
      <c r="F159" s="4">
        <f t="shared" ca="1" si="124"/>
        <v>103.10376993729058</v>
      </c>
      <c r="G159" s="22">
        <f t="shared" ca="1" si="125"/>
        <v>99.551340124286199</v>
      </c>
      <c r="H159" s="4">
        <f t="shared" ca="1" si="125"/>
        <v>-1</v>
      </c>
      <c r="I159" s="99">
        <f t="shared" si="74"/>
        <v>18.125</v>
      </c>
      <c r="J159" s="22" t="e">
        <f t="shared" ca="1" si="75"/>
        <v>#N/A</v>
      </c>
      <c r="K159" s="21" t="e">
        <f t="shared" ca="1" si="82"/>
        <v>#N/A</v>
      </c>
      <c r="L159" s="4">
        <f t="shared" ca="1" si="117"/>
        <v>99.551340124286199</v>
      </c>
      <c r="M159" s="21">
        <f t="shared" ca="1" si="83"/>
        <v>181</v>
      </c>
      <c r="N159" s="22">
        <f t="shared" ca="1" si="84"/>
        <v>60</v>
      </c>
      <c r="O159" s="21">
        <f t="shared" ca="1" si="85"/>
        <v>-1</v>
      </c>
      <c r="P159" s="99">
        <f t="shared" ca="1" si="76"/>
        <v>69.426844920808605</v>
      </c>
      <c r="Q159" t="e">
        <f t="shared" ca="1" si="119"/>
        <v>#N/A</v>
      </c>
      <c r="R159" s="108" t="e">
        <f t="shared" ca="1" si="120"/>
        <v>#N/A</v>
      </c>
      <c r="S159" s="99">
        <f t="shared" ca="1" si="79"/>
        <v>23.109067806664719</v>
      </c>
      <c r="T159" s="34" t="e">
        <f t="shared" ca="1" si="121"/>
        <v>#N/A</v>
      </c>
      <c r="U159" s="59" t="e">
        <f t="shared" ca="1" si="122"/>
        <v>#N/A</v>
      </c>
      <c r="AB159" s="4"/>
      <c r="AC159" s="4"/>
      <c r="AD159" s="4"/>
      <c r="AE159" s="4"/>
      <c r="AL159" s="99">
        <f t="shared" ca="1" si="86"/>
        <v>16.664447040953718</v>
      </c>
      <c r="AM159" s="91">
        <f t="shared" ca="1" si="87"/>
        <v>7.1282417060063903</v>
      </c>
      <c r="AN159" s="99">
        <f t="shared" ca="1" si="88"/>
        <v>-16.664447040953718</v>
      </c>
      <c r="AO159" s="91">
        <f t="shared" ca="1" si="89"/>
        <v>7.1282417060063903</v>
      </c>
      <c r="AP159" s="99">
        <f t="shared" ca="1" si="90"/>
        <v>10.993688615761149</v>
      </c>
      <c r="AQ159" s="91">
        <f t="shared" ca="1" si="91"/>
        <v>-14.41021983245515</v>
      </c>
      <c r="AR159" s="30">
        <f t="shared" ca="1" si="92"/>
        <v>-10.993688615761149</v>
      </c>
      <c r="AS159" s="91">
        <f t="shared" ca="1" si="93"/>
        <v>-14.41021983245515</v>
      </c>
      <c r="AT159" s="99" t="e">
        <f t="shared" ca="1" si="94"/>
        <v>#N/A</v>
      </c>
      <c r="AU159" s="91" t="e">
        <f t="shared" ca="1" si="95"/>
        <v>#N/A</v>
      </c>
      <c r="AV159" s="99">
        <f t="shared" ca="1" si="96"/>
        <v>17.873738816333319</v>
      </c>
      <c r="AW159" s="91">
        <f t="shared" ca="1" si="97"/>
        <v>-3.0075049003284482</v>
      </c>
      <c r="AX159" s="99">
        <f t="shared" ca="1" si="98"/>
        <v>15.69671044359295</v>
      </c>
      <c r="AY159" s="91">
        <f t="shared" ca="1" si="99"/>
        <v>9.0625000000000018</v>
      </c>
      <c r="BD159" s="174">
        <v>116</v>
      </c>
      <c r="BE159" s="30">
        <f t="shared" ca="1" si="100"/>
        <v>1.648330759115769</v>
      </c>
      <c r="BF159" s="30">
        <f t="shared" ca="1" si="101"/>
        <v>1.3342556085099526</v>
      </c>
      <c r="BG159" s="30">
        <f t="shared" ca="1" si="111"/>
        <v>0.98618892802909552</v>
      </c>
      <c r="BH159" s="17" t="b">
        <f t="shared" ca="1" si="102"/>
        <v>0</v>
      </c>
      <c r="BI159" s="30" t="e">
        <f t="shared" ca="1" si="103"/>
        <v>#N/A</v>
      </c>
      <c r="BJ159" s="91" t="e">
        <f t="shared" ca="1" si="104"/>
        <v>#N/A</v>
      </c>
      <c r="BK159" t="b">
        <f t="shared" ca="1" si="105"/>
        <v>1</v>
      </c>
      <c r="BL159" s="30">
        <f t="shared" ca="1" si="112"/>
        <v>22.469851157479173</v>
      </c>
      <c r="BM159" s="91">
        <f t="shared" ca="1" si="113"/>
        <v>-10.959278669726938</v>
      </c>
      <c r="BN159" s="17" t="b">
        <f t="shared" ca="1" si="106"/>
        <v>0</v>
      </c>
      <c r="BO159" t="b">
        <f t="shared" ca="1" si="107"/>
        <v>1</v>
      </c>
      <c r="BP159" t="b">
        <f t="shared" ca="1" si="108"/>
        <v>1</v>
      </c>
      <c r="BQ159" t="b">
        <f t="shared" ca="1" si="109"/>
        <v>1</v>
      </c>
      <c r="BR159" s="108" t="b">
        <f t="shared" si="110"/>
        <v>0</v>
      </c>
    </row>
    <row r="160" spans="1:70" ht="15" customHeight="1">
      <c r="A160" s="19">
        <f t="shared" si="118"/>
        <v>18.28125</v>
      </c>
      <c r="B160" s="22">
        <f t="shared" ca="1" si="123"/>
        <v>181</v>
      </c>
      <c r="C160" s="4">
        <f t="shared" ca="1" si="123"/>
        <v>142.02239559770314</v>
      </c>
      <c r="D160" s="21">
        <f t="shared" ca="1" si="123"/>
        <v>67.050421480537864</v>
      </c>
      <c r="E160" s="4">
        <f t="shared" ca="1" si="124"/>
        <v>181</v>
      </c>
      <c r="F160" s="4">
        <f t="shared" ca="1" si="124"/>
        <v>102.9898037699116</v>
      </c>
      <c r="G160" s="22">
        <f t="shared" ca="1" si="125"/>
        <v>99.468949969501139</v>
      </c>
      <c r="H160" s="4">
        <f t="shared" ca="1" si="125"/>
        <v>-1</v>
      </c>
      <c r="I160" s="99">
        <f t="shared" si="74"/>
        <v>18.28125</v>
      </c>
      <c r="J160" s="22" t="e">
        <f t="shared" ca="1" si="75"/>
        <v>#N/A</v>
      </c>
      <c r="K160" s="21" t="e">
        <f t="shared" ca="1" si="82"/>
        <v>#N/A</v>
      </c>
      <c r="L160" s="4">
        <f t="shared" ca="1" si="117"/>
        <v>99.468949969501139</v>
      </c>
      <c r="M160" s="21">
        <f t="shared" ca="1" si="83"/>
        <v>181</v>
      </c>
      <c r="N160" s="22">
        <f t="shared" ca="1" si="84"/>
        <v>60</v>
      </c>
      <c r="O160" s="21">
        <f t="shared" ca="1" si="85"/>
        <v>-1</v>
      </c>
      <c r="P160" s="99">
        <f t="shared" ca="1" si="76"/>
        <v>69.217534883198795</v>
      </c>
      <c r="Q160" t="e">
        <f t="shared" ca="1" si="119"/>
        <v>#N/A</v>
      </c>
      <c r="R160" s="108" t="e">
        <f t="shared" ca="1" si="120"/>
        <v>#N/A</v>
      </c>
      <c r="S160" s="99">
        <f t="shared" ca="1" si="79"/>
        <v>23.318377844274529</v>
      </c>
      <c r="T160" s="34" t="e">
        <f t="shared" ca="1" si="121"/>
        <v>#N/A</v>
      </c>
      <c r="U160" s="59" t="e">
        <f t="shared" ca="1" si="122"/>
        <v>#N/A</v>
      </c>
      <c r="AB160" s="4"/>
      <c r="AC160" s="4"/>
      <c r="AD160" s="4"/>
      <c r="AE160" s="4"/>
      <c r="AL160" s="99">
        <f t="shared" ca="1" si="86"/>
        <v>16.834258871220054</v>
      </c>
      <c r="AM160" s="91">
        <f t="shared" ca="1" si="87"/>
        <v>7.1282417060063894</v>
      </c>
      <c r="AN160" s="99">
        <f t="shared" ca="1" si="88"/>
        <v>-16.834258871220054</v>
      </c>
      <c r="AO160" s="91">
        <f t="shared" ca="1" si="89"/>
        <v>7.1282417060063894</v>
      </c>
      <c r="AP160" s="99">
        <f t="shared" ca="1" si="90"/>
        <v>11.249429582997371</v>
      </c>
      <c r="AQ160" s="91">
        <f t="shared" ca="1" si="91"/>
        <v>-14.410219832455146</v>
      </c>
      <c r="AR160" s="30">
        <f t="shared" ca="1" si="92"/>
        <v>-11.249429582997371</v>
      </c>
      <c r="AS160" s="91">
        <f t="shared" ca="1" si="93"/>
        <v>-14.410219832455146</v>
      </c>
      <c r="AT160" s="99" t="e">
        <f t="shared" ca="1" si="94"/>
        <v>#N/A</v>
      </c>
      <c r="AU160" s="91" t="e">
        <f t="shared" ca="1" si="95"/>
        <v>#N/A</v>
      </c>
      <c r="AV160" s="99">
        <f t="shared" ca="1" si="96"/>
        <v>18.032166143783179</v>
      </c>
      <c r="AW160" s="91">
        <f t="shared" ca="1" si="97"/>
        <v>-3.0075049003284473</v>
      </c>
      <c r="AX160" s="99">
        <f t="shared" ca="1" si="98"/>
        <v>15.832026912934268</v>
      </c>
      <c r="AY160" s="91">
        <f t="shared" ca="1" si="99"/>
        <v>9.1406250000000018</v>
      </c>
      <c r="BD160" s="174">
        <v>117</v>
      </c>
      <c r="BE160" s="30">
        <f t="shared" ca="1" si="100"/>
        <v>1.5916206298938704</v>
      </c>
      <c r="BF160" s="30">
        <f t="shared" ca="1" si="101"/>
        <v>1.313406561491246</v>
      </c>
      <c r="BG160" s="30">
        <f t="shared" ca="1" si="111"/>
        <v>0.97077876284135567</v>
      </c>
      <c r="BH160" s="17" t="b">
        <f t="shared" ca="1" si="102"/>
        <v>0</v>
      </c>
      <c r="BI160" s="30" t="e">
        <f t="shared" ca="1" si="103"/>
        <v>#N/A</v>
      </c>
      <c r="BJ160" s="91" t="e">
        <f t="shared" ca="1" si="104"/>
        <v>#N/A</v>
      </c>
      <c r="BK160" t="b">
        <f t="shared" ca="1" si="105"/>
        <v>1</v>
      </c>
      <c r="BL160" s="30">
        <f t="shared" ca="1" si="112"/>
        <v>22.275163104709197</v>
      </c>
      <c r="BM160" s="91">
        <f t="shared" ca="1" si="113"/>
        <v>-11.349762493488667</v>
      </c>
      <c r="BN160" s="17" t="b">
        <f t="shared" ca="1" si="106"/>
        <v>0</v>
      </c>
      <c r="BO160" t="b">
        <f t="shared" ca="1" si="107"/>
        <v>1</v>
      </c>
      <c r="BP160" t="b">
        <f t="shared" ca="1" si="108"/>
        <v>1</v>
      </c>
      <c r="BQ160" t="b">
        <f t="shared" ca="1" si="109"/>
        <v>1</v>
      </c>
      <c r="BR160" s="108" t="b">
        <f t="shared" si="110"/>
        <v>0</v>
      </c>
    </row>
    <row r="161" spans="1:70" ht="15" customHeight="1">
      <c r="A161" s="19">
        <f t="shared" si="118"/>
        <v>18.4375</v>
      </c>
      <c r="B161" s="22">
        <f t="shared" ca="1" si="123"/>
        <v>181</v>
      </c>
      <c r="C161" s="4">
        <f t="shared" ca="1" si="123"/>
        <v>141.40466309771048</v>
      </c>
      <c r="D161" s="21">
        <f t="shared" ca="1" si="123"/>
        <v>67.255868760347056</v>
      </c>
      <c r="E161" s="4">
        <f t="shared" ca="1" si="124"/>
        <v>181</v>
      </c>
      <c r="F161" s="4">
        <f t="shared" ca="1" si="124"/>
        <v>102.87782018275881</v>
      </c>
      <c r="G161" s="22">
        <f t="shared" ca="1" si="125"/>
        <v>99.387975514875635</v>
      </c>
      <c r="H161" s="4">
        <f t="shared" ca="1" si="125"/>
        <v>-1</v>
      </c>
      <c r="I161" s="99">
        <f t="shared" si="74"/>
        <v>18.4375</v>
      </c>
      <c r="J161" s="22" t="e">
        <f t="shared" ca="1" si="75"/>
        <v>#N/A</v>
      </c>
      <c r="K161" s="21" t="e">
        <f t="shared" ca="1" si="82"/>
        <v>#N/A</v>
      </c>
      <c r="L161" s="4">
        <f t="shared" ca="1" si="117"/>
        <v>99.387975514875635</v>
      </c>
      <c r="M161" s="21">
        <f t="shared" ca="1" si="83"/>
        <v>181</v>
      </c>
      <c r="N161" s="22">
        <f t="shared" ca="1" si="84"/>
        <v>60</v>
      </c>
      <c r="O161" s="21">
        <f t="shared" ca="1" si="85"/>
        <v>-1</v>
      </c>
      <c r="P161" s="99">
        <f t="shared" ca="1" si="76"/>
        <v>69.012087603389602</v>
      </c>
      <c r="Q161" t="e">
        <f t="shared" ca="1" si="119"/>
        <v>#N/A</v>
      </c>
      <c r="R161" s="108" t="e">
        <f t="shared" ca="1" si="120"/>
        <v>#N/A</v>
      </c>
      <c r="S161" s="99">
        <f t="shared" ca="1" si="79"/>
        <v>23.523825124083722</v>
      </c>
      <c r="T161" s="34" t="e">
        <f t="shared" ca="1" si="121"/>
        <v>#N/A</v>
      </c>
      <c r="U161" s="59" t="e">
        <f t="shared" ca="1" si="122"/>
        <v>#N/A</v>
      </c>
      <c r="AB161" s="4"/>
      <c r="AC161" s="4"/>
      <c r="AD161" s="4"/>
      <c r="AE161" s="4"/>
      <c r="AL161" s="99">
        <f t="shared" ca="1" si="86"/>
        <v>17.003810644404126</v>
      </c>
      <c r="AM161" s="91">
        <f t="shared" ca="1" si="87"/>
        <v>7.1282417060063983</v>
      </c>
      <c r="AN161" s="99">
        <f t="shared" ca="1" si="88"/>
        <v>-17.003810644404126</v>
      </c>
      <c r="AO161" s="91">
        <f t="shared" ca="1" si="89"/>
        <v>7.1282417060063983</v>
      </c>
      <c r="AP161" s="99">
        <f t="shared" ca="1" si="90"/>
        <v>11.501607306386198</v>
      </c>
      <c r="AQ161" s="91">
        <f t="shared" ca="1" si="91"/>
        <v>-14.410219832455144</v>
      </c>
      <c r="AR161" s="30">
        <f t="shared" ca="1" si="92"/>
        <v>-11.501607306386198</v>
      </c>
      <c r="AS161" s="91">
        <f t="shared" ca="1" si="93"/>
        <v>-14.410219832455144</v>
      </c>
      <c r="AT161" s="99" t="e">
        <f t="shared" ca="1" si="94"/>
        <v>#N/A</v>
      </c>
      <c r="AU161" s="91" t="e">
        <f t="shared" ca="1" si="95"/>
        <v>#N/A</v>
      </c>
      <c r="AV161" s="99">
        <f t="shared" ca="1" si="96"/>
        <v>18.190555805815841</v>
      </c>
      <c r="AW161" s="91">
        <f t="shared" ca="1" si="97"/>
        <v>-3.0075049003284482</v>
      </c>
      <c r="AX161" s="99">
        <f t="shared" ca="1" si="98"/>
        <v>15.967343382275587</v>
      </c>
      <c r="AY161" s="91">
        <f t="shared" ca="1" si="99"/>
        <v>9.2187500000000018</v>
      </c>
      <c r="BD161" s="174">
        <v>118</v>
      </c>
      <c r="BE161" s="30">
        <f t="shared" ca="1" si="100"/>
        <v>1.5391361318530667</v>
      </c>
      <c r="BF161" s="30">
        <f t="shared" ca="1" si="101"/>
        <v>1.2927421067999205</v>
      </c>
      <c r="BG161" s="30">
        <f t="shared" ca="1" si="111"/>
        <v>0.95550503546081089</v>
      </c>
      <c r="BH161" s="17" t="b">
        <f t="shared" ca="1" si="102"/>
        <v>0</v>
      </c>
      <c r="BI161" s="30" t="e">
        <f t="shared" ca="1" si="103"/>
        <v>#N/A</v>
      </c>
      <c r="BJ161" s="91" t="e">
        <f t="shared" ca="1" si="104"/>
        <v>#N/A</v>
      </c>
      <c r="BK161" t="b">
        <f t="shared" ca="1" si="105"/>
        <v>1</v>
      </c>
      <c r="BL161" s="30">
        <f t="shared" ca="1" si="112"/>
        <v>22.07368982147317</v>
      </c>
      <c r="BM161" s="91">
        <f t="shared" ca="1" si="113"/>
        <v>-11.736789069647273</v>
      </c>
      <c r="BN161" s="17" t="b">
        <f t="shared" ca="1" si="106"/>
        <v>0</v>
      </c>
      <c r="BO161" t="b">
        <f t="shared" ca="1" si="107"/>
        <v>1</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140.80534260417517</v>
      </c>
      <c r="D162" s="21">
        <f t="shared" ca="1" si="126"/>
        <v>67.457562488332229</v>
      </c>
      <c r="E162" s="4">
        <f t="shared" ref="E162:F181" ca="1" si="127">IFERROR(DEGREES(ACOS(3*$C$9*($C$9-$D$17/E$42)/($D$17/E$42*$A162))),IF($C$9-$D$17/E$42&lt;=0,181,-1))</f>
        <v>181</v>
      </c>
      <c r="F162" s="4">
        <f t="shared" ca="1" si="127"/>
        <v>102.76776743802355</v>
      </c>
      <c r="G162" s="22">
        <f t="shared" ref="G162:H181" ca="1" si="128">IFERROR(DEGREES(ACOS(3*$C$9*($C$9-$E$17/G$42)/($E$17/G$42*$A162))),IF($C$9-$E$17/G$42&lt;=0,181,-1))</f>
        <v>99.308380418351192</v>
      </c>
      <c r="H162" s="4">
        <f t="shared" ca="1" si="128"/>
        <v>-1</v>
      </c>
      <c r="I162" s="99">
        <f t="shared" si="74"/>
        <v>18.59375</v>
      </c>
      <c r="J162" s="22" t="e">
        <f t="shared" ca="1" si="75"/>
        <v>#N/A</v>
      </c>
      <c r="K162" s="21" t="e">
        <f t="shared" ca="1" si="82"/>
        <v>#N/A</v>
      </c>
      <c r="L162" s="4">
        <f t="shared" ca="1" si="117"/>
        <v>99.308380418351192</v>
      </c>
      <c r="M162" s="21">
        <f t="shared" ca="1" si="83"/>
        <v>181</v>
      </c>
      <c r="N162" s="22">
        <f t="shared" ca="1" si="84"/>
        <v>60</v>
      </c>
      <c r="O162" s="21">
        <f t="shared" ca="1" si="85"/>
        <v>-1</v>
      </c>
      <c r="P162" s="99">
        <f t="shared" ca="1" si="76"/>
        <v>68.810393875404429</v>
      </c>
      <c r="Q162" t="e">
        <f t="shared" ca="1" si="119"/>
        <v>#N/A</v>
      </c>
      <c r="R162" s="108" t="e">
        <f t="shared" ca="1" si="120"/>
        <v>#N/A</v>
      </c>
      <c r="S162" s="99">
        <f t="shared" ca="1" si="79"/>
        <v>23.725518852068895</v>
      </c>
      <c r="T162" s="34" t="e">
        <f t="shared" ca="1" si="121"/>
        <v>#N/A</v>
      </c>
      <c r="U162" s="59" t="e">
        <f t="shared" ca="1" si="122"/>
        <v>#N/A</v>
      </c>
      <c r="AB162" s="4"/>
      <c r="AC162" s="4"/>
      <c r="AD162" s="4"/>
      <c r="AE162" s="4"/>
      <c r="AL162" s="99">
        <f t="shared" ca="1" si="86"/>
        <v>17.173110063213681</v>
      </c>
      <c r="AM162" s="91">
        <f t="shared" ca="1" si="87"/>
        <v>7.1282417060063947</v>
      </c>
      <c r="AN162" s="99">
        <f t="shared" ca="1" si="88"/>
        <v>-17.173110063213681</v>
      </c>
      <c r="AO162" s="91">
        <f t="shared" ca="1" si="89"/>
        <v>7.1282417060063947</v>
      </c>
      <c r="AP162" s="99">
        <f t="shared" ca="1" si="90"/>
        <v>11.750451201669506</v>
      </c>
      <c r="AQ162" s="91">
        <f t="shared" ca="1" si="91"/>
        <v>-14.410219832455146</v>
      </c>
      <c r="AR162" s="30">
        <f t="shared" ca="1" si="92"/>
        <v>-11.750451201669506</v>
      </c>
      <c r="AS162" s="91">
        <f t="shared" ca="1" si="93"/>
        <v>-14.410219832455146</v>
      </c>
      <c r="AT162" s="99" t="e">
        <f t="shared" ca="1" si="94"/>
        <v>#N/A</v>
      </c>
      <c r="AU162" s="91" t="e">
        <f t="shared" ca="1" si="95"/>
        <v>#N/A</v>
      </c>
      <c r="AV162" s="99">
        <f t="shared" ca="1" si="96"/>
        <v>18.348908777826555</v>
      </c>
      <c r="AW162" s="91">
        <f t="shared" ca="1" si="97"/>
        <v>-3.007504900328446</v>
      </c>
      <c r="AX162" s="99">
        <f t="shared" ca="1" si="98"/>
        <v>16.102659851616906</v>
      </c>
      <c r="AY162" s="91">
        <f t="shared" ca="1" si="99"/>
        <v>9.2968750000000018</v>
      </c>
      <c r="BD162" s="174">
        <v>119</v>
      </c>
      <c r="BE162" s="30">
        <f t="shared" ca="1" si="100"/>
        <v>1.4904420518597368</v>
      </c>
      <c r="BF162" s="30">
        <f t="shared" ca="1" si="101"/>
        <v>1.2722685390290573</v>
      </c>
      <c r="BG162" s="30">
        <f t="shared" ca="1" si="111"/>
        <v>0.94037239841278142</v>
      </c>
      <c r="BH162" s="17" t="b">
        <f t="shared" ca="1" si="102"/>
        <v>0</v>
      </c>
      <c r="BI162" s="30" t="e">
        <f t="shared" ca="1" si="103"/>
        <v>#N/A</v>
      </c>
      <c r="BJ162" s="91" t="e">
        <f t="shared" ca="1" si="104"/>
        <v>#N/A</v>
      </c>
      <c r="BK162" t="b">
        <f t="shared" ca="1" si="105"/>
        <v>1</v>
      </c>
      <c r="BL162" s="30">
        <f t="shared" ca="1" si="112"/>
        <v>21.865492678484895</v>
      </c>
      <c r="BM162" s="91">
        <f t="shared" ca="1" si="113"/>
        <v>-12.120240506158424</v>
      </c>
      <c r="BN162" s="17" t="b">
        <f t="shared" ca="1" si="106"/>
        <v>0</v>
      </c>
      <c r="BO162" t="b">
        <f t="shared" ca="1" si="107"/>
        <v>1</v>
      </c>
      <c r="BP162" t="b">
        <f t="shared" ca="1" si="108"/>
        <v>1</v>
      </c>
      <c r="BQ162" t="b">
        <f t="shared" ca="1" si="109"/>
        <v>1</v>
      </c>
      <c r="BR162" s="108" t="b">
        <f t="shared" si="110"/>
        <v>0</v>
      </c>
    </row>
    <row r="163" spans="1:70" ht="15" customHeight="1">
      <c r="A163" s="19">
        <f t="shared" si="118"/>
        <v>18.75</v>
      </c>
      <c r="B163" s="22">
        <f t="shared" ca="1" si="126"/>
        <v>181</v>
      </c>
      <c r="C163" s="4">
        <f t="shared" ca="1" si="126"/>
        <v>140.2234154844071</v>
      </c>
      <c r="D163" s="21">
        <f t="shared" ca="1" si="126"/>
        <v>67.655607667594097</v>
      </c>
      <c r="E163" s="4">
        <f t="shared" ca="1" si="127"/>
        <v>181</v>
      </c>
      <c r="F163" s="4">
        <f t="shared" ca="1" si="127"/>
        <v>102.6595955981178</v>
      </c>
      <c r="G163" s="22">
        <f t="shared" ca="1" si="128"/>
        <v>99.230129576752219</v>
      </c>
      <c r="H163" s="4">
        <f t="shared" ca="1" si="128"/>
        <v>-1</v>
      </c>
      <c r="I163" s="99">
        <f t="shared" si="74"/>
        <v>18.75</v>
      </c>
      <c r="J163" s="22" t="e">
        <f t="shared" ca="1" si="75"/>
        <v>#N/A</v>
      </c>
      <c r="K163" s="21" t="e">
        <f t="shared" ca="1" si="82"/>
        <v>#N/A</v>
      </c>
      <c r="L163" s="4">
        <f t="shared" ca="1" si="117"/>
        <v>99.230129576752219</v>
      </c>
      <c r="M163" s="21">
        <f t="shared" ca="1" si="83"/>
        <v>181</v>
      </c>
      <c r="N163" s="22">
        <f t="shared" ca="1" si="84"/>
        <v>60</v>
      </c>
      <c r="O163" s="21">
        <f t="shared" ca="1" si="85"/>
        <v>-1</v>
      </c>
      <c r="P163" s="99">
        <f t="shared" ca="1" si="76"/>
        <v>68.612348696142561</v>
      </c>
      <c r="Q163" t="e">
        <f t="shared" ca="1" si="119"/>
        <v>#N/A</v>
      </c>
      <c r="R163" s="108" t="e">
        <f t="shared" ca="1" si="120"/>
        <v>#N/A</v>
      </c>
      <c r="S163" s="99">
        <f t="shared" ca="1" si="79"/>
        <v>23.923564031330763</v>
      </c>
      <c r="T163" s="34" t="e">
        <f t="shared" ca="1" si="121"/>
        <v>#N/A</v>
      </c>
      <c r="U163" s="59" t="e">
        <f t="shared" ca="1" si="122"/>
        <v>#N/A</v>
      </c>
      <c r="AB163" s="4"/>
      <c r="AC163" s="4"/>
      <c r="AD163" s="4"/>
      <c r="AE163" s="4"/>
      <c r="AL163" s="99">
        <f t="shared" ca="1" si="86"/>
        <v>17.342164518327895</v>
      </c>
      <c r="AM163" s="91">
        <f t="shared" ca="1" si="87"/>
        <v>7.1282417060063947</v>
      </c>
      <c r="AN163" s="99">
        <f t="shared" ca="1" si="88"/>
        <v>-17.342164518327895</v>
      </c>
      <c r="AO163" s="91">
        <f t="shared" ca="1" si="89"/>
        <v>7.1282417060063947</v>
      </c>
      <c r="AP163" s="99">
        <f t="shared" ca="1" si="90"/>
        <v>11.996168737572688</v>
      </c>
      <c r="AQ163" s="91">
        <f t="shared" ca="1" si="91"/>
        <v>-14.41021983245515</v>
      </c>
      <c r="AR163" s="30">
        <f t="shared" ca="1" si="92"/>
        <v>-11.996168737572688</v>
      </c>
      <c r="AS163" s="91">
        <f t="shared" ca="1" si="93"/>
        <v>-14.41021983245515</v>
      </c>
      <c r="AT163" s="99" t="e">
        <f t="shared" ca="1" si="94"/>
        <v>#N/A</v>
      </c>
      <c r="AU163" s="91" t="e">
        <f t="shared" ca="1" si="95"/>
        <v>#N/A</v>
      </c>
      <c r="AV163" s="99">
        <f t="shared" ca="1" si="96"/>
        <v>18.507226001605439</v>
      </c>
      <c r="AW163" s="91">
        <f t="shared" ca="1" si="97"/>
        <v>-3.0075049003284482</v>
      </c>
      <c r="AX163" s="99">
        <f t="shared" ca="1" si="98"/>
        <v>16.237976320958225</v>
      </c>
      <c r="AY163" s="91">
        <f t="shared" ca="1" si="99"/>
        <v>9.3750000000000018</v>
      </c>
      <c r="BD163" s="174">
        <v>120</v>
      </c>
      <c r="BE163" s="30">
        <f t="shared" ca="1" si="100"/>
        <v>1.4451612903225814</v>
      </c>
      <c r="BF163" s="30">
        <f t="shared" ca="1" si="101"/>
        <v>1.2519920946257306</v>
      </c>
      <c r="BG163" s="30">
        <f t="shared" ca="1" si="111"/>
        <v>0.92538546124510523</v>
      </c>
      <c r="BH163" s="17" t="b">
        <f t="shared" ca="1" si="102"/>
        <v>0</v>
      </c>
      <c r="BI163" s="30" t="e">
        <f t="shared" ca="1" si="103"/>
        <v>#N/A</v>
      </c>
      <c r="BJ163" s="91" t="e">
        <f t="shared" ca="1" si="104"/>
        <v>#N/A</v>
      </c>
      <c r="BK163" t="b">
        <f t="shared" ca="1" si="105"/>
        <v>1</v>
      </c>
      <c r="BL163" s="30">
        <f t="shared" ca="1" si="112"/>
        <v>21.650635094610969</v>
      </c>
      <c r="BM163" s="91">
        <f t="shared" ca="1" si="113"/>
        <v>-12.499999999999995</v>
      </c>
      <c r="BN163" s="17" t="b">
        <f t="shared" ca="1" si="106"/>
        <v>0</v>
      </c>
      <c r="BO163" t="b">
        <f t="shared" ca="1" si="107"/>
        <v>1</v>
      </c>
      <c r="BP163" t="b">
        <f t="shared" ca="1" si="108"/>
        <v>1</v>
      </c>
      <c r="BQ163" t="b">
        <f t="shared" ca="1" si="109"/>
        <v>1</v>
      </c>
      <c r="BR163" s="108" t="b">
        <f t="shared" si="110"/>
        <v>1</v>
      </c>
    </row>
    <row r="164" spans="1:70" ht="15" customHeight="1">
      <c r="A164" s="19">
        <f t="shared" si="118"/>
        <v>18.90625</v>
      </c>
      <c r="B164" s="22">
        <f t="shared" ca="1" si="126"/>
        <v>181</v>
      </c>
      <c r="C164" s="4">
        <f t="shared" ca="1" si="126"/>
        <v>139.65795065879556</v>
      </c>
      <c r="D164" s="21">
        <f t="shared" ca="1" si="126"/>
        <v>67.850105304572267</v>
      </c>
      <c r="E164" s="4">
        <f t="shared" ca="1" si="127"/>
        <v>181</v>
      </c>
      <c r="F164" s="4">
        <f t="shared" ca="1" si="127"/>
        <v>102.55325644738362</v>
      </c>
      <c r="G164" s="22">
        <f t="shared" ca="1" si="128"/>
        <v>99.153189073209077</v>
      </c>
      <c r="H164" s="4">
        <f t="shared" ca="1" si="128"/>
        <v>-1</v>
      </c>
      <c r="I164" s="99">
        <f t="shared" si="74"/>
        <v>18.90625</v>
      </c>
      <c r="J164" s="22" t="e">
        <f t="shared" ca="1" si="75"/>
        <v>#N/A</v>
      </c>
      <c r="K164" s="21" t="e">
        <f t="shared" ca="1" si="82"/>
        <v>#N/A</v>
      </c>
      <c r="L164" s="4">
        <f t="shared" ca="1" si="117"/>
        <v>99.153189073209077</v>
      </c>
      <c r="M164" s="21">
        <f t="shared" ca="1" si="83"/>
        <v>181</v>
      </c>
      <c r="N164" s="22">
        <f t="shared" ca="1" si="84"/>
        <v>60</v>
      </c>
      <c r="O164" s="21">
        <f t="shared" ca="1" si="85"/>
        <v>-1</v>
      </c>
      <c r="P164" s="99">
        <f t="shared" ca="1" si="76"/>
        <v>68.417851059164391</v>
      </c>
      <c r="Q164" t="e">
        <f t="shared" ca="1" si="119"/>
        <v>#N/A</v>
      </c>
      <c r="R164" s="108" t="e">
        <f t="shared" ca="1" si="120"/>
        <v>#N/A</v>
      </c>
      <c r="S164" s="99">
        <f t="shared" ca="1" si="79"/>
        <v>24.118061668308933</v>
      </c>
      <c r="T164" s="34" t="e">
        <f t="shared" ca="1" si="121"/>
        <v>#N/A</v>
      </c>
      <c r="U164" s="59" t="e">
        <f t="shared" ca="1" si="122"/>
        <v>#N/A</v>
      </c>
      <c r="AB164" s="4"/>
      <c r="AC164" s="4"/>
      <c r="AD164" s="4"/>
      <c r="AE164" s="4"/>
      <c r="AL164" s="99">
        <f t="shared" ca="1" si="86"/>
        <v>17.510981104531265</v>
      </c>
      <c r="AM164" s="91">
        <f t="shared" ca="1" si="87"/>
        <v>7.1282417060063956</v>
      </c>
      <c r="AN164" s="99">
        <f t="shared" ca="1" si="88"/>
        <v>-17.510981104531265</v>
      </c>
      <c r="AO164" s="91">
        <f t="shared" ca="1" si="89"/>
        <v>7.1282417060063956</v>
      </c>
      <c r="AP164" s="99">
        <f t="shared" ca="1" si="90"/>
        <v>12.238948216363051</v>
      </c>
      <c r="AQ164" s="91">
        <f t="shared" ca="1" si="91"/>
        <v>-14.41021983245515</v>
      </c>
      <c r="AR164" s="30">
        <f t="shared" ca="1" si="92"/>
        <v>-12.238948216363051</v>
      </c>
      <c r="AS164" s="91">
        <f t="shared" ca="1" si="93"/>
        <v>-14.41021983245515</v>
      </c>
      <c r="AT164" s="99" t="e">
        <f t="shared" ca="1" si="94"/>
        <v>#N/A</v>
      </c>
      <c r="AU164" s="91" t="e">
        <f t="shared" ca="1" si="95"/>
        <v>#N/A</v>
      </c>
      <c r="AV164" s="99">
        <f t="shared" ca="1" si="96"/>
        <v>18.665508386781227</v>
      </c>
      <c r="AW164" s="91">
        <f t="shared" ca="1" si="97"/>
        <v>-3.0075049003284482</v>
      </c>
      <c r="AX164" s="99">
        <f t="shared" ca="1" si="98"/>
        <v>16.373292790299541</v>
      </c>
      <c r="AY164" s="91">
        <f t="shared" ca="1" si="99"/>
        <v>9.4531250000000018</v>
      </c>
      <c r="BD164" s="174">
        <v>121</v>
      </c>
      <c r="BE164" s="30">
        <f t="shared" ca="1" si="100"/>
        <v>1.4029654900513542</v>
      </c>
      <c r="BF164" s="30">
        <f t="shared" ca="1" si="101"/>
        <v>1.2319189499913274</v>
      </c>
      <c r="BG164" s="30">
        <f t="shared" ca="1" si="111"/>
        <v>0.91054878912402459</v>
      </c>
      <c r="BH164" s="17" t="b">
        <f t="shared" ca="1" si="102"/>
        <v>0</v>
      </c>
      <c r="BI164" s="30" t="e">
        <f t="shared" ca="1" si="103"/>
        <v>#N/A</v>
      </c>
      <c r="BJ164" s="91" t="e">
        <f t="shared" ca="1" si="104"/>
        <v>#N/A</v>
      </c>
      <c r="BK164" t="b">
        <f t="shared" ca="1" si="105"/>
        <v>1</v>
      </c>
      <c r="BL164" s="30">
        <f t="shared" ca="1" si="112"/>
        <v>21.429182517552807</v>
      </c>
      <c r="BM164" s="91">
        <f t="shared" ca="1" si="113"/>
        <v>-12.875951872751356</v>
      </c>
      <c r="BN164" s="17" t="b">
        <f t="shared" ca="1" si="106"/>
        <v>0</v>
      </c>
      <c r="BO164" t="b">
        <f t="shared" ca="1" si="107"/>
        <v>1</v>
      </c>
      <c r="BP164" t="b">
        <f t="shared" ca="1" si="108"/>
        <v>1</v>
      </c>
      <c r="BQ164" t="b">
        <f t="shared" ca="1" si="109"/>
        <v>1</v>
      </c>
      <c r="BR164" s="108" t="b">
        <f t="shared" si="110"/>
        <v>1</v>
      </c>
    </row>
    <row r="165" spans="1:70" ht="15" customHeight="1">
      <c r="A165" s="19">
        <f t="shared" si="118"/>
        <v>19.0625</v>
      </c>
      <c r="B165" s="22">
        <f t="shared" ca="1" si="126"/>
        <v>181</v>
      </c>
      <c r="C165" s="4">
        <f t="shared" ca="1" si="126"/>
        <v>139.10809431167195</v>
      </c>
      <c r="D165" s="21">
        <f t="shared" ca="1" si="126"/>
        <v>68.041152602897796</v>
      </c>
      <c r="E165" s="4">
        <f t="shared" ca="1" si="127"/>
        <v>181</v>
      </c>
      <c r="F165" s="4">
        <f t="shared" ca="1" si="127"/>
        <v>102.44870341788743</v>
      </c>
      <c r="G165" s="22">
        <f t="shared" ca="1" si="128"/>
        <v>99.077526127248063</v>
      </c>
      <c r="H165" s="4">
        <f t="shared" ca="1" si="128"/>
        <v>-1</v>
      </c>
      <c r="I165" s="99">
        <f t="shared" si="74"/>
        <v>19.0625</v>
      </c>
      <c r="J165" s="22" t="e">
        <f t="shared" ca="1" si="75"/>
        <v>#N/A</v>
      </c>
      <c r="K165" s="21" t="e">
        <f t="shared" ca="1" si="82"/>
        <v>#N/A</v>
      </c>
      <c r="L165" s="4">
        <f t="shared" ca="1" si="117"/>
        <v>99.077526127248063</v>
      </c>
      <c r="M165" s="21">
        <f t="shared" ca="1" si="83"/>
        <v>181</v>
      </c>
      <c r="N165" s="22">
        <f t="shared" ca="1" si="84"/>
        <v>60</v>
      </c>
      <c r="O165" s="21">
        <f t="shared" ca="1" si="85"/>
        <v>-1</v>
      </c>
      <c r="P165" s="99">
        <f t="shared" ca="1" si="76"/>
        <v>68.226803760838862</v>
      </c>
      <c r="Q165" t="e">
        <f t="shared" ca="1" si="119"/>
        <v>#N/A</v>
      </c>
      <c r="R165" s="108" t="e">
        <f t="shared" ca="1" si="120"/>
        <v>#N/A</v>
      </c>
      <c r="S165" s="99">
        <f t="shared" ca="1" si="79"/>
        <v>24.309108966634462</v>
      </c>
      <c r="T165" s="34" t="e">
        <f t="shared" ca="1" si="121"/>
        <v>#N/A</v>
      </c>
      <c r="U165" s="59" t="e">
        <f t="shared" ca="1" si="122"/>
        <v>#N/A</v>
      </c>
      <c r="AB165" s="4"/>
      <c r="AC165" s="4"/>
      <c r="AD165" s="4"/>
      <c r="AE165" s="4"/>
      <c r="AL165" s="99">
        <f t="shared" ca="1" si="86"/>
        <v>17.679566635829936</v>
      </c>
      <c r="AM165" s="91">
        <f t="shared" ca="1" si="87"/>
        <v>7.1282417060063947</v>
      </c>
      <c r="AN165" s="99">
        <f t="shared" ca="1" si="88"/>
        <v>-17.679566635829936</v>
      </c>
      <c r="AO165" s="91">
        <f t="shared" ca="1" si="89"/>
        <v>7.1282417060063947</v>
      </c>
      <c r="AP165" s="99">
        <f t="shared" ca="1" si="90"/>
        <v>12.478961119833505</v>
      </c>
      <c r="AQ165" s="91">
        <f t="shared" ca="1" si="91"/>
        <v>-14.41021983245515</v>
      </c>
      <c r="AR165" s="30">
        <f t="shared" ca="1" si="92"/>
        <v>-12.478961119833505</v>
      </c>
      <c r="AS165" s="91">
        <f t="shared" ca="1" si="93"/>
        <v>-14.41021983245515</v>
      </c>
      <c r="AT165" s="99" t="e">
        <f t="shared" ca="1" si="94"/>
        <v>#N/A</v>
      </c>
      <c r="AU165" s="91" t="e">
        <f t="shared" ca="1" si="95"/>
        <v>#N/A</v>
      </c>
      <c r="AV165" s="99">
        <f t="shared" ca="1" si="96"/>
        <v>18.823756812190823</v>
      </c>
      <c r="AW165" s="91">
        <f t="shared" ca="1" si="97"/>
        <v>-3.0075049003284482</v>
      </c>
      <c r="AX165" s="99">
        <f t="shared" ca="1" si="98"/>
        <v>16.50860925964086</v>
      </c>
      <c r="AY165" s="91">
        <f t="shared" ca="1" si="99"/>
        <v>9.5312500000000018</v>
      </c>
      <c r="BD165" s="174">
        <v>122</v>
      </c>
      <c r="BE165" s="30">
        <f t="shared" ca="1" si="100"/>
        <v>1.3635674223069949</v>
      </c>
      <c r="BF165" s="30">
        <f t="shared" ca="1" si="101"/>
        <v>1.2120552196001579</v>
      </c>
      <c r="BG165" s="30">
        <f t="shared" ca="1" si="111"/>
        <v>0.89586690144359493</v>
      </c>
      <c r="BH165" s="17" t="b">
        <f t="shared" ca="1" si="102"/>
        <v>0</v>
      </c>
      <c r="BI165" s="30" t="e">
        <f t="shared" ca="1" si="103"/>
        <v>#N/A</v>
      </c>
      <c r="BJ165" s="91" t="e">
        <f t="shared" ca="1" si="104"/>
        <v>#N/A</v>
      </c>
      <c r="BK165" t="b">
        <f t="shared" ca="1" si="105"/>
        <v>1</v>
      </c>
      <c r="BL165" s="30">
        <f t="shared" ca="1" si="112"/>
        <v>21.201202403910653</v>
      </c>
      <c r="BM165" s="91">
        <f t="shared" ca="1" si="113"/>
        <v>-13.24798160583012</v>
      </c>
      <c r="BN165" s="17" t="b">
        <f t="shared" ca="1" si="106"/>
        <v>0</v>
      </c>
      <c r="BO165" t="b">
        <f t="shared" ca="1" si="107"/>
        <v>1</v>
      </c>
      <c r="BP165" t="b">
        <f t="shared" ca="1" si="108"/>
        <v>1</v>
      </c>
      <c r="BQ165" t="b">
        <f t="shared" ca="1" si="109"/>
        <v>1</v>
      </c>
      <c r="BR165" s="108" t="b">
        <f t="shared" si="110"/>
        <v>1</v>
      </c>
    </row>
    <row r="166" spans="1:70" ht="15" customHeight="1">
      <c r="A166" s="19">
        <f t="shared" si="118"/>
        <v>19.21875</v>
      </c>
      <c r="B166" s="22">
        <f t="shared" ca="1" si="126"/>
        <v>181</v>
      </c>
      <c r="C166" s="4">
        <f t="shared" ca="1" si="126"/>
        <v>138.57306112128293</v>
      </c>
      <c r="D166" s="21">
        <f t="shared" ca="1" si="126"/>
        <v>68.228843145762013</v>
      </c>
      <c r="E166" s="4">
        <f t="shared" ca="1" si="127"/>
        <v>181</v>
      </c>
      <c r="F166" s="4">
        <f t="shared" ca="1" si="127"/>
        <v>102.34589151905047</v>
      </c>
      <c r="G166" s="22">
        <f t="shared" ca="1" si="128"/>
        <v>99.003109047390566</v>
      </c>
      <c r="H166" s="4">
        <f t="shared" ca="1" si="128"/>
        <v>-1</v>
      </c>
      <c r="I166" s="99">
        <f t="shared" si="74"/>
        <v>19.21875</v>
      </c>
      <c r="J166" s="22" t="e">
        <f t="shared" ca="1" si="75"/>
        <v>#N/A</v>
      </c>
      <c r="K166" s="21" t="e">
        <f t="shared" ca="1" si="82"/>
        <v>#N/A</v>
      </c>
      <c r="L166" s="4">
        <f t="shared" ca="1" si="117"/>
        <v>99.003109047390566</v>
      </c>
      <c r="M166" s="21">
        <f t="shared" ca="1" si="83"/>
        <v>181</v>
      </c>
      <c r="N166" s="22">
        <f t="shared" ca="1" si="84"/>
        <v>60</v>
      </c>
      <c r="O166" s="21">
        <f t="shared" ca="1" si="85"/>
        <v>-1</v>
      </c>
      <c r="P166" s="99">
        <f t="shared" ca="1" si="76"/>
        <v>68.039113217974645</v>
      </c>
      <c r="Q166" t="e">
        <f t="shared" ca="1" si="119"/>
        <v>#N/A</v>
      </c>
      <c r="R166" s="108" t="e">
        <f t="shared" ca="1" si="120"/>
        <v>#N/A</v>
      </c>
      <c r="S166" s="99">
        <f t="shared" ca="1" si="79"/>
        <v>24.496799509498679</v>
      </c>
      <c r="T166" s="34" t="e">
        <f t="shared" ca="1" si="121"/>
        <v>#N/A</v>
      </c>
      <c r="U166" s="59" t="e">
        <f t="shared" ca="1" si="122"/>
        <v>#N/A</v>
      </c>
      <c r="AB166" s="4"/>
      <c r="AC166" s="4"/>
      <c r="AD166" s="4"/>
      <c r="AE166" s="4"/>
      <c r="AL166" s="99">
        <f t="shared" ca="1" si="86"/>
        <v>17.84792765962623</v>
      </c>
      <c r="AM166" s="91">
        <f t="shared" ca="1" si="87"/>
        <v>7.1282417060063965</v>
      </c>
      <c r="AN166" s="99">
        <f t="shared" ca="1" si="88"/>
        <v>-17.84792765962623</v>
      </c>
      <c r="AO166" s="91">
        <f t="shared" ca="1" si="89"/>
        <v>7.1282417060063965</v>
      </c>
      <c r="AP166" s="99">
        <f t="shared" ca="1" si="90"/>
        <v>12.716364100748931</v>
      </c>
      <c r="AQ166" s="91">
        <f t="shared" ca="1" si="91"/>
        <v>-14.410219832455153</v>
      </c>
      <c r="AR166" s="30">
        <f t="shared" ca="1" si="92"/>
        <v>-12.716364100748931</v>
      </c>
      <c r="AS166" s="91">
        <f t="shared" ca="1" si="93"/>
        <v>-14.410219832455153</v>
      </c>
      <c r="AT166" s="99" t="e">
        <f t="shared" ca="1" si="94"/>
        <v>#N/A</v>
      </c>
      <c r="AU166" s="91" t="e">
        <f t="shared" ca="1" si="95"/>
        <v>#N/A</v>
      </c>
      <c r="AV166" s="99">
        <f t="shared" ca="1" si="96"/>
        <v>18.981972127178999</v>
      </c>
      <c r="AW166" s="91">
        <f t="shared" ca="1" si="97"/>
        <v>-3.0075049003284522</v>
      </c>
      <c r="AX166" s="99">
        <f t="shared" ca="1" si="98"/>
        <v>16.643925728982179</v>
      </c>
      <c r="AY166" s="91">
        <f t="shared" ca="1" si="99"/>
        <v>9.6093750000000018</v>
      </c>
      <c r="BD166" s="174">
        <v>123</v>
      </c>
      <c r="BE166" s="30">
        <f t="shared" ca="1" si="100"/>
        <v>1.3267147573095888</v>
      </c>
      <c r="BF166" s="30">
        <f t="shared" ca="1" si="101"/>
        <v>1.192406954136922</v>
      </c>
      <c r="BG166" s="30">
        <f t="shared" ca="1" si="111"/>
        <v>0.8813442704490293</v>
      </c>
      <c r="BH166" s="17" t="b">
        <f t="shared" ca="1" si="102"/>
        <v>0</v>
      </c>
      <c r="BI166" s="30" t="e">
        <f t="shared" ca="1" si="103"/>
        <v>#N/A</v>
      </c>
      <c r="BJ166" s="91" t="e">
        <f t="shared" ca="1" si="104"/>
        <v>#N/A</v>
      </c>
      <c r="BK166" t="b">
        <f t="shared" ca="1" si="105"/>
        <v>1</v>
      </c>
      <c r="BL166" s="30">
        <f t="shared" ca="1" si="112"/>
        <v>20.966764198635598</v>
      </c>
      <c r="BM166" s="91">
        <f t="shared" ca="1" si="113"/>
        <v>-13.615975875375677</v>
      </c>
      <c r="BN166" s="17" t="b">
        <f t="shared" ca="1" si="106"/>
        <v>0</v>
      </c>
      <c r="BO166" t="b">
        <f t="shared" ca="1" si="107"/>
        <v>1</v>
      </c>
      <c r="BP166" t="b">
        <f t="shared" ca="1" si="108"/>
        <v>1</v>
      </c>
      <c r="BQ166" t="b">
        <f t="shared" ca="1" si="109"/>
        <v>1</v>
      </c>
      <c r="BR166" s="108" t="b">
        <f t="shared" si="110"/>
        <v>1</v>
      </c>
    </row>
    <row r="167" spans="1:70" ht="15" customHeight="1">
      <c r="A167" s="19">
        <f t="shared" si="118"/>
        <v>19.375</v>
      </c>
      <c r="B167" s="22">
        <f t="shared" ca="1" si="126"/>
        <v>181</v>
      </c>
      <c r="C167" s="4">
        <f t="shared" ca="1" si="126"/>
        <v>138.05212674191043</v>
      </c>
      <c r="D167" s="21">
        <f t="shared" ca="1" si="126"/>
        <v>68.41326706760772</v>
      </c>
      <c r="E167" s="4">
        <f t="shared" ca="1" si="127"/>
        <v>181</v>
      </c>
      <c r="F167" s="4">
        <f t="shared" ca="1" si="127"/>
        <v>102.24477727088427</v>
      </c>
      <c r="G167" s="22">
        <f t="shared" ca="1" si="128"/>
        <v>98.929907186115315</v>
      </c>
      <c r="H167" s="4">
        <f t="shared" ca="1" si="128"/>
        <v>-1</v>
      </c>
      <c r="I167" s="99">
        <f t="shared" si="74"/>
        <v>19.375</v>
      </c>
      <c r="J167" s="22" t="e">
        <f t="shared" ca="1" si="75"/>
        <v>#N/A</v>
      </c>
      <c r="K167" s="21" t="e">
        <f t="shared" ca="1" si="82"/>
        <v>#N/A</v>
      </c>
      <c r="L167" s="4">
        <f t="shared" ca="1" si="117"/>
        <v>98.929907186115315</v>
      </c>
      <c r="M167" s="21">
        <f t="shared" ca="1" si="83"/>
        <v>181</v>
      </c>
      <c r="N167" s="22">
        <f t="shared" ca="1" si="84"/>
        <v>60</v>
      </c>
      <c r="O167" s="21">
        <f t="shared" ca="1" si="85"/>
        <v>-1</v>
      </c>
      <c r="P167" s="99">
        <f t="shared" ca="1" si="76"/>
        <v>67.854689296128939</v>
      </c>
      <c r="Q167" t="e">
        <f t="shared" ca="1" si="119"/>
        <v>#N/A</v>
      </c>
      <c r="R167" s="108" t="e">
        <f t="shared" ca="1" si="120"/>
        <v>#N/A</v>
      </c>
      <c r="S167" s="99">
        <f t="shared" ca="1" si="79"/>
        <v>24.681223431344385</v>
      </c>
      <c r="T167" s="34" t="e">
        <f t="shared" ca="1" si="121"/>
        <v>#N/A</v>
      </c>
      <c r="U167" s="59" t="e">
        <f t="shared" ca="1" si="122"/>
        <v>#N/A</v>
      </c>
      <c r="AB167" s="4"/>
      <c r="AC167" s="4"/>
      <c r="AD167" s="4"/>
      <c r="AE167" s="4"/>
      <c r="AL167" s="99">
        <f t="shared" ca="1" si="86"/>
        <v>18.016070470020679</v>
      </c>
      <c r="AM167" s="91">
        <f t="shared" ca="1" si="87"/>
        <v>7.1282417060063938</v>
      </c>
      <c r="AN167" s="99">
        <f t="shared" ca="1" si="88"/>
        <v>-18.016070470020679</v>
      </c>
      <c r="AO167" s="91">
        <f t="shared" ca="1" si="89"/>
        <v>7.1282417060063938</v>
      </c>
      <c r="AP167" s="99">
        <f t="shared" ca="1" si="90"/>
        <v>12.951300682955218</v>
      </c>
      <c r="AQ167" s="91">
        <f t="shared" ca="1" si="91"/>
        <v>-14.410219832455148</v>
      </c>
      <c r="AR167" s="30">
        <f t="shared" ca="1" si="92"/>
        <v>-12.951300682955218</v>
      </c>
      <c r="AS167" s="91">
        <f t="shared" ca="1" si="93"/>
        <v>-14.410219832455148</v>
      </c>
      <c r="AT167" s="99" t="e">
        <f t="shared" ca="1" si="94"/>
        <v>#N/A</v>
      </c>
      <c r="AU167" s="91" t="e">
        <f t="shared" ca="1" si="95"/>
        <v>#N/A</v>
      </c>
      <c r="AV167" s="99">
        <f t="shared" ca="1" si="96"/>
        <v>19.140155152832495</v>
      </c>
      <c r="AW167" s="91">
        <f t="shared" ca="1" si="97"/>
        <v>-3.0075049003284486</v>
      </c>
      <c r="AX167" s="99">
        <f t="shared" ca="1" si="98"/>
        <v>16.779242198323498</v>
      </c>
      <c r="AY167" s="91">
        <f t="shared" ca="1" si="99"/>
        <v>9.6875000000000018</v>
      </c>
      <c r="BD167" s="174">
        <v>124</v>
      </c>
      <c r="BE167" s="30">
        <f t="shared" ca="1" si="100"/>
        <v>1.2921849341728833</v>
      </c>
      <c r="BF167" s="30">
        <f t="shared" ca="1" si="101"/>
        <v>1.1729801386536174</v>
      </c>
      <c r="BG167" s="30">
        <f t="shared" ca="1" si="111"/>
        <v>0.86698531987441274</v>
      </c>
      <c r="BH167" s="17" t="b">
        <f t="shared" ca="1" si="102"/>
        <v>0</v>
      </c>
      <c r="BI167" s="30" t="e">
        <f t="shared" ca="1" si="103"/>
        <v>#N/A</v>
      </c>
      <c r="BJ167" s="91" t="e">
        <f t="shared" ca="1" si="104"/>
        <v>#N/A</v>
      </c>
      <c r="BK167" t="b">
        <f t="shared" ca="1" si="105"/>
        <v>1</v>
      </c>
      <c r="BL167" s="30">
        <f t="shared" ca="1" si="112"/>
        <v>20.725939313876044</v>
      </c>
      <c r="BM167" s="91">
        <f t="shared" ca="1" si="113"/>
        <v>-13.979822586768668</v>
      </c>
      <c r="BN167" s="17" t="b">
        <f t="shared" ca="1" si="106"/>
        <v>0</v>
      </c>
      <c r="BO167" t="b">
        <f t="shared" ca="1" si="107"/>
        <v>1</v>
      </c>
      <c r="BP167" t="b">
        <f t="shared" ca="1" si="108"/>
        <v>1</v>
      </c>
      <c r="BQ167" t="b">
        <f t="shared" ca="1" si="109"/>
        <v>1</v>
      </c>
      <c r="BR167" s="108" t="b">
        <f t="shared" si="110"/>
        <v>1</v>
      </c>
    </row>
    <row r="168" spans="1:70" ht="15" customHeight="1">
      <c r="A168" s="19">
        <f t="shared" si="118"/>
        <v>19.53125</v>
      </c>
      <c r="B168" s="22">
        <f t="shared" ca="1" si="126"/>
        <v>181</v>
      </c>
      <c r="C168" s="4">
        <f t="shared" ca="1" si="126"/>
        <v>137.54462132507578</v>
      </c>
      <c r="D168" s="21">
        <f t="shared" ca="1" si="126"/>
        <v>68.594511215882989</v>
      </c>
      <c r="E168" s="4">
        <f t="shared" ca="1" si="127"/>
        <v>181</v>
      </c>
      <c r="F168" s="4">
        <f t="shared" ca="1" si="127"/>
        <v>102.14531864061566</v>
      </c>
      <c r="G168" s="22">
        <f t="shared" ca="1" si="128"/>
        <v>98.857890897046531</v>
      </c>
      <c r="H168" s="4">
        <f t="shared" ca="1" si="128"/>
        <v>-1</v>
      </c>
      <c r="I168" s="99">
        <f t="shared" si="74"/>
        <v>19.53125</v>
      </c>
      <c r="J168" s="22" t="e">
        <f t="shared" ca="1" si="75"/>
        <v>#N/A</v>
      </c>
      <c r="K168" s="21" t="e">
        <f t="shared" ca="1" si="82"/>
        <v>#N/A</v>
      </c>
      <c r="L168" s="4">
        <f t="shared" ca="1" si="117"/>
        <v>98.857890897046531</v>
      </c>
      <c r="M168" s="21">
        <f t="shared" ca="1" si="83"/>
        <v>181</v>
      </c>
      <c r="N168" s="22">
        <f t="shared" ca="1" si="84"/>
        <v>60</v>
      </c>
      <c r="O168" s="21">
        <f t="shared" ca="1" si="85"/>
        <v>-1</v>
      </c>
      <c r="P168" s="99">
        <f t="shared" ca="1" si="76"/>
        <v>67.67344514785367</v>
      </c>
      <c r="Q168" t="e">
        <f t="shared" ca="1" si="119"/>
        <v>#N/A</v>
      </c>
      <c r="R168" s="108" t="e">
        <f t="shared" ca="1" si="120"/>
        <v>#N/A</v>
      </c>
      <c r="S168" s="99">
        <f t="shared" ca="1" si="79"/>
        <v>24.862467579619654</v>
      </c>
      <c r="T168" s="34" t="e">
        <f t="shared" ca="1" si="121"/>
        <v>#N/A</v>
      </c>
      <c r="U168" s="59" t="e">
        <f t="shared" ca="1" si="122"/>
        <v>#N/A</v>
      </c>
      <c r="AB168" s="4"/>
      <c r="AC168" s="4"/>
      <c r="AD168" s="4"/>
      <c r="AE168" s="4"/>
      <c r="AL168" s="99">
        <f t="shared" ca="1" si="86"/>
        <v>18.184001120304931</v>
      </c>
      <c r="AM168" s="91">
        <f t="shared" ca="1" si="87"/>
        <v>7.1282417060063956</v>
      </c>
      <c r="AN168" s="99">
        <f t="shared" ca="1" si="88"/>
        <v>-18.184001120304931</v>
      </c>
      <c r="AO168" s="91">
        <f t="shared" ca="1" si="89"/>
        <v>7.1282417060063956</v>
      </c>
      <c r="AP168" s="99">
        <f t="shared" ca="1" si="90"/>
        <v>13.183902720470002</v>
      </c>
      <c r="AQ168" s="91">
        <f t="shared" ca="1" si="91"/>
        <v>-14.41021983245515</v>
      </c>
      <c r="AR168" s="30">
        <f t="shared" ca="1" si="92"/>
        <v>-13.183902720470002</v>
      </c>
      <c r="AS168" s="91">
        <f t="shared" ca="1" si="93"/>
        <v>-14.41021983245515</v>
      </c>
      <c r="AT168" s="99" t="e">
        <f t="shared" ca="1" si="94"/>
        <v>#N/A</v>
      </c>
      <c r="AU168" s="91" t="e">
        <f t="shared" ca="1" si="95"/>
        <v>#N/A</v>
      </c>
      <c r="AV168" s="99">
        <f t="shared" ca="1" si="96"/>
        <v>19.29830668315229</v>
      </c>
      <c r="AW168" s="91">
        <f t="shared" ca="1" si="97"/>
        <v>-3.0075049003284482</v>
      </c>
      <c r="AX168" s="99">
        <f t="shared" ca="1" si="98"/>
        <v>16.914558667664817</v>
      </c>
      <c r="AY168" s="91">
        <f t="shared" ca="1" si="99"/>
        <v>9.7656250000000018</v>
      </c>
      <c r="BD168" s="174">
        <v>125</v>
      </c>
      <c r="BE168" s="30">
        <f t="shared" ca="1" si="100"/>
        <v>1.2597809103842772</v>
      </c>
      <c r="BF168" s="30">
        <f t="shared" ca="1" si="101"/>
        <v>1.1537806907464323</v>
      </c>
      <c r="BG168" s="30">
        <f t="shared" ca="1" si="111"/>
        <v>0.85279442359518909</v>
      </c>
      <c r="BH168" s="17" t="b">
        <f t="shared" ca="1" si="102"/>
        <v>0</v>
      </c>
      <c r="BI168" s="30" t="e">
        <f t="shared" ca="1" si="103"/>
        <v>#N/A</v>
      </c>
      <c r="BJ168" s="91" t="e">
        <f t="shared" ca="1" si="104"/>
        <v>#N/A</v>
      </c>
      <c r="BK168" t="b">
        <f t="shared" ca="1" si="105"/>
        <v>1</v>
      </c>
      <c r="BL168" s="30">
        <f t="shared" ca="1" si="112"/>
        <v>20.478801107224793</v>
      </c>
      <c r="BM168" s="91">
        <f t="shared" ca="1" si="113"/>
        <v>-14.339410908776154</v>
      </c>
      <c r="BN168" s="17" t="b">
        <f t="shared" ca="1" si="106"/>
        <v>0</v>
      </c>
      <c r="BO168" t="b">
        <f t="shared" ca="1" si="107"/>
        <v>1</v>
      </c>
      <c r="BP168" t="b">
        <f t="shared" ca="1" si="108"/>
        <v>1</v>
      </c>
      <c r="BQ168" t="b">
        <f t="shared" ca="1" si="109"/>
        <v>1</v>
      </c>
      <c r="BR168" s="108" t="b">
        <f t="shared" si="110"/>
        <v>1</v>
      </c>
    </row>
    <row r="169" spans="1:70" ht="15" customHeight="1">
      <c r="A169" s="19">
        <f t="shared" si="118"/>
        <v>19.6875</v>
      </c>
      <c r="B169" s="22">
        <f t="shared" ca="1" si="126"/>
        <v>181</v>
      </c>
      <c r="C169" s="4">
        <f t="shared" ca="1" si="126"/>
        <v>137.04992390846428</v>
      </c>
      <c r="D169" s="21">
        <f t="shared" ca="1" si="126"/>
        <v>68.772659303539143</v>
      </c>
      <c r="E169" s="4">
        <f t="shared" ca="1" si="127"/>
        <v>181</v>
      </c>
      <c r="F169" s="4">
        <f t="shared" ca="1" si="127"/>
        <v>102.04747498250092</v>
      </c>
      <c r="G169" s="22">
        <f t="shared" ca="1" si="128"/>
        <v>98.787031494240281</v>
      </c>
      <c r="H169" s="4">
        <f t="shared" ca="1" si="128"/>
        <v>-1</v>
      </c>
      <c r="I169" s="99">
        <f t="shared" si="74"/>
        <v>19.6875</v>
      </c>
      <c r="J169" s="22" t="e">
        <f t="shared" ca="1" si="75"/>
        <v>#N/A</v>
      </c>
      <c r="K169" s="21" t="e">
        <f t="shared" ca="1" si="82"/>
        <v>#N/A</v>
      </c>
      <c r="L169" s="4">
        <f t="shared" ca="1" si="117"/>
        <v>98.787031494240281</v>
      </c>
      <c r="M169" s="21">
        <f t="shared" ca="1" si="83"/>
        <v>181</v>
      </c>
      <c r="N169" s="22">
        <f t="shared" ca="1" si="84"/>
        <v>60</v>
      </c>
      <c r="O169" s="21">
        <f t="shared" ca="1" si="85"/>
        <v>-1</v>
      </c>
      <c r="P169" s="99">
        <f t="shared" ca="1" si="76"/>
        <v>67.495297060197515</v>
      </c>
      <c r="Q169" t="e">
        <f t="shared" ca="1" si="119"/>
        <v>#N/A</v>
      </c>
      <c r="R169" s="108" t="e">
        <f t="shared" ca="1" si="120"/>
        <v>#N/A</v>
      </c>
      <c r="S169" s="99">
        <f t="shared" ca="1" si="79"/>
        <v>25.040615667275809</v>
      </c>
      <c r="T169" s="34" t="e">
        <f t="shared" ca="1" si="121"/>
        <v>#N/A</v>
      </c>
      <c r="U169" s="59" t="e">
        <f t="shared" ca="1" si="122"/>
        <v>#N/A</v>
      </c>
      <c r="AB169" s="4"/>
      <c r="AC169" s="4"/>
      <c r="AD169" s="4"/>
      <c r="AE169" s="4"/>
      <c r="AL169" s="99">
        <f t="shared" ca="1" si="86"/>
        <v>18.35172543470371</v>
      </c>
      <c r="AM169" s="91">
        <f t="shared" ca="1" si="87"/>
        <v>7.1282417060063965</v>
      </c>
      <c r="AN169" s="99">
        <f t="shared" ca="1" si="88"/>
        <v>-18.35172543470371</v>
      </c>
      <c r="AO169" s="91">
        <f t="shared" ca="1" si="89"/>
        <v>7.1282417060063965</v>
      </c>
      <c r="AP169" s="99">
        <f t="shared" ca="1" si="90"/>
        <v>13.414291655928624</v>
      </c>
      <c r="AQ169" s="91">
        <f t="shared" ca="1" si="91"/>
        <v>-14.41021983245515</v>
      </c>
      <c r="AR169" s="30">
        <f t="shared" ca="1" si="92"/>
        <v>-13.414291655928624</v>
      </c>
      <c r="AS169" s="91">
        <f t="shared" ca="1" si="93"/>
        <v>-14.41021983245515</v>
      </c>
      <c r="AT169" s="99" t="e">
        <f t="shared" ca="1" si="94"/>
        <v>#N/A</v>
      </c>
      <c r="AU169" s="91" t="e">
        <f t="shared" ca="1" si="95"/>
        <v>#N/A</v>
      </c>
      <c r="AV169" s="99">
        <f t="shared" ca="1" si="96"/>
        <v>19.456427486167659</v>
      </c>
      <c r="AW169" s="91">
        <f t="shared" ca="1" si="97"/>
        <v>-3.0075049003284531</v>
      </c>
      <c r="AX169" s="99">
        <f t="shared" ca="1" si="98"/>
        <v>17.049875137006136</v>
      </c>
      <c r="AY169" s="91">
        <f t="shared" ca="1" si="99"/>
        <v>9.8437500000000018</v>
      </c>
      <c r="BD169" s="174">
        <v>126</v>
      </c>
      <c r="BE169" s="30">
        <f t="shared" ca="1" si="100"/>
        <v>1.2293276198119805</v>
      </c>
      <c r="BF169" s="30">
        <f t="shared" ca="1" si="101"/>
        <v>1.1348144587531883</v>
      </c>
      <c r="BG169" s="30">
        <f t="shared" ca="1" si="111"/>
        <v>0.83877590429583482</v>
      </c>
      <c r="BH169" s="17" t="b">
        <f t="shared" ca="1" si="102"/>
        <v>0</v>
      </c>
      <c r="BI169" s="30" t="e">
        <f t="shared" ca="1" si="103"/>
        <v>#N/A</v>
      </c>
      <c r="BJ169" s="91" t="e">
        <f t="shared" ca="1" si="104"/>
        <v>#N/A</v>
      </c>
      <c r="BK169" t="b">
        <f t="shared" ca="1" si="105"/>
        <v>1</v>
      </c>
      <c r="BL169" s="30">
        <f t="shared" ca="1" si="112"/>
        <v>20.225424859373685</v>
      </c>
      <c r="BM169" s="91">
        <f t="shared" ca="1" si="113"/>
        <v>-14.694631307311825</v>
      </c>
      <c r="BN169" s="17" t="b">
        <f t="shared" ca="1" si="106"/>
        <v>0</v>
      </c>
      <c r="BO169" t="b">
        <f t="shared" ca="1" si="107"/>
        <v>1</v>
      </c>
      <c r="BP169" t="b">
        <f t="shared" ca="1" si="108"/>
        <v>1</v>
      </c>
      <c r="BQ169" t="b">
        <f t="shared" ca="1" si="109"/>
        <v>1</v>
      </c>
      <c r="BR169" s="108" t="b">
        <f t="shared" si="110"/>
        <v>1</v>
      </c>
    </row>
    <row r="170" spans="1:70" ht="15" customHeight="1">
      <c r="A170" s="19">
        <f t="shared" si="118"/>
        <v>19.84375</v>
      </c>
      <c r="B170" s="22">
        <f t="shared" ca="1" si="126"/>
        <v>181</v>
      </c>
      <c r="C170" s="4">
        <f t="shared" ca="1" si="126"/>
        <v>136.56745753374761</v>
      </c>
      <c r="D170" s="21">
        <f t="shared" ca="1" si="126"/>
        <v>68.947792052899473</v>
      </c>
      <c r="E170" s="4">
        <f t="shared" ca="1" si="127"/>
        <v>181</v>
      </c>
      <c r="F170" s="4">
        <f t="shared" ca="1" si="127"/>
        <v>101.95120698064154</v>
      </c>
      <c r="G170" s="22">
        <f t="shared" ca="1" si="128"/>
        <v>98.717301213449545</v>
      </c>
      <c r="H170" s="4">
        <f t="shared" ca="1" si="128"/>
        <v>-1</v>
      </c>
      <c r="I170" s="99">
        <f t="shared" si="74"/>
        <v>19.84375</v>
      </c>
      <c r="J170" s="22" t="e">
        <f t="shared" ca="1" si="75"/>
        <v>#N/A</v>
      </c>
      <c r="K170" s="21" t="e">
        <f t="shared" ca="1" si="82"/>
        <v>#N/A</v>
      </c>
      <c r="L170" s="4">
        <f t="shared" ref="L170:L202" ca="1" si="129">IF(G170&gt;$F$37,#N/A,G170)</f>
        <v>98.717301213449545</v>
      </c>
      <c r="M170" s="21">
        <f t="shared" ca="1" si="83"/>
        <v>181</v>
      </c>
      <c r="N170" s="22">
        <f t="shared" ca="1" si="84"/>
        <v>60</v>
      </c>
      <c r="O170" s="21">
        <f t="shared" ca="1" si="85"/>
        <v>-1</v>
      </c>
      <c r="P170" s="99">
        <f t="shared" ca="1" si="76"/>
        <v>67.320164310837185</v>
      </c>
      <c r="Q170" t="e">
        <f t="shared" ca="1" si="119"/>
        <v>#N/A</v>
      </c>
      <c r="R170" s="108" t="e">
        <f t="shared" ca="1" si="120"/>
        <v>#N/A</v>
      </c>
      <c r="S170" s="99">
        <f t="shared" ca="1" si="79"/>
        <v>25.215748416636139</v>
      </c>
      <c r="T170" s="34" t="e">
        <f t="shared" ca="1" si="121"/>
        <v>#N/A</v>
      </c>
      <c r="U170" s="59" t="e">
        <f t="shared" ca="1" si="122"/>
        <v>#N/A</v>
      </c>
      <c r="AB170" s="4"/>
      <c r="AC170" s="4"/>
      <c r="AD170" s="4"/>
      <c r="AE170" s="4"/>
      <c r="AL170" s="99">
        <f t="shared" ca="1" si="86"/>
        <v>18.519249019418986</v>
      </c>
      <c r="AM170" s="91">
        <f t="shared" ca="1" si="87"/>
        <v>7.1282417060063947</v>
      </c>
      <c r="AN170" s="99">
        <f t="shared" ca="1" si="88"/>
        <v>-18.519249019418986</v>
      </c>
      <c r="AO170" s="91">
        <f t="shared" ca="1" si="89"/>
        <v>7.1282417060063947</v>
      </c>
      <c r="AP170" s="99">
        <f t="shared" ca="1" si="90"/>
        <v>13.642579611012586</v>
      </c>
      <c r="AQ170" s="91">
        <f t="shared" ca="1" si="91"/>
        <v>-14.410219832455148</v>
      </c>
      <c r="AR170" s="30">
        <f t="shared" ca="1" si="92"/>
        <v>-13.642579611012586</v>
      </c>
      <c r="AS170" s="91">
        <f t="shared" ca="1" si="93"/>
        <v>-14.410219832455148</v>
      </c>
      <c r="AT170" s="99" t="e">
        <f t="shared" ca="1" si="94"/>
        <v>#N/A</v>
      </c>
      <c r="AU170" s="91" t="e">
        <f t="shared" ca="1" si="95"/>
        <v>#N/A</v>
      </c>
      <c r="AV170" s="99">
        <f t="shared" ca="1" si="96"/>
        <v>19.614518304995418</v>
      </c>
      <c r="AW170" s="91">
        <f t="shared" ca="1" si="97"/>
        <v>-3.0075049003284446</v>
      </c>
      <c r="AX170" s="99">
        <f t="shared" ca="1" si="98"/>
        <v>17.185191606347452</v>
      </c>
      <c r="AY170" s="91">
        <f t="shared" ca="1" si="99"/>
        <v>9.9218750000000018</v>
      </c>
      <c r="BD170" s="174">
        <v>127</v>
      </c>
      <c r="BE170" s="30">
        <f t="shared" ca="1" si="100"/>
        <v>1.2006690051981812</v>
      </c>
      <c r="BF170" s="30">
        <f t="shared" ca="1" si="101"/>
        <v>1.1160872199718801</v>
      </c>
      <c r="BG170" s="30">
        <f t="shared" ca="1" si="111"/>
        <v>0.82493403215312866</v>
      </c>
      <c r="BH170" s="17" t="b">
        <f t="shared" ca="1" si="102"/>
        <v>0</v>
      </c>
      <c r="BI170" s="30" t="e">
        <f t="shared" ca="1" si="103"/>
        <v>#N/A</v>
      </c>
      <c r="BJ170" s="91" t="e">
        <f t="shared" ca="1" si="104"/>
        <v>#N/A</v>
      </c>
      <c r="BK170" t="b">
        <f t="shared" ca="1" si="105"/>
        <v>1</v>
      </c>
      <c r="BL170" s="30">
        <f t="shared" ca="1" si="112"/>
        <v>19.965887751182319</v>
      </c>
      <c r="BM170" s="91">
        <f t="shared" ca="1" si="113"/>
        <v>-15.04537557880121</v>
      </c>
      <c r="BN170" s="17" t="b">
        <f t="shared" ca="1" si="106"/>
        <v>0</v>
      </c>
      <c r="BO170" t="b">
        <f t="shared" ca="1" si="107"/>
        <v>1</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136.0966849800804</v>
      </c>
      <c r="D171" s="21">
        <f t="shared" ca="1" si="126"/>
        <v>69.119987331477034</v>
      </c>
      <c r="E171" s="4">
        <f t="shared" ca="1" si="127"/>
        <v>181</v>
      </c>
      <c r="F171" s="4">
        <f t="shared" ca="1" si="127"/>
        <v>101.85647659462762</v>
      </c>
      <c r="G171" s="22">
        <f t="shared" ca="1" si="128"/>
        <v>98.648673175256405</v>
      </c>
      <c r="H171" s="4">
        <f t="shared" ca="1" si="128"/>
        <v>-1</v>
      </c>
      <c r="I171" s="99">
        <f t="shared" ref="I171:I201" si="131">A171</f>
        <v>20</v>
      </c>
      <c r="J171" s="22" t="e">
        <f t="shared" ref="J171:J202" ca="1" si="132">IF(H171&lt;$I$37,IF(F171&lt;$I$37,#N/A,$I$37),IF(H171&gt;$G$37,#N/A,H171))</f>
        <v>#N/A</v>
      </c>
      <c r="K171" s="21" t="e">
        <f t="shared" ca="1" si="82"/>
        <v>#N/A</v>
      </c>
      <c r="L171" s="4">
        <f t="shared" ca="1" si="129"/>
        <v>98.648673175256405</v>
      </c>
      <c r="M171" s="21">
        <f t="shared" ca="1" si="83"/>
        <v>181</v>
      </c>
      <c r="N171" s="22">
        <f t="shared" ca="1" si="84"/>
        <v>60</v>
      </c>
      <c r="O171" s="21">
        <f t="shared" ca="1" si="85"/>
        <v>-1</v>
      </c>
      <c r="P171" s="99">
        <f t="shared" ref="P171:P202" ca="1" si="133">ABS(D171-$H$37)</f>
        <v>67.147969032259624</v>
      </c>
      <c r="Q171" t="e">
        <f t="shared" ref="Q171:Q201" ca="1" si="134">IF(AND(P171=MIN($P$43:$P$202),D171&gt;$I$37,D171&lt;$G$37),A171,#N/A)</f>
        <v>#N/A</v>
      </c>
      <c r="R171" s="108" t="e">
        <f t="shared" ref="R171:R201" ca="1" si="135">IF(AND(P171=MIN($P$43:$P$202),D171&gt;$I$37,D171&lt;$G$37),D171,#N/A)</f>
        <v>#N/A</v>
      </c>
      <c r="S171" s="99">
        <f t="shared" ref="S171:S202" ca="1" si="136">ABS(D171-$D$37)</f>
        <v>25.3879436952137</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18.686577273025446</v>
      </c>
      <c r="AM171" s="91">
        <f t="shared" ca="1" si="87"/>
        <v>7.1282417060063965</v>
      </c>
      <c r="AN171" s="99">
        <f t="shared" ca="1" si="88"/>
        <v>-18.686577273025446</v>
      </c>
      <c r="AO171" s="91">
        <f t="shared" ca="1" si="89"/>
        <v>7.1282417060063965</v>
      </c>
      <c r="AP171" s="99">
        <f t="shared" ca="1" si="90"/>
        <v>13.868870335406429</v>
      </c>
      <c r="AQ171" s="91">
        <f t="shared" ca="1" si="91"/>
        <v>-14.410219832455144</v>
      </c>
      <c r="AR171" s="30">
        <f t="shared" ca="1" si="92"/>
        <v>-13.868870335406429</v>
      </c>
      <c r="AS171" s="91">
        <f t="shared" ca="1" si="93"/>
        <v>-14.410219832455144</v>
      </c>
      <c r="AT171" s="99" t="e">
        <f t="shared" ca="1" si="94"/>
        <v>#N/A</v>
      </c>
      <c r="AU171" s="91" t="e">
        <f t="shared" ca="1" si="95"/>
        <v>#N/A</v>
      </c>
      <c r="AV171" s="99">
        <f t="shared" ca="1" si="96"/>
        <v>19.772579858847465</v>
      </c>
      <c r="AW171" s="91">
        <f t="shared" ca="1" si="97"/>
        <v>-3.0075049003284486</v>
      </c>
      <c r="AX171" s="99">
        <f t="shared" ca="1" si="98"/>
        <v>17.320508075688771</v>
      </c>
      <c r="AY171" s="91">
        <f t="shared" ca="1" si="99"/>
        <v>10.000000000000002</v>
      </c>
      <c r="BD171" s="174">
        <v>128</v>
      </c>
      <c r="BE171" s="30">
        <f t="shared" ca="1" si="100"/>
        <v>1.1736655193165633</v>
      </c>
      <c r="BF171" s="30">
        <f t="shared" ca="1" si="101"/>
        <v>1.0976046789008562</v>
      </c>
      <c r="BG171" s="30">
        <f t="shared" ca="1" si="111"/>
        <v>0.81127302353541553</v>
      </c>
      <c r="BH171" s="17" t="b">
        <f t="shared" ca="1" si="102"/>
        <v>0</v>
      </c>
      <c r="BI171" s="30" t="e">
        <f t="shared" ca="1" si="103"/>
        <v>#N/A</v>
      </c>
      <c r="BJ171" s="91" t="e">
        <f t="shared" ca="1" si="104"/>
        <v>#N/A</v>
      </c>
      <c r="BK171" t="b">
        <f t="shared" ca="1" si="105"/>
        <v>1</v>
      </c>
      <c r="BL171" s="30">
        <f t="shared" ca="1" si="112"/>
        <v>19.70026884016805</v>
      </c>
      <c r="BM171" s="91">
        <f t="shared" ca="1" si="113"/>
        <v>-15.391536883141457</v>
      </c>
      <c r="BN171" s="17" t="b">
        <f t="shared" ca="1" si="106"/>
        <v>0</v>
      </c>
      <c r="BO171" t="b">
        <f t="shared" ca="1" si="107"/>
        <v>1</v>
      </c>
      <c r="BP171" t="b">
        <f t="shared" ca="1" si="108"/>
        <v>1</v>
      </c>
      <c r="BQ171" t="b">
        <f t="shared" ca="1" si="109"/>
        <v>1</v>
      </c>
      <c r="BR171" s="108" t="b">
        <f t="shared" si="110"/>
        <v>1</v>
      </c>
    </row>
    <row r="172" spans="1:70" ht="15" customHeight="1">
      <c r="A172" s="19">
        <f t="shared" si="130"/>
        <v>20.15625</v>
      </c>
      <c r="B172" s="22">
        <f t="shared" ca="1" si="126"/>
        <v>181</v>
      </c>
      <c r="C172" s="4">
        <f t="shared" ca="1" si="126"/>
        <v>135.63710502033831</v>
      </c>
      <c r="D172" s="21">
        <f t="shared" ca="1" si="126"/>
        <v>69.289320280274339</v>
      </c>
      <c r="E172" s="4">
        <f t="shared" ca="1" si="127"/>
        <v>181</v>
      </c>
      <c r="F172" s="4">
        <f t="shared" ca="1" si="127"/>
        <v>101.76324700784541</v>
      </c>
      <c r="G172" s="22">
        <f t="shared" ca="1" si="128"/>
        <v>98.58112134996631</v>
      </c>
      <c r="H172" s="4">
        <f t="shared" ca="1" si="128"/>
        <v>-1</v>
      </c>
      <c r="I172" s="99">
        <f t="shared" si="131"/>
        <v>20.15625</v>
      </c>
      <c r="J172" s="22" t="e">
        <f t="shared" ca="1" si="132"/>
        <v>#N/A</v>
      </c>
      <c r="K172" s="21" t="e">
        <f t="shared" ref="K172:K202" ca="1" si="139">IF(F172&gt;=$G$37,IF($G$37&lt;J172,179.5,$G$37),IF(F172&lt;$I$37,#N/A,F172))</f>
        <v>#N/A</v>
      </c>
      <c r="L172" s="4">
        <f t="shared" ca="1" si="129"/>
        <v>98.58112134996631</v>
      </c>
      <c r="M172" s="21">
        <f t="shared" ref="M172:M202" ca="1" si="140">IF(E172&gt;=$F$37,IF($F$37&lt;L172,179.5,$F$37),E172)</f>
        <v>181</v>
      </c>
      <c r="N172" s="22">
        <f t="shared" ref="N172:N202" ca="1" si="141">IF(F172&gt;$E$37,IF(H172&gt;$E$37,#N/A,$E$37),IF(F172&lt;$C$37,#N/A,F172))</f>
        <v>60</v>
      </c>
      <c r="O172" s="21">
        <f t="shared" ref="O172:O202" ca="1" si="142">IF(H172&lt;$C$37,IF($C$37&gt;N172,0.5,$C$37),IF(H172&gt;$E$37,#N/A,H172))</f>
        <v>-1</v>
      </c>
      <c r="P172" s="99">
        <f t="shared" ca="1" si="133"/>
        <v>66.97863608346232</v>
      </c>
      <c r="Q172" t="e">
        <f t="shared" ca="1" si="134"/>
        <v>#N/A</v>
      </c>
      <c r="R172" s="108" t="e">
        <f t="shared" ca="1" si="135"/>
        <v>#N/A</v>
      </c>
      <c r="S172" s="99">
        <f t="shared" ca="1" si="136"/>
        <v>25.557276644011004</v>
      </c>
      <c r="T172" s="34" t="e">
        <f t="shared" ca="1" si="137"/>
        <v>#N/A</v>
      </c>
      <c r="U172" s="59" t="e">
        <f t="shared" ca="1" si="138"/>
        <v>#N/A</v>
      </c>
      <c r="AB172" s="4"/>
      <c r="AC172" s="4"/>
      <c r="AD172" s="4"/>
      <c r="AE172" s="4"/>
      <c r="AL172" s="99">
        <f t="shared" ref="AL172:AL202" ca="1" si="143">IF(OR(D172=181,D172=-1),#N/A,A172*SIN(RADIANS(D172)))</f>
        <v>18.853715396262114</v>
      </c>
      <c r="AM172" s="91">
        <f t="shared" ref="AM172:AM202" ca="1" si="144">IF(OR(D172=181,D172=-1),#N/A,A172*COS(RADIANS(D172)))</f>
        <v>7.1282417060063938</v>
      </c>
      <c r="AN172" s="99">
        <f t="shared" ref="AN172:AN202" ca="1" si="145">-AL172</f>
        <v>-18.853715396262114</v>
      </c>
      <c r="AO172" s="91">
        <f t="shared" ref="AO172:AO202" ca="1" si="146">AM172</f>
        <v>7.1282417060063938</v>
      </c>
      <c r="AP172" s="99">
        <f t="shared" ref="AP172:AP202" ca="1" si="147">IF(OR(C172=181,C172=-1),#N/A,A172*SIN(RADIANS(C172)))</f>
        <v>14.093260036017799</v>
      </c>
      <c r="AQ172" s="91">
        <f t="shared" ref="AQ172:AQ202" ca="1" si="148">IF(OR(C172=181,C172=-1),#N/A,A172*COS(RADIANS(C172)))</f>
        <v>-14.410219832455144</v>
      </c>
      <c r="AR172" s="30">
        <f t="shared" ref="AR172:AR202" ca="1" si="149">-AP172</f>
        <v>-14.093260036017799</v>
      </c>
      <c r="AS172" s="91">
        <f t="shared" ref="AS172:AS202" ca="1" si="150">AQ172</f>
        <v>-14.410219832455144</v>
      </c>
      <c r="AT172" s="99" t="e">
        <f t="shared" ref="AT172:AT201" ca="1" si="151">IF(OR(J172=181,J172=-1),#N/A,I172*SIN(RADIANS(J172)))</f>
        <v>#N/A</v>
      </c>
      <c r="AU172" s="91" t="e">
        <f t="shared" ref="AU172:AU202" ca="1" si="152">IF(OR(J172=181,J172=-1),#N/A,I172*COS(RADIANS(J172)))</f>
        <v>#N/A</v>
      </c>
      <c r="AV172" s="99">
        <f t="shared" ref="AV172:AV202" ca="1" si="153">IF(OR(L172=181,L172=-1),#N/A,I172*SIN(RADIANS(L172)))</f>
        <v>19.930612843989529</v>
      </c>
      <c r="AW172" s="91">
        <f t="shared" ref="AW172:AW202" ca="1" si="154">IF(OR(L172=181,L172=-1),#N/A,I172*COS(RADIANS(L172)))</f>
        <v>-3.0075049003284446</v>
      </c>
      <c r="AX172" s="99">
        <f t="shared" ref="AX172:AX202" ca="1" si="155">IF(OR(N172=181,N172=-1,N172=0.5),#N/A,I172*SIN(RADIANS(N172)))</f>
        <v>17.45582454503009</v>
      </c>
      <c r="AY172" s="91">
        <f t="shared" ref="AY172:AY202" ca="1" si="156">IF(OR(N172=181,N172=-1,N172=0.5),#N/A,I172*COS(RADIANS(N172)))</f>
        <v>10.078125000000002</v>
      </c>
      <c r="BD172" s="174">
        <v>129</v>
      </c>
      <c r="BE172" s="30">
        <f t="shared" ref="BE172:BE235" ca="1" si="157">1.56*$C$9^2/ABS(COS(RADIANS(BD172)))/$C$4</f>
        <v>1.1481920106797676</v>
      </c>
      <c r="BF172" s="30">
        <f t="shared" ref="BF172:BF236" ca="1" si="158">$D$17/(3*$C$9^2/(3*$C$9+$C$14*COS(RADIANS(BD172))))</f>
        <v>1.0793724655011707</v>
      </c>
      <c r="BG172" s="30">
        <f t="shared" ca="1" si="111"/>
        <v>0.79779703971825655</v>
      </c>
      <c r="BH172" s="17" t="b">
        <f t="shared" ref="BH172:BH222" ca="1" si="159">AND(BN172,BP172,BR172)</f>
        <v>0</v>
      </c>
      <c r="BI172" s="30" t="e">
        <f t="shared" ref="BI172:BI236" ca="1" si="160">IF(BH172,$C$14*SIN(RADIANS(BD172)),#N/A)</f>
        <v>#N/A</v>
      </c>
      <c r="BJ172" s="91" t="e">
        <f t="shared" ref="BJ172:BJ236" ca="1" si="161">IF(BH172,$C$14*COS(RADIANS(BD172)),#N/A)</f>
        <v>#N/A</v>
      </c>
      <c r="BK172" t="b">
        <f t="shared" ref="BK172:BK235" ca="1" si="162">AND(BO172,BQ172)</f>
        <v>1</v>
      </c>
      <c r="BL172" s="30">
        <f t="shared" ca="1" si="112"/>
        <v>19.428649036424275</v>
      </c>
      <c r="BM172" s="91">
        <f t="shared" ca="1" si="113"/>
        <v>-15.733009776245932</v>
      </c>
      <c r="BN172" s="17" t="b">
        <f t="shared" ref="BN172:BN235" ca="1" si="163">AND(BG172&lt;2.3,BF172&gt;1.7)</f>
        <v>0</v>
      </c>
      <c r="BO172" t="b">
        <f t="shared" ref="BO172:BO222" ca="1" si="164">AND(BG172&lt;1.3,BF172&gt;0.7)</f>
        <v>1</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135.18824912336441</v>
      </c>
      <c r="D173" s="21">
        <f t="shared" ca="1" si="126"/>
        <v>69.455863435057353</v>
      </c>
      <c r="E173" s="4">
        <f t="shared" ca="1" si="127"/>
        <v>181</v>
      </c>
      <c r="F173" s="4">
        <f t="shared" ca="1" si="127"/>
        <v>101.67148257829709</v>
      </c>
      <c r="G173" s="22">
        <f t="shared" ca="1" si="128"/>
        <v>98.51462052416737</v>
      </c>
      <c r="H173" s="4">
        <f t="shared" ca="1" si="128"/>
        <v>-1</v>
      </c>
      <c r="I173" s="99">
        <f t="shared" si="131"/>
        <v>20.3125</v>
      </c>
      <c r="J173" s="22" t="e">
        <f t="shared" ca="1" si="132"/>
        <v>#N/A</v>
      </c>
      <c r="K173" s="21" t="e">
        <f t="shared" ca="1" si="139"/>
        <v>#N/A</v>
      </c>
      <c r="L173" s="4">
        <f t="shared" ca="1" si="129"/>
        <v>98.51462052416737</v>
      </c>
      <c r="M173" s="21">
        <f t="shared" ca="1" si="140"/>
        <v>181</v>
      </c>
      <c r="N173" s="22">
        <f t="shared" ca="1" si="141"/>
        <v>60</v>
      </c>
      <c r="O173" s="21">
        <f t="shared" ca="1" si="142"/>
        <v>-1</v>
      </c>
      <c r="P173" s="99">
        <f t="shared" ca="1" si="133"/>
        <v>66.812092928679306</v>
      </c>
      <c r="Q173" t="e">
        <f t="shared" ca="1" si="134"/>
        <v>#N/A</v>
      </c>
      <c r="R173" s="108" t="e">
        <f t="shared" ca="1" si="135"/>
        <v>#N/A</v>
      </c>
      <c r="S173" s="99">
        <f t="shared" ca="1" si="136"/>
        <v>25.723819798794018</v>
      </c>
      <c r="T173" s="34" t="e">
        <f t="shared" ca="1" si="137"/>
        <v>#N/A</v>
      </c>
      <c r="U173" s="59" t="e">
        <f t="shared" ca="1" si="138"/>
        <v>#N/A</v>
      </c>
      <c r="AB173" s="4"/>
      <c r="AC173" s="4"/>
      <c r="AD173" s="4"/>
      <c r="AE173" s="4"/>
      <c r="AL173" s="99">
        <f t="shared" ca="1" si="143"/>
        <v>19.020668401261588</v>
      </c>
      <c r="AM173" s="91">
        <f t="shared" ca="1" si="144"/>
        <v>7.1282417060063956</v>
      </c>
      <c r="AN173" s="99">
        <f t="shared" ca="1" si="145"/>
        <v>-19.020668401261588</v>
      </c>
      <c r="AO173" s="91">
        <f t="shared" ca="1" si="146"/>
        <v>7.1282417060063956</v>
      </c>
      <c r="AP173" s="99">
        <f t="shared" ca="1" si="147"/>
        <v>14.315838104362465</v>
      </c>
      <c r="AQ173" s="91">
        <f t="shared" ca="1" si="148"/>
        <v>-14.410219832455148</v>
      </c>
      <c r="AR173" s="30">
        <f t="shared" ca="1" si="149"/>
        <v>-14.315838104362465</v>
      </c>
      <c r="AS173" s="91">
        <f t="shared" ca="1" si="150"/>
        <v>-14.410219832455148</v>
      </c>
      <c r="AT173" s="99" t="e">
        <f t="shared" ca="1" si="151"/>
        <v>#N/A</v>
      </c>
      <c r="AU173" s="91" t="e">
        <f t="shared" ca="1" si="152"/>
        <v>#N/A</v>
      </c>
      <c r="AV173" s="99">
        <f t="shared" ca="1" si="153"/>
        <v>20.088617934653954</v>
      </c>
      <c r="AW173" s="91">
        <f t="shared" ca="1" si="154"/>
        <v>-3.0075049003284464</v>
      </c>
      <c r="AX173" s="99">
        <f t="shared" ca="1" si="155"/>
        <v>17.591141014371409</v>
      </c>
      <c r="AY173" s="91">
        <f t="shared" ca="1" si="156"/>
        <v>10.156250000000002</v>
      </c>
      <c r="BD173" s="174">
        <v>130</v>
      </c>
      <c r="BE173" s="30">
        <f t="shared" ca="1" si="157"/>
        <v>1.1241359265055881</v>
      </c>
      <c r="BF173" s="30">
        <f t="shared" ca="1" si="158"/>
        <v>1.0613961334816442</v>
      </c>
      <c r="BG173" s="30">
        <f t="shared" ca="1" si="111"/>
        <v>0.78451018561686747</v>
      </c>
      <c r="BH173" s="17" t="b">
        <f t="shared" ca="1" si="159"/>
        <v>0</v>
      </c>
      <c r="BI173" s="30" t="e">
        <f t="shared" ca="1" si="160"/>
        <v>#N/A</v>
      </c>
      <c r="BJ173" s="91" t="e">
        <f t="shared" ca="1" si="161"/>
        <v>#N/A</v>
      </c>
      <c r="BK173" t="b">
        <f t="shared" ca="1" si="162"/>
        <v>1</v>
      </c>
      <c r="BL173" s="30">
        <f t="shared" ca="1" si="112"/>
        <v>19.151111077974452</v>
      </c>
      <c r="BM173" s="91">
        <f t="shared" ca="1" si="113"/>
        <v>-16.069690242163485</v>
      </c>
      <c r="BN173" s="17" t="b">
        <f t="shared" ca="1" si="163"/>
        <v>0</v>
      </c>
      <c r="BO173" t="b">
        <f t="shared" ca="1" si="164"/>
        <v>1</v>
      </c>
      <c r="BP173" t="b">
        <f t="shared" ca="1" si="165"/>
        <v>1</v>
      </c>
      <c r="BQ173" t="b">
        <f t="shared" ca="1" si="166"/>
        <v>1</v>
      </c>
      <c r="BR173" s="108" t="b">
        <f t="shared" si="167"/>
        <v>1</v>
      </c>
    </row>
    <row r="174" spans="1:70" ht="15" customHeight="1">
      <c r="A174" s="19">
        <f t="shared" si="130"/>
        <v>20.46875</v>
      </c>
      <c r="B174" s="22">
        <f t="shared" ca="1" si="126"/>
        <v>181</v>
      </c>
      <c r="C174" s="4">
        <f t="shared" ca="1" si="126"/>
        <v>134.74967853850893</v>
      </c>
      <c r="D174" s="21">
        <f t="shared" ca="1" si="126"/>
        <v>69.619686841058979</v>
      </c>
      <c r="E174" s="4">
        <f t="shared" ca="1" si="127"/>
        <v>181</v>
      </c>
      <c r="F174" s="4">
        <f t="shared" ca="1" si="127"/>
        <v>101.58114879179034</v>
      </c>
      <c r="G174" s="22">
        <f t="shared" ca="1" si="128"/>
        <v>98.44914626886208</v>
      </c>
      <c r="H174" s="4">
        <f t="shared" ca="1" si="128"/>
        <v>-1</v>
      </c>
      <c r="I174" s="99">
        <f t="shared" si="131"/>
        <v>20.46875</v>
      </c>
      <c r="J174" s="22" t="e">
        <f t="shared" ca="1" si="132"/>
        <v>#N/A</v>
      </c>
      <c r="K174" s="21" t="e">
        <f t="shared" ca="1" si="139"/>
        <v>#N/A</v>
      </c>
      <c r="L174" s="4">
        <f t="shared" ca="1" si="129"/>
        <v>98.44914626886208</v>
      </c>
      <c r="M174" s="21">
        <f t="shared" ca="1" si="140"/>
        <v>181</v>
      </c>
      <c r="N174" s="22">
        <f t="shared" ca="1" si="141"/>
        <v>60</v>
      </c>
      <c r="O174" s="21">
        <f t="shared" ca="1" si="142"/>
        <v>-1</v>
      </c>
      <c r="P174" s="99">
        <f t="shared" ca="1" si="133"/>
        <v>66.64826952267768</v>
      </c>
      <c r="Q174" t="e">
        <f t="shared" ca="1" si="134"/>
        <v>#N/A</v>
      </c>
      <c r="R174" s="108" t="e">
        <f t="shared" ca="1" si="135"/>
        <v>#N/A</v>
      </c>
      <c r="S174" s="99">
        <f t="shared" ca="1" si="136"/>
        <v>25.887643204795644</v>
      </c>
      <c r="T174" s="34" t="e">
        <f t="shared" ca="1" si="137"/>
        <v>#N/A</v>
      </c>
      <c r="U174" s="59" t="e">
        <f t="shared" ca="1" si="138"/>
        <v>#N/A</v>
      </c>
      <c r="AB174" s="4"/>
      <c r="AC174" s="4"/>
      <c r="AD174" s="4"/>
      <c r="AE174" s="4"/>
      <c r="AL174" s="99">
        <f t="shared" ca="1" si="143"/>
        <v>19.187441120254963</v>
      </c>
      <c r="AM174" s="91">
        <f t="shared" ca="1" si="144"/>
        <v>7.1282417060063912</v>
      </c>
      <c r="AN174" s="99">
        <f t="shared" ca="1" si="145"/>
        <v>-19.187441120254963</v>
      </c>
      <c r="AO174" s="91">
        <f t="shared" ca="1" si="146"/>
        <v>7.1282417060063912</v>
      </c>
      <c r="AP174" s="99">
        <f t="shared" ca="1" si="147"/>
        <v>14.536687756941616</v>
      </c>
      <c r="AQ174" s="91">
        <f t="shared" ca="1" si="148"/>
        <v>-14.41021983245515</v>
      </c>
      <c r="AR174" s="30">
        <f t="shared" ca="1" si="149"/>
        <v>-14.536687756941616</v>
      </c>
      <c r="AS174" s="91">
        <f t="shared" ca="1" si="150"/>
        <v>-14.41021983245515</v>
      </c>
      <c r="AT174" s="99" t="e">
        <f t="shared" ca="1" si="151"/>
        <v>#N/A</v>
      </c>
      <c r="AU174" s="91" t="e">
        <f t="shared" ca="1" si="152"/>
        <v>#N/A</v>
      </c>
      <c r="AV174" s="99">
        <f t="shared" ca="1" si="153"/>
        <v>20.246595783908965</v>
      </c>
      <c r="AW174" s="91">
        <f t="shared" ca="1" si="154"/>
        <v>-3.0075049003284531</v>
      </c>
      <c r="AX174" s="99">
        <f t="shared" ca="1" si="155"/>
        <v>17.726457483712728</v>
      </c>
      <c r="AY174" s="91">
        <f t="shared" ca="1" si="156"/>
        <v>10.234375000000002</v>
      </c>
      <c r="BD174" s="174">
        <v>131</v>
      </c>
      <c r="BE174" s="30">
        <f t="shared" ca="1" si="157"/>
        <v>1.1013957787809756</v>
      </c>
      <c r="BF174" s="30">
        <f t="shared" ca="1" si="158"/>
        <v>1.0436811586071515</v>
      </c>
      <c r="BG174" s="30">
        <f t="shared" ca="1" si="111"/>
        <v>0.77141650853572064</v>
      </c>
      <c r="BH174" s="17" t="b">
        <f t="shared" ca="1" si="159"/>
        <v>0</v>
      </c>
      <c r="BI174" s="30" t="e">
        <f t="shared" ca="1" si="160"/>
        <v>#N/A</v>
      </c>
      <c r="BJ174" s="91" t="e">
        <f t="shared" ca="1" si="161"/>
        <v>#N/A</v>
      </c>
      <c r="BK174" t="b">
        <f t="shared" ca="1" si="162"/>
        <v>1</v>
      </c>
      <c r="BL174" s="30">
        <f t="shared" ca="1" si="112"/>
        <v>18.867739505569304</v>
      </c>
      <c r="BM174" s="91">
        <f t="shared" ca="1" si="113"/>
        <v>-16.40147572476268</v>
      </c>
      <c r="BN174" s="17" t="b">
        <f t="shared" ca="1" si="163"/>
        <v>0</v>
      </c>
      <c r="BO174" t="b">
        <f t="shared" ca="1" si="164"/>
        <v>1</v>
      </c>
      <c r="BP174" t="b">
        <f t="shared" ca="1" si="165"/>
        <v>1</v>
      </c>
      <c r="BQ174" t="b">
        <f t="shared" ca="1" si="166"/>
        <v>1</v>
      </c>
      <c r="BR174" s="108" t="b">
        <f t="shared" si="167"/>
        <v>1</v>
      </c>
    </row>
    <row r="175" spans="1:70" ht="15" customHeight="1">
      <c r="A175" s="19">
        <f t="shared" si="130"/>
        <v>20.625</v>
      </c>
      <c r="B175" s="22">
        <f t="shared" ca="1" si="126"/>
        <v>181</v>
      </c>
      <c r="C175" s="4">
        <f t="shared" ca="1" si="126"/>
        <v>134.32098170927719</v>
      </c>
      <c r="D175" s="21">
        <f t="shared" ca="1" si="126"/>
        <v>69.780858161532535</v>
      </c>
      <c r="E175" s="4">
        <f t="shared" ca="1" si="127"/>
        <v>181</v>
      </c>
      <c r="F175" s="4">
        <f t="shared" ca="1" si="127"/>
        <v>101.49221221736462</v>
      </c>
      <c r="G175" s="22">
        <f t="shared" ca="1" si="128"/>
        <v>98.384674909086101</v>
      </c>
      <c r="H175" s="4">
        <f t="shared" ca="1" si="128"/>
        <v>-1</v>
      </c>
      <c r="I175" s="99">
        <f t="shared" si="131"/>
        <v>20.625</v>
      </c>
      <c r="J175" s="22" t="e">
        <f t="shared" ca="1" si="132"/>
        <v>#N/A</v>
      </c>
      <c r="K175" s="21" t="e">
        <f t="shared" ca="1" si="139"/>
        <v>#N/A</v>
      </c>
      <c r="L175" s="4">
        <f t="shared" ca="1" si="129"/>
        <v>98.384674909086101</v>
      </c>
      <c r="M175" s="21">
        <f t="shared" ca="1" si="140"/>
        <v>181</v>
      </c>
      <c r="N175" s="22">
        <f t="shared" ca="1" si="141"/>
        <v>60</v>
      </c>
      <c r="O175" s="21">
        <f t="shared" ca="1" si="142"/>
        <v>-1</v>
      </c>
      <c r="P175" s="99">
        <f t="shared" ca="1" si="133"/>
        <v>66.487098202204123</v>
      </c>
      <c r="Q175" t="e">
        <f t="shared" ca="1" si="134"/>
        <v>#N/A</v>
      </c>
      <c r="R175" s="108" t="e">
        <f t="shared" ca="1" si="135"/>
        <v>#N/A</v>
      </c>
      <c r="S175" s="99">
        <f t="shared" ca="1" si="136"/>
        <v>26.048814525269201</v>
      </c>
      <c r="T175" s="34" t="e">
        <f t="shared" ca="1" si="137"/>
        <v>#N/A</v>
      </c>
      <c r="U175" s="59" t="e">
        <f t="shared" ca="1" si="138"/>
        <v>#N/A</v>
      </c>
      <c r="AB175" s="4"/>
      <c r="AC175" s="4"/>
      <c r="AD175" s="4"/>
      <c r="AE175" s="4"/>
      <c r="AL175" s="99">
        <f t="shared" ca="1" si="143"/>
        <v>19.354038213787607</v>
      </c>
      <c r="AM175" s="91">
        <f t="shared" ca="1" si="144"/>
        <v>7.1282417060063956</v>
      </c>
      <c r="AN175" s="99">
        <f t="shared" ca="1" si="145"/>
        <v>-19.354038213787607</v>
      </c>
      <c r="AO175" s="91">
        <f t="shared" ca="1" si="146"/>
        <v>7.1282417060063956</v>
      </c>
      <c r="AP175" s="99">
        <f t="shared" ca="1" si="147"/>
        <v>14.755886600957478</v>
      </c>
      <c r="AQ175" s="91">
        <f t="shared" ca="1" si="148"/>
        <v>-14.410219832455143</v>
      </c>
      <c r="AR175" s="30">
        <f t="shared" ca="1" si="149"/>
        <v>-14.755886600957478</v>
      </c>
      <c r="AS175" s="91">
        <f t="shared" ca="1" si="150"/>
        <v>-14.410219832455143</v>
      </c>
      <c r="AT175" s="99" t="e">
        <f t="shared" ca="1" si="151"/>
        <v>#N/A</v>
      </c>
      <c r="AU175" s="91" t="e">
        <f t="shared" ca="1" si="152"/>
        <v>#N/A</v>
      </c>
      <c r="AV175" s="99">
        <f t="shared" ca="1" si="153"/>
        <v>20.404547024486977</v>
      </c>
      <c r="AW175" s="91">
        <f t="shared" ca="1" si="154"/>
        <v>-3.0075049003284522</v>
      </c>
      <c r="AX175" s="99">
        <f t="shared" ca="1" si="155"/>
        <v>17.861773953054048</v>
      </c>
      <c r="AY175" s="91">
        <f t="shared" ca="1" si="156"/>
        <v>10.312500000000002</v>
      </c>
      <c r="BD175" s="174">
        <v>132</v>
      </c>
      <c r="BE175" s="30">
        <f t="shared" ca="1" si="157"/>
        <v>1.0798798295795882</v>
      </c>
      <c r="BF175" s="30">
        <f t="shared" ca="1" si="158"/>
        <v>1.0262329370306471</v>
      </c>
      <c r="BG175" s="30">
        <f t="shared" ca="1" si="111"/>
        <v>0.75851999693569572</v>
      </c>
      <c r="BH175" s="17" t="b">
        <f t="shared" ca="1" si="159"/>
        <v>0</v>
      </c>
      <c r="BI175" s="30" t="e">
        <f t="shared" ca="1" si="160"/>
        <v>#N/A</v>
      </c>
      <c r="BJ175" s="91" t="e">
        <f t="shared" ca="1" si="161"/>
        <v>#N/A</v>
      </c>
      <c r="BK175" t="b">
        <f t="shared" ca="1" si="162"/>
        <v>1</v>
      </c>
      <c r="BL175" s="30">
        <f t="shared" ca="1" si="112"/>
        <v>18.578620636934858</v>
      </c>
      <c r="BM175" s="91">
        <f t="shared" ca="1" si="113"/>
        <v>-16.728265158971457</v>
      </c>
      <c r="BN175" s="17" t="b">
        <f t="shared" ca="1" si="163"/>
        <v>0</v>
      </c>
      <c r="BO175" t="b">
        <f t="shared" ca="1" si="164"/>
        <v>1</v>
      </c>
      <c r="BP175" t="b">
        <f t="shared" ca="1" si="165"/>
        <v>1</v>
      </c>
      <c r="BQ175" t="b">
        <f t="shared" ca="1" si="166"/>
        <v>1</v>
      </c>
      <c r="BR175" s="108" t="b">
        <f t="shared" si="167"/>
        <v>1</v>
      </c>
    </row>
    <row r="176" spans="1:70" ht="15" customHeight="1">
      <c r="A176" s="19">
        <f t="shared" si="130"/>
        <v>20.78125</v>
      </c>
      <c r="B176" s="22">
        <f t="shared" ca="1" si="126"/>
        <v>181</v>
      </c>
      <c r="C176" s="4">
        <f t="shared" ca="1" si="126"/>
        <v>133.90177197146559</v>
      </c>
      <c r="D176" s="21">
        <f t="shared" ca="1" si="126"/>
        <v>69.939442780545619</v>
      </c>
      <c r="E176" s="4">
        <f t="shared" ca="1" si="127"/>
        <v>181</v>
      </c>
      <c r="F176" s="4">
        <f t="shared" ca="1" si="127"/>
        <v>101.40464046482961</v>
      </c>
      <c r="G176" s="22">
        <f t="shared" ca="1" si="128"/>
        <v>98.321183494933422</v>
      </c>
      <c r="H176" s="4">
        <f t="shared" ca="1" si="128"/>
        <v>-1</v>
      </c>
      <c r="I176" s="99">
        <f t="shared" si="131"/>
        <v>20.78125</v>
      </c>
      <c r="J176" s="22" t="e">
        <f t="shared" ca="1" si="132"/>
        <v>#N/A</v>
      </c>
      <c r="K176" s="21" t="e">
        <f t="shared" ca="1" si="139"/>
        <v>#N/A</v>
      </c>
      <c r="L176" s="4">
        <f t="shared" ca="1" si="129"/>
        <v>98.321183494933422</v>
      </c>
      <c r="M176" s="21">
        <f t="shared" ca="1" si="140"/>
        <v>181</v>
      </c>
      <c r="N176" s="22">
        <f t="shared" ca="1" si="141"/>
        <v>60</v>
      </c>
      <c r="O176" s="21">
        <f t="shared" ca="1" si="142"/>
        <v>-1</v>
      </c>
      <c r="P176" s="99">
        <f t="shared" ca="1" si="133"/>
        <v>66.32851358319104</v>
      </c>
      <c r="Q176" t="e">
        <f t="shared" ca="1" si="134"/>
        <v>#N/A</v>
      </c>
      <c r="R176" s="108" t="e">
        <f t="shared" ca="1" si="135"/>
        <v>#N/A</v>
      </c>
      <c r="S176" s="99">
        <f t="shared" ca="1" si="136"/>
        <v>26.207399144282284</v>
      </c>
      <c r="T176" s="34" t="e">
        <f t="shared" ca="1" si="137"/>
        <v>#N/A</v>
      </c>
      <c r="U176" s="59" t="e">
        <f t="shared" ca="1" si="138"/>
        <v>#N/A</v>
      </c>
      <c r="AB176" s="4"/>
      <c r="AC176" s="4"/>
      <c r="AD176" s="4"/>
      <c r="AE176" s="4"/>
      <c r="AL176" s="99">
        <f t="shared" ca="1" si="143"/>
        <v>19.520464178478214</v>
      </c>
      <c r="AM176" s="91">
        <f t="shared" ca="1" si="144"/>
        <v>7.1282417060063947</v>
      </c>
      <c r="AN176" s="99">
        <f t="shared" ca="1" si="145"/>
        <v>-19.520464178478214</v>
      </c>
      <c r="AO176" s="91">
        <f t="shared" ca="1" si="146"/>
        <v>7.1282417060063947</v>
      </c>
      <c r="AP176" s="99">
        <f t="shared" ca="1" si="147"/>
        <v>14.973507135698584</v>
      </c>
      <c r="AQ176" s="91">
        <f t="shared" ca="1" si="148"/>
        <v>-14.410219832455144</v>
      </c>
      <c r="AR176" s="30">
        <f t="shared" ca="1" si="149"/>
        <v>-14.973507135698584</v>
      </c>
      <c r="AS176" s="91">
        <f t="shared" ca="1" si="150"/>
        <v>-14.410219832455144</v>
      </c>
      <c r="AT176" s="99" t="e">
        <f t="shared" ca="1" si="151"/>
        <v>#N/A</v>
      </c>
      <c r="AU176" s="91" t="e">
        <f t="shared" ca="1" si="152"/>
        <v>#N/A</v>
      </c>
      <c r="AV176" s="99">
        <f t="shared" ca="1" si="153"/>
        <v>20.562472269574016</v>
      </c>
      <c r="AW176" s="91">
        <f t="shared" ca="1" si="154"/>
        <v>-3.0075049003284535</v>
      </c>
      <c r="AX176" s="99">
        <f t="shared" ca="1" si="155"/>
        <v>17.997090422395363</v>
      </c>
      <c r="AY176" s="91">
        <f t="shared" ca="1" si="156"/>
        <v>10.390625000000002</v>
      </c>
      <c r="BD176" s="174">
        <v>133</v>
      </c>
      <c r="BE176" s="30">
        <f t="shared" ca="1" si="157"/>
        <v>1.0595049599460518</v>
      </c>
      <c r="BF176" s="30">
        <f t="shared" ca="1" si="158"/>
        <v>1.0090567836494491</v>
      </c>
      <c r="BG176" s="30">
        <f t="shared" ca="1" si="111"/>
        <v>0.7458245792191579</v>
      </c>
      <c r="BH176" s="17" t="b">
        <f t="shared" ca="1" si="159"/>
        <v>0</v>
      </c>
      <c r="BI176" s="30" t="e">
        <f t="shared" ca="1" si="160"/>
        <v>#N/A</v>
      </c>
      <c r="BJ176" s="91" t="e">
        <f t="shared" ca="1" si="161"/>
        <v>#N/A</v>
      </c>
      <c r="BK176" t="b">
        <f t="shared" ca="1" si="162"/>
        <v>1</v>
      </c>
      <c r="BL176" s="30">
        <f t="shared" ca="1" si="112"/>
        <v>18.283842540479263</v>
      </c>
      <c r="BM176" s="91">
        <f t="shared" ca="1" si="113"/>
        <v>-17.04995900156246</v>
      </c>
      <c r="BN176" s="17" t="b">
        <f t="shared" ca="1" si="163"/>
        <v>0</v>
      </c>
      <c r="BO176" t="b">
        <f t="shared" ca="1" si="164"/>
        <v>1</v>
      </c>
      <c r="BP176" t="b">
        <f t="shared" ca="1" si="165"/>
        <v>1</v>
      </c>
      <c r="BQ176" t="b">
        <f t="shared" ca="1" si="166"/>
        <v>1</v>
      </c>
      <c r="BR176" s="108" t="b">
        <f t="shared" si="167"/>
        <v>1</v>
      </c>
    </row>
    <row r="177" spans="1:70" ht="15" customHeight="1">
      <c r="A177" s="19">
        <f t="shared" si="130"/>
        <v>20.9375</v>
      </c>
      <c r="B177" s="22">
        <f t="shared" ca="1" si="126"/>
        <v>181</v>
      </c>
      <c r="C177" s="4">
        <f t="shared" ca="1" si="126"/>
        <v>133.49168549817534</v>
      </c>
      <c r="D177" s="21">
        <f t="shared" ca="1" si="126"/>
        <v>70.095503900374794</v>
      </c>
      <c r="E177" s="4">
        <f t="shared" ca="1" si="127"/>
        <v>181</v>
      </c>
      <c r="F177" s="4">
        <f t="shared" ca="1" si="127"/>
        <v>101.31840214429917</v>
      </c>
      <c r="G177" s="22">
        <f t="shared" ca="1" si="128"/>
        <v>98.258649773911955</v>
      </c>
      <c r="H177" s="4">
        <f t="shared" ca="1" si="128"/>
        <v>-1</v>
      </c>
      <c r="I177" s="99">
        <f t="shared" si="131"/>
        <v>20.9375</v>
      </c>
      <c r="J177" s="22" t="e">
        <f t="shared" ca="1" si="132"/>
        <v>#N/A</v>
      </c>
      <c r="K177" s="21" t="e">
        <f t="shared" ca="1" si="139"/>
        <v>#N/A</v>
      </c>
      <c r="L177" s="4">
        <f t="shared" ca="1" si="129"/>
        <v>98.258649773911955</v>
      </c>
      <c r="M177" s="21">
        <f t="shared" ca="1" si="140"/>
        <v>181</v>
      </c>
      <c r="N177" s="22">
        <f t="shared" ca="1" si="141"/>
        <v>60</v>
      </c>
      <c r="O177" s="21">
        <f t="shared" ca="1" si="142"/>
        <v>-1</v>
      </c>
      <c r="P177" s="99">
        <f t="shared" ca="1" si="133"/>
        <v>66.172452463361864</v>
      </c>
      <c r="Q177" t="e">
        <f t="shared" ca="1" si="134"/>
        <v>#N/A</v>
      </c>
      <c r="R177" s="108" t="e">
        <f t="shared" ca="1" si="135"/>
        <v>#N/A</v>
      </c>
      <c r="S177" s="99">
        <f t="shared" ca="1" si="136"/>
        <v>26.36346026411146</v>
      </c>
      <c r="T177" s="34" t="e">
        <f t="shared" ca="1" si="137"/>
        <v>#N/A</v>
      </c>
      <c r="U177" s="59" t="e">
        <f t="shared" ca="1" si="138"/>
        <v>#N/A</v>
      </c>
      <c r="AB177" s="4"/>
      <c r="AC177" s="4"/>
      <c r="AD177" s="4"/>
      <c r="AE177" s="4"/>
      <c r="AL177" s="99">
        <f t="shared" ca="1" si="143"/>
        <v>19.686723354351049</v>
      </c>
      <c r="AM177" s="91">
        <f t="shared" ca="1" si="144"/>
        <v>7.1282417060063974</v>
      </c>
      <c r="AN177" s="99">
        <f t="shared" ca="1" si="145"/>
        <v>-19.686723354351049</v>
      </c>
      <c r="AO177" s="91">
        <f t="shared" ca="1" si="146"/>
        <v>7.1282417060063974</v>
      </c>
      <c r="AP177" s="99">
        <f t="shared" ca="1" si="147"/>
        <v>15.189617198281079</v>
      </c>
      <c r="AQ177" s="91">
        <f t="shared" ca="1" si="148"/>
        <v>-14.41021983245515</v>
      </c>
      <c r="AR177" s="30">
        <f t="shared" ca="1" si="149"/>
        <v>-15.189617198281079</v>
      </c>
      <c r="AS177" s="91">
        <f t="shared" ca="1" si="150"/>
        <v>-14.41021983245515</v>
      </c>
      <c r="AT177" s="99" t="e">
        <f t="shared" ca="1" si="151"/>
        <v>#N/A</v>
      </c>
      <c r="AU177" s="91" t="e">
        <f t="shared" ca="1" si="152"/>
        <v>#N/A</v>
      </c>
      <c r="AV177" s="99">
        <f t="shared" ca="1" si="153"/>
        <v>20.720372113562544</v>
      </c>
      <c r="AW177" s="91">
        <f t="shared" ca="1" si="154"/>
        <v>-3.0075049003284504</v>
      </c>
      <c r="AX177" s="99">
        <f t="shared" ca="1" si="155"/>
        <v>18.132406891736682</v>
      </c>
      <c r="AY177" s="91">
        <f t="shared" ca="1" si="156"/>
        <v>10.468750000000002</v>
      </c>
      <c r="BD177" s="174">
        <v>134</v>
      </c>
      <c r="BE177" s="30">
        <f t="shared" ca="1" si="157"/>
        <v>1.0401956931489118</v>
      </c>
      <c r="BF177" s="30">
        <f t="shared" ca="1" si="158"/>
        <v>0.9921579304862651</v>
      </c>
      <c r="BG177" s="30">
        <f t="shared" ca="1" si="111"/>
        <v>0.73333412253332642</v>
      </c>
      <c r="BH177" s="17" t="b">
        <f t="shared" ca="1" si="159"/>
        <v>0</v>
      </c>
      <c r="BI177" s="30" t="e">
        <f t="shared" ca="1" si="160"/>
        <v>#N/A</v>
      </c>
      <c r="BJ177" s="91" t="e">
        <f t="shared" ca="1" si="161"/>
        <v>#N/A</v>
      </c>
      <c r="BK177" t="b">
        <f t="shared" ca="1" si="162"/>
        <v>1</v>
      </c>
      <c r="BL177" s="30">
        <f t="shared" ca="1" si="112"/>
        <v>17.983495008466278</v>
      </c>
      <c r="BM177" s="91">
        <f t="shared" ca="1" si="113"/>
        <v>-17.366459261474933</v>
      </c>
      <c r="BN177" s="17" t="b">
        <f t="shared" ca="1" si="163"/>
        <v>0</v>
      </c>
      <c r="BO177" t="b">
        <f t="shared" ca="1" si="164"/>
        <v>1</v>
      </c>
      <c r="BP177" t="b">
        <f t="shared" ca="1" si="165"/>
        <v>1</v>
      </c>
      <c r="BQ177" t="b">
        <f t="shared" ca="1" si="166"/>
        <v>1</v>
      </c>
      <c r="BR177" s="108" t="b">
        <f t="shared" si="167"/>
        <v>1</v>
      </c>
    </row>
    <row r="178" spans="1:70" ht="15" customHeight="1">
      <c r="A178" s="19">
        <f t="shared" si="130"/>
        <v>21.09375</v>
      </c>
      <c r="B178" s="22">
        <f t="shared" ca="1" si="126"/>
        <v>181</v>
      </c>
      <c r="C178" s="4">
        <f t="shared" ca="1" si="126"/>
        <v>133.09037945985818</v>
      </c>
      <c r="D178" s="21">
        <f t="shared" ca="1" si="126"/>
        <v>70.249102633836955</v>
      </c>
      <c r="E178" s="4">
        <f t="shared" ca="1" si="127"/>
        <v>181</v>
      </c>
      <c r="F178" s="4">
        <f t="shared" ca="1" si="127"/>
        <v>101.23346682761145</v>
      </c>
      <c r="G178" s="22">
        <f t="shared" ca="1" si="128"/>
        <v>98.197052164559011</v>
      </c>
      <c r="H178" s="4">
        <f t="shared" ca="1" si="128"/>
        <v>-1</v>
      </c>
      <c r="I178" s="99">
        <f t="shared" si="131"/>
        <v>21.09375</v>
      </c>
      <c r="J178" s="22" t="e">
        <f t="shared" ca="1" si="132"/>
        <v>#N/A</v>
      </c>
      <c r="K178" s="21" t="e">
        <f t="shared" ca="1" si="139"/>
        <v>#N/A</v>
      </c>
      <c r="L178" s="4">
        <f t="shared" ca="1" si="129"/>
        <v>98.197052164559011</v>
      </c>
      <c r="M178" s="21">
        <f t="shared" ca="1" si="140"/>
        <v>181</v>
      </c>
      <c r="N178" s="22">
        <f t="shared" ca="1" si="141"/>
        <v>60</v>
      </c>
      <c r="O178" s="21">
        <f t="shared" ca="1" si="142"/>
        <v>-1</v>
      </c>
      <c r="P178" s="99">
        <f t="shared" ca="1" si="133"/>
        <v>66.018853729899703</v>
      </c>
      <c r="Q178" t="e">
        <f t="shared" ca="1" si="134"/>
        <v>#N/A</v>
      </c>
      <c r="R178" s="108" t="e">
        <f t="shared" ca="1" si="135"/>
        <v>#N/A</v>
      </c>
      <c r="S178" s="99">
        <f t="shared" ca="1" si="136"/>
        <v>26.517058997573621</v>
      </c>
      <c r="T178" s="34" t="e">
        <f t="shared" ca="1" si="137"/>
        <v>#N/A</v>
      </c>
      <c r="U178" s="59" t="e">
        <f t="shared" ca="1" si="138"/>
        <v>#N/A</v>
      </c>
      <c r="AB178" s="4"/>
      <c r="AC178" s="4"/>
      <c r="AD178" s="4"/>
      <c r="AE178" s="4"/>
      <c r="AL178" s="99">
        <f t="shared" ca="1" si="143"/>
        <v>19.852819931769165</v>
      </c>
      <c r="AM178" s="91">
        <f t="shared" ca="1" si="144"/>
        <v>7.1282417060063938</v>
      </c>
      <c r="AN178" s="99">
        <f t="shared" ca="1" si="145"/>
        <v>-19.852819931769165</v>
      </c>
      <c r="AO178" s="91">
        <f t="shared" ca="1" si="146"/>
        <v>7.1282417060063938</v>
      </c>
      <c r="AP178" s="99">
        <f t="shared" ca="1" si="147"/>
        <v>15.404280361081989</v>
      </c>
      <c r="AQ178" s="91">
        <f t="shared" ca="1" si="148"/>
        <v>-14.41021983245515</v>
      </c>
      <c r="AR178" s="30">
        <f t="shared" ca="1" si="149"/>
        <v>-15.404280361081989</v>
      </c>
      <c r="AS178" s="91">
        <f t="shared" ca="1" si="150"/>
        <v>-14.41021983245515</v>
      </c>
      <c r="AT178" s="99" t="e">
        <f t="shared" ca="1" si="151"/>
        <v>#N/A</v>
      </c>
      <c r="AU178" s="91" t="e">
        <f t="shared" ca="1" si="152"/>
        <v>#N/A</v>
      </c>
      <c r="AV178" s="99">
        <f t="shared" ca="1" si="153"/>
        <v>20.878247132769562</v>
      </c>
      <c r="AW178" s="91">
        <f t="shared" ca="1" si="154"/>
        <v>-3.0075049003284478</v>
      </c>
      <c r="AX178" s="99">
        <f t="shared" ca="1" si="155"/>
        <v>18.267723361078001</v>
      </c>
      <c r="AY178" s="91">
        <f t="shared" ca="1" si="156"/>
        <v>10.546875000000002</v>
      </c>
      <c r="BD178" s="174">
        <v>135</v>
      </c>
      <c r="BE178" s="30">
        <f t="shared" ca="1" si="157"/>
        <v>1.0218833482953977</v>
      </c>
      <c r="BF178" s="30">
        <f t="shared" ca="1" si="158"/>
        <v>0.97554152509547287</v>
      </c>
      <c r="BG178" s="30">
        <f t="shared" ca="1" si="111"/>
        <v>0.72105243159230603</v>
      </c>
      <c r="BH178" s="17" t="b">
        <f t="shared" ca="1" si="159"/>
        <v>0</v>
      </c>
      <c r="BI178" s="30" t="e">
        <f t="shared" ca="1" si="160"/>
        <v>#N/A</v>
      </c>
      <c r="BJ178" s="91" t="e">
        <f t="shared" ca="1" si="161"/>
        <v>#N/A</v>
      </c>
      <c r="BK178" t="b">
        <f t="shared" ca="1" si="162"/>
        <v>1</v>
      </c>
      <c r="BL178" s="30">
        <f t="shared" ca="1" si="112"/>
        <v>17.677669529663689</v>
      </c>
      <c r="BM178" s="91">
        <f t="shared" ca="1" si="113"/>
        <v>-17.677669529663685</v>
      </c>
      <c r="BN178" s="17" t="b">
        <f t="shared" ca="1" si="163"/>
        <v>0</v>
      </c>
      <c r="BO178" t="b">
        <f t="shared" ca="1" si="164"/>
        <v>1</v>
      </c>
      <c r="BP178" t="b">
        <f t="shared" ca="1" si="165"/>
        <v>1</v>
      </c>
      <c r="BQ178" t="b">
        <f t="shared" ca="1" si="166"/>
        <v>1</v>
      </c>
      <c r="BR178" s="108" t="b">
        <f t="shared" si="167"/>
        <v>1</v>
      </c>
    </row>
    <row r="179" spans="1:70" ht="15" customHeight="1">
      <c r="A179" s="19">
        <f t="shared" si="130"/>
        <v>21.25</v>
      </c>
      <c r="B179" s="22">
        <f t="shared" ca="1" si="126"/>
        <v>181</v>
      </c>
      <c r="C179" s="4">
        <f t="shared" ca="1" si="126"/>
        <v>132.69753037231453</v>
      </c>
      <c r="D179" s="21">
        <f t="shared" ca="1" si="126"/>
        <v>70.400298091867597</v>
      </c>
      <c r="E179" s="4">
        <f t="shared" ca="1" si="127"/>
        <v>181</v>
      </c>
      <c r="F179" s="4">
        <f t="shared" ca="1" si="127"/>
        <v>101.14980501153276</v>
      </c>
      <c r="G179" s="22">
        <f t="shared" ca="1" si="128"/>
        <v>98.136369731249516</v>
      </c>
      <c r="H179" s="4">
        <f t="shared" ca="1" si="128"/>
        <v>-1</v>
      </c>
      <c r="I179" s="99">
        <f t="shared" si="131"/>
        <v>21.25</v>
      </c>
      <c r="J179" s="22" t="e">
        <f t="shared" ca="1" si="132"/>
        <v>#N/A</v>
      </c>
      <c r="K179" s="21" t="e">
        <f t="shared" ca="1" si="139"/>
        <v>#N/A</v>
      </c>
      <c r="L179" s="4">
        <f t="shared" ca="1" si="129"/>
        <v>98.136369731249516</v>
      </c>
      <c r="M179" s="21">
        <f t="shared" ca="1" si="140"/>
        <v>181</v>
      </c>
      <c r="N179" s="22">
        <f t="shared" ca="1" si="141"/>
        <v>60</v>
      </c>
      <c r="O179" s="21">
        <f t="shared" ca="1" si="142"/>
        <v>-1</v>
      </c>
      <c r="P179" s="99">
        <f t="shared" ca="1" si="133"/>
        <v>65.867658271869061</v>
      </c>
      <c r="Q179" t="e">
        <f t="shared" ca="1" si="134"/>
        <v>#N/A</v>
      </c>
      <c r="R179" s="108" t="e">
        <f t="shared" ca="1" si="135"/>
        <v>#N/A</v>
      </c>
      <c r="S179" s="99">
        <f t="shared" ca="1" si="136"/>
        <v>26.668254455604263</v>
      </c>
      <c r="T179" s="34" t="e">
        <f t="shared" ca="1" si="137"/>
        <v>#N/A</v>
      </c>
      <c r="U179" s="59" t="e">
        <f t="shared" ca="1" si="138"/>
        <v>#N/A</v>
      </c>
      <c r="AB179" s="4"/>
      <c r="AC179" s="4"/>
      <c r="AD179" s="4"/>
      <c r="AE179" s="4"/>
      <c r="AL179" s="99">
        <f t="shared" ca="1" si="143"/>
        <v>20.018757957994076</v>
      </c>
      <c r="AM179" s="91">
        <f t="shared" ca="1" si="144"/>
        <v>7.128241706006393</v>
      </c>
      <c r="AN179" s="99">
        <f t="shared" ca="1" si="145"/>
        <v>-20.018757957994076</v>
      </c>
      <c r="AO179" s="91">
        <f t="shared" ca="1" si="146"/>
        <v>7.128241706006393</v>
      </c>
      <c r="AP179" s="99">
        <f t="shared" ca="1" si="147"/>
        <v>15.617556287086545</v>
      </c>
      <c r="AQ179" s="91">
        <f t="shared" ca="1" si="148"/>
        <v>-14.410219832455143</v>
      </c>
      <c r="AR179" s="30">
        <f t="shared" ca="1" si="149"/>
        <v>-15.617556287086545</v>
      </c>
      <c r="AS179" s="91">
        <f t="shared" ca="1" si="150"/>
        <v>-14.410219832455143</v>
      </c>
      <c r="AT179" s="99" t="e">
        <f t="shared" ca="1" si="151"/>
        <v>#N/A</v>
      </c>
      <c r="AU179" s="91" t="e">
        <f t="shared" ca="1" si="152"/>
        <v>#N/A</v>
      </c>
      <c r="AV179" s="99">
        <f t="shared" ca="1" si="153"/>
        <v>21.036097886121855</v>
      </c>
      <c r="AW179" s="91">
        <f t="shared" ca="1" si="154"/>
        <v>-3.0075049003284478</v>
      </c>
      <c r="AX179" s="99">
        <f t="shared" ca="1" si="155"/>
        <v>18.403039830419321</v>
      </c>
      <c r="AY179" s="91">
        <f t="shared" ca="1" si="156"/>
        <v>10.625000000000002</v>
      </c>
      <c r="BD179" s="174">
        <v>136</v>
      </c>
      <c r="BE179" s="30">
        <f t="shared" ca="1" si="157"/>
        <v>1.0045053044765679</v>
      </c>
      <c r="BF179" s="30">
        <f t="shared" ca="1" si="158"/>
        <v>0.95921262899511994</v>
      </c>
      <c r="BG179" s="30">
        <f t="shared" ref="BG179:BG243" ca="1" si="168">$E$17/(3*$C$9^2/(3*$C$9+$C$14*COS(RADIANS(BD179))))</f>
        <v>0.70898324751813213</v>
      </c>
      <c r="BH179" s="17" t="b">
        <f t="shared" ca="1" si="159"/>
        <v>0</v>
      </c>
      <c r="BI179" s="30" t="e">
        <f t="shared" ca="1" si="160"/>
        <v>#N/A</v>
      </c>
      <c r="BJ179" s="91" t="e">
        <f t="shared" ca="1" si="161"/>
        <v>#N/A</v>
      </c>
      <c r="BK179" t="b">
        <f t="shared" ca="1" si="162"/>
        <v>1</v>
      </c>
      <c r="BL179" s="30">
        <f t="shared" ref="BL179:BL243" ca="1" si="169">IF(BK179,$C$14*SIN(RADIANS(BD179)),#N/A)</f>
        <v>17.36645926147493</v>
      </c>
      <c r="BM179" s="91">
        <f t="shared" ref="BM179:BM243" ca="1" si="170">IF(BK179,$C$14*COS(RADIANS(BD179)),#N/A)</f>
        <v>-17.983495008466281</v>
      </c>
      <c r="BN179" s="17" t="b">
        <f t="shared" ca="1" si="163"/>
        <v>0</v>
      </c>
      <c r="BO179" t="b">
        <f t="shared" ca="1" si="164"/>
        <v>1</v>
      </c>
      <c r="BP179" t="b">
        <f t="shared" ca="1" si="165"/>
        <v>1</v>
      </c>
      <c r="BQ179" t="b">
        <f t="shared" ca="1" si="166"/>
        <v>1</v>
      </c>
      <c r="BR179" s="108" t="b">
        <f t="shared" si="167"/>
        <v>1</v>
      </c>
    </row>
    <row r="180" spans="1:70" ht="15" customHeight="1">
      <c r="A180" s="19">
        <f t="shared" si="130"/>
        <v>21.40625</v>
      </c>
      <c r="B180" s="22">
        <f t="shared" ca="1" si="126"/>
        <v>181</v>
      </c>
      <c r="C180" s="4">
        <f t="shared" ca="1" si="126"/>
        <v>132.31283260952389</v>
      </c>
      <c r="D180" s="21">
        <f t="shared" ca="1" si="126"/>
        <v>70.549147466635588</v>
      </c>
      <c r="E180" s="4">
        <f t="shared" ca="1" si="127"/>
        <v>181</v>
      </c>
      <c r="F180" s="4">
        <f t="shared" ca="1" si="127"/>
        <v>101.06738808264913</v>
      </c>
      <c r="G180" s="22">
        <f t="shared" ca="1" si="128"/>
        <v>98.076582160134706</v>
      </c>
      <c r="H180" s="4">
        <f t="shared" ca="1" si="128"/>
        <v>-1</v>
      </c>
      <c r="I180" s="99">
        <f t="shared" si="131"/>
        <v>21.40625</v>
      </c>
      <c r="J180" s="22" t="e">
        <f t="shared" ca="1" si="132"/>
        <v>#N/A</v>
      </c>
      <c r="K180" s="21" t="e">
        <f t="shared" ca="1" si="139"/>
        <v>#N/A</v>
      </c>
      <c r="L180" s="4">
        <f t="shared" ca="1" si="129"/>
        <v>98.076582160134706</v>
      </c>
      <c r="M180" s="21">
        <f t="shared" ca="1" si="140"/>
        <v>181</v>
      </c>
      <c r="N180" s="22">
        <f t="shared" ca="1" si="141"/>
        <v>60</v>
      </c>
      <c r="O180" s="21">
        <f t="shared" ca="1" si="142"/>
        <v>-1</v>
      </c>
      <c r="P180" s="99">
        <f t="shared" ca="1" si="133"/>
        <v>65.71880889710107</v>
      </c>
      <c r="Q180" t="e">
        <f t="shared" ca="1" si="134"/>
        <v>#N/A</v>
      </c>
      <c r="R180" s="108" t="e">
        <f t="shared" ca="1" si="135"/>
        <v>#N/A</v>
      </c>
      <c r="S180" s="99">
        <f t="shared" ca="1" si="136"/>
        <v>26.817103830372254</v>
      </c>
      <c r="T180" s="34" t="e">
        <f t="shared" ca="1" si="137"/>
        <v>#N/A</v>
      </c>
      <c r="U180" s="59" t="e">
        <f t="shared" ca="1" si="138"/>
        <v>#N/A</v>
      </c>
      <c r="AB180" s="4"/>
      <c r="AC180" s="4"/>
      <c r="AD180" s="4"/>
      <c r="AE180" s="4"/>
      <c r="AL180" s="99">
        <f t="shared" ca="1" si="143"/>
        <v>20.184541343395718</v>
      </c>
      <c r="AM180" s="91">
        <f t="shared" ca="1" si="144"/>
        <v>7.1282417060063947</v>
      </c>
      <c r="AN180" s="99">
        <f t="shared" ca="1" si="145"/>
        <v>-20.184541343395718</v>
      </c>
      <c r="AO180" s="91">
        <f t="shared" ca="1" si="146"/>
        <v>7.1282417060063947</v>
      </c>
      <c r="AP180" s="99">
        <f t="shared" ca="1" si="147"/>
        <v>15.829501048447996</v>
      </c>
      <c r="AQ180" s="91">
        <f t="shared" ca="1" si="148"/>
        <v>-14.410219832455152</v>
      </c>
      <c r="AR180" s="30">
        <f t="shared" ca="1" si="149"/>
        <v>-15.829501048447996</v>
      </c>
      <c r="AS180" s="91">
        <f t="shared" ca="1" si="150"/>
        <v>-14.410219832455152</v>
      </c>
      <c r="AT180" s="99" t="e">
        <f t="shared" ca="1" si="151"/>
        <v>#N/A</v>
      </c>
      <c r="AU180" s="91" t="e">
        <f t="shared" ca="1" si="152"/>
        <v>#N/A</v>
      </c>
      <c r="AV180" s="99">
        <f t="shared" ca="1" si="153"/>
        <v>21.1939249158102</v>
      </c>
      <c r="AW180" s="91">
        <f t="shared" ca="1" si="154"/>
        <v>-3.007504900328446</v>
      </c>
      <c r="AX180" s="99">
        <f t="shared" ca="1" si="155"/>
        <v>18.53835629976064</v>
      </c>
      <c r="AY180" s="91">
        <f t="shared" ca="1" si="156"/>
        <v>10.703125000000002</v>
      </c>
      <c r="BD180" s="174">
        <v>137</v>
      </c>
      <c r="BE180" s="30">
        <f t="shared" ca="1" si="157"/>
        <v>0.98800435898737204</v>
      </c>
      <c r="BF180" s="30">
        <f t="shared" ca="1" si="158"/>
        <v>0.94317621612514102</v>
      </c>
      <c r="BG180" s="30">
        <f t="shared" ca="1" si="168"/>
        <v>0.69713024670119117</v>
      </c>
      <c r="BH180" s="17" t="b">
        <f t="shared" ca="1" si="159"/>
        <v>0</v>
      </c>
      <c r="BI180" s="30" t="e">
        <f t="shared" ca="1" si="160"/>
        <v>#N/A</v>
      </c>
      <c r="BJ180" s="91" t="e">
        <f t="shared" ca="1" si="161"/>
        <v>#N/A</v>
      </c>
      <c r="BK180" t="b">
        <f t="shared" ca="1" si="162"/>
        <v>1</v>
      </c>
      <c r="BL180" s="30">
        <f t="shared" ca="1" si="169"/>
        <v>17.049959001562463</v>
      </c>
      <c r="BM180" s="91">
        <f t="shared" ca="1" si="170"/>
        <v>-18.283842540479263</v>
      </c>
      <c r="BN180" s="17" t="b">
        <f t="shared" ca="1" si="163"/>
        <v>0</v>
      </c>
      <c r="BO180" t="b">
        <f t="shared" ca="1" si="164"/>
        <v>1</v>
      </c>
      <c r="BP180" t="b">
        <f t="shared" ca="1" si="165"/>
        <v>1</v>
      </c>
      <c r="BQ180" t="b">
        <f t="shared" ca="1" si="166"/>
        <v>1</v>
      </c>
      <c r="BR180" s="108" t="b">
        <f t="shared" si="167"/>
        <v>1</v>
      </c>
    </row>
    <row r="181" spans="1:70" ht="15" customHeight="1">
      <c r="A181" s="19">
        <f t="shared" si="130"/>
        <v>21.5625</v>
      </c>
      <c r="B181" s="22">
        <f t="shared" ca="1" si="126"/>
        <v>181</v>
      </c>
      <c r="C181" s="4">
        <f t="shared" ca="1" si="126"/>
        <v>131.93599706149104</v>
      </c>
      <c r="D181" s="21">
        <f t="shared" ca="1" si="126"/>
        <v>70.695706110462609</v>
      </c>
      <c r="E181" s="4">
        <f t="shared" ca="1" si="127"/>
        <v>181</v>
      </c>
      <c r="F181" s="4">
        <f t="shared" ca="1" si="127"/>
        <v>100.9861882838552</v>
      </c>
      <c r="G181" s="22">
        <f t="shared" ca="1" si="128"/>
        <v>98.017669736152101</v>
      </c>
      <c r="H181" s="4">
        <f t="shared" ca="1" si="128"/>
        <v>-1</v>
      </c>
      <c r="I181" s="99">
        <f t="shared" si="131"/>
        <v>21.5625</v>
      </c>
      <c r="J181" s="22" t="e">
        <f t="shared" ca="1" si="132"/>
        <v>#N/A</v>
      </c>
      <c r="K181" s="21" t="e">
        <f t="shared" ca="1" si="139"/>
        <v>#N/A</v>
      </c>
      <c r="L181" s="4">
        <f t="shared" ca="1" si="129"/>
        <v>98.017669736152101</v>
      </c>
      <c r="M181" s="21">
        <f t="shared" ca="1" si="140"/>
        <v>181</v>
      </c>
      <c r="N181" s="22">
        <f t="shared" ca="1" si="141"/>
        <v>60</v>
      </c>
      <c r="O181" s="21">
        <f t="shared" ca="1" si="142"/>
        <v>-1</v>
      </c>
      <c r="P181" s="99">
        <f t="shared" ca="1" si="133"/>
        <v>65.572250253274049</v>
      </c>
      <c r="Q181" t="e">
        <f t="shared" ca="1" si="134"/>
        <v>#N/A</v>
      </c>
      <c r="R181" s="108" t="e">
        <f t="shared" ca="1" si="135"/>
        <v>#N/A</v>
      </c>
      <c r="S181" s="99">
        <f t="shared" ca="1" si="136"/>
        <v>26.963662474199275</v>
      </c>
      <c r="T181" s="34" t="e">
        <f t="shared" ca="1" si="137"/>
        <v>#N/A</v>
      </c>
      <c r="U181" s="59" t="e">
        <f t="shared" ca="1" si="138"/>
        <v>#N/A</v>
      </c>
      <c r="AB181" s="4"/>
      <c r="AC181" s="4"/>
      <c r="AD181" s="4"/>
      <c r="AE181" s="4"/>
      <c r="AL181" s="99">
        <f t="shared" ca="1" si="143"/>
        <v>20.350173867334675</v>
      </c>
      <c r="AM181" s="91">
        <f t="shared" ca="1" si="144"/>
        <v>7.1282417060063947</v>
      </c>
      <c r="AN181" s="99">
        <f t="shared" ca="1" si="145"/>
        <v>-20.350173867334675</v>
      </c>
      <c r="AO181" s="91">
        <f t="shared" ca="1" si="146"/>
        <v>7.1282417060063947</v>
      </c>
      <c r="AP181" s="99">
        <f t="shared" ca="1" si="147"/>
        <v>16.040167412789572</v>
      </c>
      <c r="AQ181" s="91">
        <f t="shared" ca="1" si="148"/>
        <v>-14.410219832455144</v>
      </c>
      <c r="AR181" s="30">
        <f t="shared" ca="1" si="149"/>
        <v>-16.040167412789572</v>
      </c>
      <c r="AS181" s="91">
        <f t="shared" ca="1" si="150"/>
        <v>-14.410219832455144</v>
      </c>
      <c r="AT181" s="99" t="e">
        <f t="shared" ca="1" si="151"/>
        <v>#N/A</v>
      </c>
      <c r="AU181" s="91" t="e">
        <f t="shared" ca="1" si="152"/>
        <v>#N/A</v>
      </c>
      <c r="AV181" s="99">
        <f t="shared" ca="1" si="153"/>
        <v>21.351728747914077</v>
      </c>
      <c r="AW181" s="91">
        <f t="shared" ca="1" si="154"/>
        <v>-3.0075049003284473</v>
      </c>
      <c r="AX181" s="99">
        <f t="shared" ca="1" si="155"/>
        <v>18.673672769101959</v>
      </c>
      <c r="AY181" s="91">
        <f t="shared" ca="1" si="156"/>
        <v>10.781250000000002</v>
      </c>
      <c r="BD181" s="174">
        <v>138</v>
      </c>
      <c r="BE181" s="30">
        <f t="shared" ca="1" si="157"/>
        <v>0.97232816590912363</v>
      </c>
      <c r="BF181" s="30">
        <f t="shared" ca="1" si="158"/>
        <v>0.92743717133224446</v>
      </c>
      <c r="BG181" s="30">
        <f t="shared" ca="1" si="168"/>
        <v>0.68549703968035458</v>
      </c>
      <c r="BH181" s="17" t="b">
        <f t="shared" ca="1" si="159"/>
        <v>0</v>
      </c>
      <c r="BI181" s="30" t="e">
        <f t="shared" ca="1" si="160"/>
        <v>#N/A</v>
      </c>
      <c r="BJ181" s="91" t="e">
        <f t="shared" ca="1" si="161"/>
        <v>#N/A</v>
      </c>
      <c r="BK181" t="b">
        <f t="shared" ca="1" si="162"/>
        <v>1</v>
      </c>
      <c r="BL181" s="30">
        <f t="shared" ca="1" si="169"/>
        <v>16.72826515897146</v>
      </c>
      <c r="BM181" s="91">
        <f t="shared" ca="1" si="170"/>
        <v>-18.578620636934851</v>
      </c>
      <c r="BN181" s="17" t="b">
        <f t="shared" ca="1" si="163"/>
        <v>0</v>
      </c>
      <c r="BO181" t="b">
        <f t="shared" ca="1" si="164"/>
        <v>1</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131.56674992006177</v>
      </c>
      <c r="D182" s="21">
        <f t="shared" ca="1" si="171"/>
        <v>70.840027610797492</v>
      </c>
      <c r="E182" s="4">
        <f t="shared" ref="E182:F202" ca="1" si="172">IFERROR(DEGREES(ACOS(3*$C$9*($C$9-$D$17/E$42)/($D$17/E$42*$A182))),IF($C$9-$D$17/E$42&lt;=0,181,-1))</f>
        <v>181</v>
      </c>
      <c r="F182" s="4">
        <f t="shared" ca="1" si="172"/>
        <v>100.90617868235599</v>
      </c>
      <c r="G182" s="22">
        <f t="shared" ref="G182:H202" ca="1" si="173">IFERROR(DEGREES(ACOS(3*$C$9*($C$9-$E$17/G$42)/($E$17/G$42*$A182))),IF($C$9-$E$17/G$42&lt;=0,181,-1))</f>
        <v>97.959613321051378</v>
      </c>
      <c r="H182" s="4">
        <f t="shared" ca="1" si="173"/>
        <v>-1</v>
      </c>
      <c r="I182" s="99">
        <f t="shared" si="131"/>
        <v>21.71875</v>
      </c>
      <c r="J182" s="22" t="e">
        <f t="shared" ca="1" si="132"/>
        <v>#N/A</v>
      </c>
      <c r="K182" s="21" t="e">
        <f t="shared" ca="1" si="139"/>
        <v>#N/A</v>
      </c>
      <c r="L182" s="4">
        <f t="shared" ca="1" si="129"/>
        <v>97.959613321051378</v>
      </c>
      <c r="M182" s="21">
        <f t="shared" ca="1" si="140"/>
        <v>181</v>
      </c>
      <c r="N182" s="22">
        <f t="shared" ca="1" si="141"/>
        <v>60</v>
      </c>
      <c r="O182" s="21">
        <f t="shared" ca="1" si="142"/>
        <v>-1</v>
      </c>
      <c r="P182" s="99">
        <f t="shared" ca="1" si="133"/>
        <v>65.427928752939167</v>
      </c>
      <c r="Q182" t="e">
        <f t="shared" ca="1" si="134"/>
        <v>#N/A</v>
      </c>
      <c r="R182" s="108" t="e">
        <f t="shared" ca="1" si="135"/>
        <v>#N/A</v>
      </c>
      <c r="S182" s="99">
        <f t="shared" ca="1" si="136"/>
        <v>27.107983974534157</v>
      </c>
      <c r="T182" s="34" t="e">
        <f t="shared" ca="1" si="137"/>
        <v>#N/A</v>
      </c>
      <c r="U182" s="59" t="e">
        <f t="shared" ca="1" si="138"/>
        <v>#N/A</v>
      </c>
      <c r="AB182" s="4"/>
      <c r="AC182" s="4"/>
      <c r="AD182" s="4"/>
      <c r="AE182" s="4"/>
      <c r="AL182" s="99">
        <f t="shared" ca="1" si="143"/>
        <v>20.515659183736968</v>
      </c>
      <c r="AM182" s="91">
        <f t="shared" ca="1" si="144"/>
        <v>7.1282417060063983</v>
      </c>
      <c r="AN182" s="99">
        <f t="shared" ca="1" si="145"/>
        <v>-20.515659183736968</v>
      </c>
      <c r="AO182" s="91">
        <f t="shared" ca="1" si="146"/>
        <v>7.1282417060063983</v>
      </c>
      <c r="AP182" s="99">
        <f t="shared" ca="1" si="147"/>
        <v>16.249605101134499</v>
      </c>
      <c r="AQ182" s="91">
        <f t="shared" ca="1" si="148"/>
        <v>-14.410219832455148</v>
      </c>
      <c r="AR182" s="30">
        <f t="shared" ca="1" si="149"/>
        <v>-16.249605101134499</v>
      </c>
      <c r="AS182" s="91">
        <f t="shared" ca="1" si="150"/>
        <v>-14.410219832455148</v>
      </c>
      <c r="AT182" s="99" t="e">
        <f t="shared" ca="1" si="151"/>
        <v>#N/A</v>
      </c>
      <c r="AU182" s="91" t="e">
        <f t="shared" ca="1" si="152"/>
        <v>#N/A</v>
      </c>
      <c r="AV182" s="99">
        <f t="shared" ca="1" si="153"/>
        <v>21.509509892998501</v>
      </c>
      <c r="AW182" s="91">
        <f t="shared" ca="1" si="154"/>
        <v>-3.0075049003284482</v>
      </c>
      <c r="AX182" s="99">
        <f t="shared" ca="1" si="155"/>
        <v>18.808989238443274</v>
      </c>
      <c r="AY182" s="91">
        <f t="shared" ca="1" si="156"/>
        <v>10.859375000000002</v>
      </c>
      <c r="BD182" s="174">
        <v>139</v>
      </c>
      <c r="BE182" s="30">
        <f t="shared" ca="1" si="157"/>
        <v>0.95742874358107666</v>
      </c>
      <c r="BF182" s="30">
        <f t="shared" ca="1" si="158"/>
        <v>0.91200028888194096</v>
      </c>
      <c r="BG182" s="30">
        <f t="shared" ca="1" si="168"/>
        <v>0.67408717004317376</v>
      </c>
      <c r="BH182" s="17" t="b">
        <f t="shared" ca="1" si="159"/>
        <v>0</v>
      </c>
      <c r="BI182" s="30" t="e">
        <f t="shared" ca="1" si="160"/>
        <v>#N/A</v>
      </c>
      <c r="BJ182" s="91" t="e">
        <f t="shared" ca="1" si="161"/>
        <v>#N/A</v>
      </c>
      <c r="BK182" t="b">
        <f t="shared" ca="1" si="162"/>
        <v>1</v>
      </c>
      <c r="BL182" s="30">
        <f t="shared" ca="1" si="169"/>
        <v>16.401475724762683</v>
      </c>
      <c r="BM182" s="91">
        <f t="shared" ca="1" si="170"/>
        <v>-18.8677395055693</v>
      </c>
      <c r="BN182" s="17" t="b">
        <f t="shared" ca="1" si="163"/>
        <v>0</v>
      </c>
      <c r="BO182" t="b">
        <f t="shared" ca="1" si="164"/>
        <v>1</v>
      </c>
      <c r="BP182" t="b">
        <f t="shared" ca="1" si="165"/>
        <v>1</v>
      </c>
      <c r="BQ182" t="b">
        <f t="shared" ca="1" si="166"/>
        <v>1</v>
      </c>
      <c r="BR182" s="108" t="b">
        <f t="shared" si="167"/>
        <v>1</v>
      </c>
    </row>
    <row r="183" spans="1:70" ht="15" customHeight="1">
      <c r="A183" s="19">
        <f t="shared" si="130"/>
        <v>21.875</v>
      </c>
      <c r="B183" s="22">
        <f t="shared" ca="1" si="171"/>
        <v>181</v>
      </c>
      <c r="C183" s="4">
        <f t="shared" ca="1" si="171"/>
        <v>131.20483157799117</v>
      </c>
      <c r="D183" s="21">
        <f t="shared" ca="1" si="171"/>
        <v>70.982163861478185</v>
      </c>
      <c r="E183" s="4">
        <f t="shared" ca="1" si="172"/>
        <v>181</v>
      </c>
      <c r="F183" s="4">
        <f t="shared" ca="1" si="172"/>
        <v>100.8273331391016</v>
      </c>
      <c r="G183" s="22">
        <f t="shared" ca="1" si="173"/>
        <v>97.902394332384091</v>
      </c>
      <c r="H183" s="4">
        <f t="shared" ca="1" si="173"/>
        <v>-1</v>
      </c>
      <c r="I183" s="99">
        <f t="shared" si="131"/>
        <v>21.875</v>
      </c>
      <c r="J183" s="22" t="e">
        <f t="shared" ca="1" si="132"/>
        <v>#N/A</v>
      </c>
      <c r="K183" s="21" t="e">
        <f t="shared" ca="1" si="139"/>
        <v>#N/A</v>
      </c>
      <c r="L183" s="4">
        <f t="shared" ca="1" si="129"/>
        <v>97.902394332384091</v>
      </c>
      <c r="M183" s="21">
        <f t="shared" ca="1" si="140"/>
        <v>181</v>
      </c>
      <c r="N183" s="22">
        <f t="shared" ca="1" si="141"/>
        <v>60</v>
      </c>
      <c r="O183" s="21">
        <f t="shared" ca="1" si="142"/>
        <v>-1</v>
      </c>
      <c r="P183" s="99">
        <f t="shared" ca="1" si="133"/>
        <v>65.285792502258474</v>
      </c>
      <c r="Q183" t="e">
        <f t="shared" ca="1" si="134"/>
        <v>#N/A</v>
      </c>
      <c r="R183" s="108" t="e">
        <f t="shared" ca="1" si="135"/>
        <v>#N/A</v>
      </c>
      <c r="S183" s="99">
        <f t="shared" ca="1" si="136"/>
        <v>27.25012022521485</v>
      </c>
      <c r="T183" s="34" t="e">
        <f t="shared" ca="1" si="137"/>
        <v>#N/A</v>
      </c>
      <c r="U183" s="59" t="e">
        <f t="shared" ca="1" si="138"/>
        <v>#N/A</v>
      </c>
      <c r="AB183" s="4"/>
      <c r="AC183" s="4"/>
      <c r="AD183" s="4"/>
      <c r="AE183" s="4"/>
      <c r="AL183" s="99">
        <f t="shared" ca="1" si="143"/>
        <v>20.681000826380505</v>
      </c>
      <c r="AM183" s="91">
        <f t="shared" ca="1" si="144"/>
        <v>7.1282417060063956</v>
      </c>
      <c r="AN183" s="99">
        <f t="shared" ca="1" si="145"/>
        <v>-20.681000826380505</v>
      </c>
      <c r="AO183" s="91">
        <f t="shared" ca="1" si="146"/>
        <v>7.1282417060063956</v>
      </c>
      <c r="AP183" s="99">
        <f t="shared" ca="1" si="147"/>
        <v>16.457861020810586</v>
      </c>
      <c r="AQ183" s="91">
        <f t="shared" ca="1" si="148"/>
        <v>-14.410219832455144</v>
      </c>
      <c r="AR183" s="30">
        <f t="shared" ca="1" si="149"/>
        <v>-16.457861020810586</v>
      </c>
      <c r="AS183" s="91">
        <f t="shared" ca="1" si="150"/>
        <v>-14.410219832455144</v>
      </c>
      <c r="AT183" s="99" t="e">
        <f t="shared" ca="1" si="151"/>
        <v>#N/A</v>
      </c>
      <c r="AU183" s="91" t="e">
        <f t="shared" ca="1" si="152"/>
        <v>#N/A</v>
      </c>
      <c r="AV183" s="99">
        <f t="shared" ca="1" si="153"/>
        <v>21.667268846684401</v>
      </c>
      <c r="AW183" s="91">
        <f t="shared" ca="1" si="154"/>
        <v>-3.0075049003284464</v>
      </c>
      <c r="AX183" s="99">
        <f t="shared" ca="1" si="155"/>
        <v>18.944305707784594</v>
      </c>
      <c r="AY183" s="91">
        <f t="shared" ca="1" si="156"/>
        <v>10.937500000000002</v>
      </c>
      <c r="BD183" s="174">
        <v>140</v>
      </c>
      <c r="BE183" s="30">
        <f t="shared" ca="1" si="157"/>
        <v>0.94326204132396929</v>
      </c>
      <c r="BF183" s="30">
        <f t="shared" ca="1" si="158"/>
        <v>0.89687027099816596</v>
      </c>
      <c r="BG183" s="30">
        <f t="shared" ca="1" si="168"/>
        <v>0.66290411334647048</v>
      </c>
      <c r="BH183" s="17" t="b">
        <f t="shared" ca="1" si="159"/>
        <v>0</v>
      </c>
      <c r="BI183" s="30" t="e">
        <f t="shared" ca="1" si="160"/>
        <v>#N/A</v>
      </c>
      <c r="BJ183" s="91" t="e">
        <f t="shared" ca="1" si="161"/>
        <v>#N/A</v>
      </c>
      <c r="BK183" t="b">
        <f t="shared" ca="1" si="162"/>
        <v>1</v>
      </c>
      <c r="BL183" s="30">
        <f t="shared" ca="1" si="169"/>
        <v>16.069690242163485</v>
      </c>
      <c r="BM183" s="91">
        <f t="shared" ca="1" si="170"/>
        <v>-19.151111077974448</v>
      </c>
      <c r="BN183" s="17" t="b">
        <f t="shared" ca="1" si="163"/>
        <v>0</v>
      </c>
      <c r="BO183" t="b">
        <f t="shared" ca="1" si="164"/>
        <v>1</v>
      </c>
      <c r="BP183" t="b">
        <f t="shared" ca="1" si="165"/>
        <v>1</v>
      </c>
      <c r="BQ183" t="b">
        <f t="shared" ca="1" si="166"/>
        <v>1</v>
      </c>
      <c r="BR183" s="108" t="b">
        <f t="shared" si="167"/>
        <v>1</v>
      </c>
    </row>
    <row r="184" spans="1:70" ht="15" customHeight="1">
      <c r="A184" s="19">
        <f t="shared" si="130"/>
        <v>22.03125</v>
      </c>
      <c r="B184" s="22">
        <f t="shared" ca="1" si="171"/>
        <v>181</v>
      </c>
      <c r="C184" s="4">
        <f t="shared" ca="1" si="171"/>
        <v>130.84999562851888</v>
      </c>
      <c r="D184" s="21">
        <f t="shared" ca="1" si="171"/>
        <v>71.122165130498146</v>
      </c>
      <c r="E184" s="4">
        <f t="shared" ca="1" si="172"/>
        <v>181</v>
      </c>
      <c r="F184" s="4">
        <f t="shared" ca="1" si="172"/>
        <v>100.74962627958067</v>
      </c>
      <c r="G184" s="22">
        <f t="shared" ca="1" si="173"/>
        <v>97.845994723408026</v>
      </c>
      <c r="H184" s="4">
        <f t="shared" ca="1" si="173"/>
        <v>-1</v>
      </c>
      <c r="I184" s="99">
        <f t="shared" si="131"/>
        <v>22.03125</v>
      </c>
      <c r="J184" s="22" t="e">
        <f t="shared" ca="1" si="132"/>
        <v>#N/A</v>
      </c>
      <c r="K184" s="21" t="e">
        <f t="shared" ca="1" si="139"/>
        <v>#N/A</v>
      </c>
      <c r="L184" s="4">
        <f t="shared" ca="1" si="129"/>
        <v>97.845994723408026</v>
      </c>
      <c r="M184" s="21">
        <f t="shared" ca="1" si="140"/>
        <v>181</v>
      </c>
      <c r="N184" s="22">
        <f t="shared" ca="1" si="141"/>
        <v>60</v>
      </c>
      <c r="O184" s="21">
        <f t="shared" ca="1" si="142"/>
        <v>-1</v>
      </c>
      <c r="P184" s="99">
        <f t="shared" ca="1" si="133"/>
        <v>65.145791233238512</v>
      </c>
      <c r="Q184" t="e">
        <f t="shared" ca="1" si="134"/>
        <v>#N/A</v>
      </c>
      <c r="R184" s="108" t="e">
        <f t="shared" ca="1" si="135"/>
        <v>#N/A</v>
      </c>
      <c r="S184" s="99">
        <f t="shared" ca="1" si="136"/>
        <v>27.390121494234812</v>
      </c>
      <c r="T184" s="34" t="e">
        <f t="shared" ca="1" si="137"/>
        <v>#N/A</v>
      </c>
      <c r="U184" s="59" t="e">
        <f t="shared" ca="1" si="138"/>
        <v>#N/A</v>
      </c>
      <c r="AB184" s="4"/>
      <c r="AC184" s="4"/>
      <c r="AD184" s="4"/>
      <c r="AE184" s="4"/>
      <c r="AL184" s="99">
        <f t="shared" ca="1" si="143"/>
        <v>20.846202213910594</v>
      </c>
      <c r="AM184" s="91">
        <f t="shared" ca="1" si="144"/>
        <v>7.1282417060063983</v>
      </c>
      <c r="AN184" s="99">
        <f t="shared" ca="1" si="145"/>
        <v>-20.846202213910594</v>
      </c>
      <c r="AO184" s="91">
        <f t="shared" ca="1" si="146"/>
        <v>7.1282417060063983</v>
      </c>
      <c r="AP184" s="99">
        <f t="shared" ca="1" si="147"/>
        <v>16.664979476219475</v>
      </c>
      <c r="AQ184" s="91">
        <f t="shared" ca="1" si="148"/>
        <v>-14.410219832455148</v>
      </c>
      <c r="AR184" s="30">
        <f t="shared" ca="1" si="149"/>
        <v>-16.664979476219475</v>
      </c>
      <c r="AS184" s="91">
        <f t="shared" ca="1" si="150"/>
        <v>-14.410219832455148</v>
      </c>
      <c r="AT184" s="99" t="e">
        <f t="shared" ca="1" si="151"/>
        <v>#N/A</v>
      </c>
      <c r="AU184" s="91" t="e">
        <f t="shared" ca="1" si="152"/>
        <v>#N/A</v>
      </c>
      <c r="AV184" s="99">
        <f t="shared" ca="1" si="153"/>
        <v>21.825006090193892</v>
      </c>
      <c r="AW184" s="91">
        <f t="shared" ca="1" si="154"/>
        <v>-3.0075049003284478</v>
      </c>
      <c r="AX184" s="99">
        <f t="shared" ca="1" si="155"/>
        <v>19.079622177125913</v>
      </c>
      <c r="AY184" s="91">
        <f t="shared" ca="1" si="156"/>
        <v>11.015625000000002</v>
      </c>
      <c r="BD184" s="174">
        <v>141</v>
      </c>
      <c r="BE184" s="30">
        <f t="shared" ca="1" si="157"/>
        <v>0.92978755729054663</v>
      </c>
      <c r="BF184" s="30">
        <f t="shared" ca="1" si="158"/>
        <v>0.88205172643093432</v>
      </c>
      <c r="BG184" s="30">
        <f t="shared" ca="1" si="168"/>
        <v>0.65195127605764713</v>
      </c>
      <c r="BH184" s="17" t="b">
        <f t="shared" ca="1" si="159"/>
        <v>0</v>
      </c>
      <c r="BI184" s="30" t="e">
        <f t="shared" ca="1" si="160"/>
        <v>#N/A</v>
      </c>
      <c r="BJ184" s="91" t="e">
        <f t="shared" ca="1" si="161"/>
        <v>#N/A</v>
      </c>
      <c r="BK184" t="b">
        <f t="shared" ca="1" si="162"/>
        <v>1</v>
      </c>
      <c r="BL184" s="30">
        <f t="shared" ca="1" si="169"/>
        <v>15.733009776245934</v>
      </c>
      <c r="BM184" s="91">
        <f t="shared" ca="1" si="170"/>
        <v>-19.428649036424272</v>
      </c>
      <c r="BN184" s="17" t="b">
        <f t="shared" ca="1" si="163"/>
        <v>0</v>
      </c>
      <c r="BO184" t="b">
        <f t="shared" ca="1" si="164"/>
        <v>1</v>
      </c>
      <c r="BP184" t="b">
        <f t="shared" ca="1" si="165"/>
        <v>1</v>
      </c>
      <c r="BQ184" t="b">
        <f t="shared" ca="1" si="166"/>
        <v>1</v>
      </c>
      <c r="BR184" s="108" t="b">
        <f t="shared" si="167"/>
        <v>1</v>
      </c>
    </row>
    <row r="185" spans="1:70" ht="15" customHeight="1">
      <c r="A185" s="19">
        <f t="shared" si="130"/>
        <v>22.1875</v>
      </c>
      <c r="B185" s="22">
        <f t="shared" ca="1" si="171"/>
        <v>181</v>
      </c>
      <c r="C185" s="4">
        <f t="shared" ca="1" si="171"/>
        <v>130.50200795437408</v>
      </c>
      <c r="D185" s="21">
        <f t="shared" ca="1" si="171"/>
        <v>71.260080124479671</v>
      </c>
      <c r="E185" s="4">
        <f t="shared" ca="1" si="172"/>
        <v>181</v>
      </c>
      <c r="F185" s="4">
        <f t="shared" ca="1" si="172"/>
        <v>100.67303346590144</v>
      </c>
      <c r="G185" s="22">
        <f t="shared" ca="1" si="173"/>
        <v>97.790396963859891</v>
      </c>
      <c r="H185" s="4">
        <f t="shared" ca="1" si="173"/>
        <v>-1</v>
      </c>
      <c r="I185" s="99">
        <f t="shared" si="131"/>
        <v>22.1875</v>
      </c>
      <c r="J185" s="22" t="e">
        <f t="shared" ca="1" si="132"/>
        <v>#N/A</v>
      </c>
      <c r="K185" s="21" t="e">
        <f t="shared" ca="1" si="139"/>
        <v>#N/A</v>
      </c>
      <c r="L185" s="4">
        <f t="shared" ca="1" si="129"/>
        <v>97.790396963859891</v>
      </c>
      <c r="M185" s="21">
        <f t="shared" ca="1" si="140"/>
        <v>181</v>
      </c>
      <c r="N185" s="22">
        <f t="shared" ca="1" si="141"/>
        <v>60</v>
      </c>
      <c r="O185" s="21">
        <f t="shared" ca="1" si="142"/>
        <v>-1</v>
      </c>
      <c r="P185" s="99">
        <f t="shared" ca="1" si="133"/>
        <v>65.007876239256987</v>
      </c>
      <c r="Q185" t="e">
        <f t="shared" ca="1" si="134"/>
        <v>#N/A</v>
      </c>
      <c r="R185" s="108" t="e">
        <f t="shared" ca="1" si="135"/>
        <v>#N/A</v>
      </c>
      <c r="S185" s="99">
        <f t="shared" ca="1" si="136"/>
        <v>27.528036488216337</v>
      </c>
      <c r="T185" s="34" t="e">
        <f t="shared" ca="1" si="137"/>
        <v>#N/A</v>
      </c>
      <c r="U185" s="59" t="e">
        <f t="shared" ca="1" si="138"/>
        <v>#N/A</v>
      </c>
      <c r="AB185" s="4"/>
      <c r="AC185" s="4"/>
      <c r="AD185" s="4"/>
      <c r="AE185" s="4"/>
      <c r="AL185" s="99">
        <f t="shared" ca="1" si="143"/>
        <v>21.011266654601076</v>
      </c>
      <c r="AM185" s="91">
        <f t="shared" ca="1" si="144"/>
        <v>7.1282417060063938</v>
      </c>
      <c r="AN185" s="99">
        <f t="shared" ca="1" si="145"/>
        <v>-21.011266654601076</v>
      </c>
      <c r="AO185" s="91">
        <f t="shared" ca="1" si="146"/>
        <v>7.1282417060063938</v>
      </c>
      <c r="AP185" s="99">
        <f t="shared" ca="1" si="147"/>
        <v>16.871002359976018</v>
      </c>
      <c r="AQ185" s="91">
        <f t="shared" ca="1" si="148"/>
        <v>-14.41021983245515</v>
      </c>
      <c r="AR185" s="30">
        <f t="shared" ca="1" si="149"/>
        <v>-16.871002359976018</v>
      </c>
      <c r="AS185" s="91">
        <f t="shared" ca="1" si="150"/>
        <v>-14.41021983245515</v>
      </c>
      <c r="AT185" s="99" t="e">
        <f t="shared" ca="1" si="151"/>
        <v>#N/A</v>
      </c>
      <c r="AU185" s="91" t="e">
        <f t="shared" ca="1" si="152"/>
        <v>#N/A</v>
      </c>
      <c r="AV185" s="99">
        <f t="shared" ca="1" si="153"/>
        <v>21.982722090871739</v>
      </c>
      <c r="AW185" s="91">
        <f t="shared" ca="1" si="154"/>
        <v>-3.0075049003284464</v>
      </c>
      <c r="AX185" s="99">
        <f t="shared" ca="1" si="155"/>
        <v>19.214938646467232</v>
      </c>
      <c r="AY185" s="91">
        <f t="shared" ca="1" si="156"/>
        <v>11.093750000000002</v>
      </c>
      <c r="BD185" s="174">
        <v>142</v>
      </c>
      <c r="BE185" s="30">
        <f t="shared" ca="1" si="157"/>
        <v>0.91696800056857319</v>
      </c>
      <c r="BF185" s="30">
        <f t="shared" ca="1" si="158"/>
        <v>0.86754916905247204</v>
      </c>
      <c r="BG185" s="30">
        <f t="shared" ca="1" si="168"/>
        <v>0.6412319945170446</v>
      </c>
      <c r="BH185" s="17" t="b">
        <f t="shared" ca="1" si="159"/>
        <v>0</v>
      </c>
      <c r="BI185" s="30" t="e">
        <f t="shared" ca="1" si="160"/>
        <v>#N/A</v>
      </c>
      <c r="BJ185" s="91" t="e">
        <f t="shared" ca="1" si="161"/>
        <v>#N/A</v>
      </c>
      <c r="BK185" t="b">
        <f t="shared" ca="1" si="162"/>
        <v>1</v>
      </c>
      <c r="BL185" s="30">
        <f t="shared" ca="1" si="169"/>
        <v>15.391536883141461</v>
      </c>
      <c r="BM185" s="91">
        <f t="shared" ca="1" si="170"/>
        <v>-19.700268840168047</v>
      </c>
      <c r="BN185" s="17" t="b">
        <f t="shared" ca="1" si="163"/>
        <v>0</v>
      </c>
      <c r="BO185" t="b">
        <f t="shared" ca="1" si="164"/>
        <v>1</v>
      </c>
      <c r="BP185" t="b">
        <f t="shared" ca="1" si="165"/>
        <v>1</v>
      </c>
      <c r="BQ185" t="b">
        <f t="shared" ca="1" si="166"/>
        <v>1</v>
      </c>
      <c r="BR185" s="108" t="b">
        <f t="shared" si="167"/>
        <v>1</v>
      </c>
    </row>
    <row r="186" spans="1:70" ht="15" customHeight="1">
      <c r="A186" s="19">
        <f t="shared" si="130"/>
        <v>22.34375</v>
      </c>
      <c r="B186" s="22">
        <f t="shared" ca="1" si="171"/>
        <v>181</v>
      </c>
      <c r="C186" s="4">
        <f t="shared" ca="1" si="171"/>
        <v>130.16064589655704</v>
      </c>
      <c r="D186" s="21">
        <f t="shared" ca="1" si="171"/>
        <v>71.395956050042628</v>
      </c>
      <c r="E186" s="4">
        <f t="shared" ca="1" si="172"/>
        <v>181</v>
      </c>
      <c r="F186" s="4">
        <f t="shared" ca="1" si="172"/>
        <v>100.59753077009493</v>
      </c>
      <c r="G186" s="22">
        <f t="shared" ca="1" si="173"/>
        <v>97.735584021552938</v>
      </c>
      <c r="H186" s="4">
        <f t="shared" ca="1" si="173"/>
        <v>1.8691333127308811</v>
      </c>
      <c r="I186" s="99">
        <f t="shared" si="131"/>
        <v>22.34375</v>
      </c>
      <c r="J186" s="22" t="e">
        <f t="shared" ca="1" si="132"/>
        <v>#N/A</v>
      </c>
      <c r="K186" s="21" t="e">
        <f t="shared" ca="1" si="139"/>
        <v>#N/A</v>
      </c>
      <c r="L186" s="4">
        <f t="shared" ca="1" si="129"/>
        <v>97.735584021552938</v>
      </c>
      <c r="M186" s="21">
        <f t="shared" ca="1" si="140"/>
        <v>181</v>
      </c>
      <c r="N186" s="22">
        <f t="shared" ca="1" si="141"/>
        <v>60</v>
      </c>
      <c r="O186" s="21">
        <f t="shared" ca="1" si="142"/>
        <v>1.8691333127308811</v>
      </c>
      <c r="P186" s="99">
        <f t="shared" ca="1" si="133"/>
        <v>64.872000313694031</v>
      </c>
      <c r="Q186" t="e">
        <f t="shared" ca="1" si="134"/>
        <v>#N/A</v>
      </c>
      <c r="R186" s="108" t="e">
        <f t="shared" ca="1" si="135"/>
        <v>#N/A</v>
      </c>
      <c r="S186" s="99">
        <f t="shared" ca="1" si="136"/>
        <v>27.663912413779293</v>
      </c>
      <c r="T186" s="34" t="e">
        <f t="shared" ca="1" si="137"/>
        <v>#N/A</v>
      </c>
      <c r="U186" s="59" t="e">
        <f t="shared" ca="1" si="138"/>
        <v>#N/A</v>
      </c>
      <c r="AB186" s="4"/>
      <c r="AC186" s="4"/>
      <c r="AD186" s="4"/>
      <c r="AE186" s="4"/>
      <c r="AL186" s="99">
        <f t="shared" ca="1" si="143"/>
        <v>21.176197350876077</v>
      </c>
      <c r="AM186" s="91">
        <f t="shared" ca="1" si="144"/>
        <v>7.1282417060063947</v>
      </c>
      <c r="AN186" s="99">
        <f t="shared" ca="1" si="145"/>
        <v>-21.176197350876077</v>
      </c>
      <c r="AO186" s="91">
        <f t="shared" ca="1" si="146"/>
        <v>7.1282417060063947</v>
      </c>
      <c r="AP186" s="99">
        <f t="shared" ca="1" si="147"/>
        <v>17.075969326595093</v>
      </c>
      <c r="AQ186" s="91">
        <f t="shared" ca="1" si="148"/>
        <v>-14.410219832455146</v>
      </c>
      <c r="AR186" s="30">
        <f t="shared" ca="1" si="149"/>
        <v>-17.075969326595093</v>
      </c>
      <c r="AS186" s="91">
        <f t="shared" ca="1" si="150"/>
        <v>-14.410219832455146</v>
      </c>
      <c r="AT186" s="99" t="e">
        <f t="shared" ca="1" si="151"/>
        <v>#N/A</v>
      </c>
      <c r="AU186" s="91" t="e">
        <f t="shared" ca="1" si="152"/>
        <v>#N/A</v>
      </c>
      <c r="AV186" s="99">
        <f t="shared" ca="1" si="153"/>
        <v>22.140417302684256</v>
      </c>
      <c r="AW186" s="91">
        <f t="shared" ca="1" si="154"/>
        <v>-3.0075049003284473</v>
      </c>
      <c r="AX186" s="99">
        <f t="shared" ca="1" si="155"/>
        <v>19.350255115808551</v>
      </c>
      <c r="AY186" s="91">
        <f t="shared" ca="1" si="156"/>
        <v>11.171875000000002</v>
      </c>
      <c r="BD186" s="174">
        <v>143</v>
      </c>
      <c r="BE186" s="30">
        <f t="shared" ca="1" si="157"/>
        <v>0.90476899169998226</v>
      </c>
      <c r="BF186" s="30">
        <f t="shared" ca="1" si="158"/>
        <v>0.85336701648224556</v>
      </c>
      <c r="BG186" s="30">
        <f t="shared" ca="1" si="168"/>
        <v>0.63074953392165978</v>
      </c>
      <c r="BH186" s="17" t="b">
        <f t="shared" ca="1" si="159"/>
        <v>0</v>
      </c>
      <c r="BI186" s="30" t="e">
        <f t="shared" ca="1" si="160"/>
        <v>#N/A</v>
      </c>
      <c r="BJ186" s="91" t="e">
        <f t="shared" ca="1" si="161"/>
        <v>#N/A</v>
      </c>
      <c r="BK186" t="b">
        <f t="shared" ca="1" si="162"/>
        <v>1</v>
      </c>
      <c r="BL186" s="30">
        <f t="shared" ca="1" si="169"/>
        <v>15.045375578801204</v>
      </c>
      <c r="BM186" s="91">
        <f t="shared" ca="1" si="170"/>
        <v>-19.965887751182322</v>
      </c>
      <c r="BN186" s="17" t="b">
        <f t="shared" ca="1" si="163"/>
        <v>0</v>
      </c>
      <c r="BO186" t="b">
        <f t="shared" ca="1" si="164"/>
        <v>1</v>
      </c>
      <c r="BP186" t="b">
        <f t="shared" ca="1" si="165"/>
        <v>1</v>
      </c>
      <c r="BQ186" t="b">
        <f t="shared" ca="1" si="166"/>
        <v>1</v>
      </c>
      <c r="BR186" s="108" t="b">
        <f t="shared" si="167"/>
        <v>1</v>
      </c>
    </row>
    <row r="187" spans="1:70" ht="15" customHeight="1">
      <c r="A187" s="19">
        <f t="shared" si="130"/>
        <v>22.5</v>
      </c>
      <c r="B187" s="22">
        <f t="shared" ca="1" si="171"/>
        <v>181</v>
      </c>
      <c r="C187" s="4">
        <f t="shared" ca="1" si="171"/>
        <v>129.82569749445716</v>
      </c>
      <c r="D187" s="21">
        <f t="shared" ca="1" si="171"/>
        <v>71.529838672245248</v>
      </c>
      <c r="E187" s="4">
        <f t="shared" ca="1" si="172"/>
        <v>181</v>
      </c>
      <c r="F187" s="4">
        <f t="shared" ca="1" si="172"/>
        <v>100.52309494857772</v>
      </c>
      <c r="G187" s="22">
        <f t="shared" ca="1" si="173"/>
        <v>97.681539344758022</v>
      </c>
      <c r="H187" s="4">
        <f t="shared" ca="1" si="173"/>
        <v>7.0089123330589409</v>
      </c>
      <c r="I187" s="99">
        <f t="shared" si="131"/>
        <v>22.5</v>
      </c>
      <c r="J187" s="22" t="e">
        <f t="shared" ca="1" si="132"/>
        <v>#N/A</v>
      </c>
      <c r="K187" s="21" t="e">
        <f t="shared" ca="1" si="139"/>
        <v>#N/A</v>
      </c>
      <c r="L187" s="4">
        <f t="shared" ca="1" si="129"/>
        <v>97.681539344758022</v>
      </c>
      <c r="M187" s="21">
        <f t="shared" ca="1" si="140"/>
        <v>181</v>
      </c>
      <c r="N187" s="22">
        <f t="shared" ca="1" si="141"/>
        <v>60</v>
      </c>
      <c r="O187" s="21">
        <f t="shared" ca="1" si="142"/>
        <v>7.0089123330589409</v>
      </c>
      <c r="P187" s="99">
        <f t="shared" ca="1" si="133"/>
        <v>64.738117691491411</v>
      </c>
      <c r="Q187" t="e">
        <f t="shared" ca="1" si="134"/>
        <v>#N/A</v>
      </c>
      <c r="R187" s="108" t="e">
        <f t="shared" ca="1" si="135"/>
        <v>#N/A</v>
      </c>
      <c r="S187" s="99">
        <f t="shared" ca="1" si="136"/>
        <v>27.797795035981913</v>
      </c>
      <c r="T187" s="34" t="e">
        <f t="shared" ca="1" si="137"/>
        <v>#N/A</v>
      </c>
      <c r="U187" s="59" t="e">
        <f t="shared" ca="1" si="138"/>
        <v>#N/A</v>
      </c>
      <c r="AB187" s="4"/>
      <c r="AC187" s="4"/>
      <c r="AD187" s="4"/>
      <c r="AE187" s="4"/>
      <c r="AL187" s="99">
        <f t="shared" ca="1" si="143"/>
        <v>21.340997403606774</v>
      </c>
      <c r="AM187" s="91">
        <f t="shared" ca="1" si="144"/>
        <v>7.128241706006393</v>
      </c>
      <c r="AN187" s="99">
        <f t="shared" ca="1" si="145"/>
        <v>-21.340997403606774</v>
      </c>
      <c r="AO187" s="91">
        <f t="shared" ca="1" si="146"/>
        <v>7.128241706006393</v>
      </c>
      <c r="AP187" s="99">
        <f t="shared" ca="1" si="147"/>
        <v>17.279917950624537</v>
      </c>
      <c r="AQ187" s="91">
        <f t="shared" ca="1" si="148"/>
        <v>-14.410219832455159</v>
      </c>
      <c r="AR187" s="30">
        <f t="shared" ca="1" si="149"/>
        <v>-17.279917950624537</v>
      </c>
      <c r="AS187" s="91">
        <f t="shared" ca="1" si="150"/>
        <v>-14.410219832455159</v>
      </c>
      <c r="AT187" s="99" t="e">
        <f t="shared" ca="1" si="151"/>
        <v>#N/A</v>
      </c>
      <c r="AU187" s="91" t="e">
        <f t="shared" ca="1" si="152"/>
        <v>#N/A</v>
      </c>
      <c r="AV187" s="99">
        <f t="shared" ca="1" si="153"/>
        <v>22.298092166696691</v>
      </c>
      <c r="AW187" s="91">
        <f t="shared" ca="1" si="154"/>
        <v>-3.0075049003284522</v>
      </c>
      <c r="AX187" s="99">
        <f t="shared" ca="1" si="155"/>
        <v>19.48557158514987</v>
      </c>
      <c r="AY187" s="91">
        <f t="shared" ca="1" si="156"/>
        <v>11.250000000000002</v>
      </c>
      <c r="BD187" s="174">
        <v>144</v>
      </c>
      <c r="BE187" s="30">
        <f t="shared" ca="1" si="157"/>
        <v>0.89315879664500941</v>
      </c>
      <c r="BF187" s="30">
        <f t="shared" ca="1" si="158"/>
        <v>0.83950958874131409</v>
      </c>
      <c r="BG187" s="30">
        <f t="shared" ca="1" si="168"/>
        <v>0.6205070873305365</v>
      </c>
      <c r="BH187" s="17" t="b">
        <f t="shared" ca="1" si="159"/>
        <v>0</v>
      </c>
      <c r="BI187" s="30" t="e">
        <f t="shared" ca="1" si="160"/>
        <v>#N/A</v>
      </c>
      <c r="BJ187" s="91" t="e">
        <f t="shared" ca="1" si="161"/>
        <v>#N/A</v>
      </c>
      <c r="BK187" t="b">
        <f t="shared" ca="1" si="162"/>
        <v>1</v>
      </c>
      <c r="BL187" s="30">
        <f t="shared" ca="1" si="169"/>
        <v>14.69463130731183</v>
      </c>
      <c r="BM187" s="91">
        <f t="shared" ca="1" si="170"/>
        <v>-20.225424859373682</v>
      </c>
      <c r="BN187" s="17" t="b">
        <f t="shared" ca="1" si="163"/>
        <v>0</v>
      </c>
      <c r="BO187" t="b">
        <f t="shared" ca="1" si="164"/>
        <v>1</v>
      </c>
      <c r="BP187" t="b">
        <f t="shared" ca="1" si="165"/>
        <v>1</v>
      </c>
      <c r="BQ187" t="b">
        <f t="shared" ca="1" si="166"/>
        <v>1</v>
      </c>
      <c r="BR187" s="108" t="b">
        <f t="shared" si="167"/>
        <v>1</v>
      </c>
    </row>
    <row r="188" spans="1:70" ht="15" customHeight="1">
      <c r="A188" s="19">
        <f t="shared" si="130"/>
        <v>22.65625</v>
      </c>
      <c r="B188" s="22">
        <f t="shared" ca="1" si="171"/>
        <v>181</v>
      </c>
      <c r="C188" s="4">
        <f t="shared" ca="1" si="171"/>
        <v>129.496960789909</v>
      </c>
      <c r="D188" s="21">
        <f t="shared" ca="1" si="171"/>
        <v>71.661772370261346</v>
      </c>
      <c r="E188" s="4">
        <f t="shared" ca="1" si="172"/>
        <v>181</v>
      </c>
      <c r="F188" s="4">
        <f t="shared" ca="1" si="172"/>
        <v>100.44970341771534</v>
      </c>
      <c r="G188" s="22">
        <f t="shared" ca="1" si="173"/>
        <v>97.628246845329798</v>
      </c>
      <c r="H188" s="4">
        <f t="shared" ca="1" si="173"/>
        <v>9.7072409292970843</v>
      </c>
      <c r="I188" s="99">
        <f t="shared" si="131"/>
        <v>22.65625</v>
      </c>
      <c r="J188" s="22" t="e">
        <f t="shared" ca="1" si="132"/>
        <v>#N/A</v>
      </c>
      <c r="K188" s="21" t="e">
        <f t="shared" ca="1" si="139"/>
        <v>#N/A</v>
      </c>
      <c r="L188" s="4">
        <f t="shared" ca="1" si="129"/>
        <v>97.628246845329798</v>
      </c>
      <c r="M188" s="21">
        <f t="shared" ca="1" si="140"/>
        <v>181</v>
      </c>
      <c r="N188" s="22">
        <f t="shared" ca="1" si="141"/>
        <v>60</v>
      </c>
      <c r="O188" s="21">
        <f t="shared" ca="1" si="142"/>
        <v>9.7072409292970843</v>
      </c>
      <c r="P188" s="99">
        <f t="shared" ca="1" si="133"/>
        <v>64.606183993475312</v>
      </c>
      <c r="Q188" t="e">
        <f t="shared" ca="1" si="134"/>
        <v>#N/A</v>
      </c>
      <c r="R188" s="108" t="e">
        <f t="shared" ca="1" si="135"/>
        <v>#N/A</v>
      </c>
      <c r="S188" s="99">
        <f t="shared" ca="1" si="136"/>
        <v>27.929728733998012</v>
      </c>
      <c r="T188" s="34" t="e">
        <f t="shared" ca="1" si="137"/>
        <v>#N/A</v>
      </c>
      <c r="U188" s="59" t="e">
        <f t="shared" ca="1" si="138"/>
        <v>#N/A</v>
      </c>
      <c r="AB188" s="4"/>
      <c r="AC188" s="4"/>
      <c r="AD188" s="4"/>
      <c r="AE188" s="4"/>
      <c r="AL188" s="99">
        <f t="shared" ca="1" si="143"/>
        <v>21.505669816196171</v>
      </c>
      <c r="AM188" s="91">
        <f t="shared" ca="1" si="144"/>
        <v>7.1282417060063947</v>
      </c>
      <c r="AN188" s="99">
        <f t="shared" ca="1" si="145"/>
        <v>-21.505669816196171</v>
      </c>
      <c r="AO188" s="91">
        <f t="shared" ca="1" si="146"/>
        <v>7.1282417060063947</v>
      </c>
      <c r="AP188" s="99">
        <f t="shared" ca="1" si="147"/>
        <v>17.482883870884017</v>
      </c>
      <c r="AQ188" s="91">
        <f t="shared" ca="1" si="148"/>
        <v>-14.410219832455143</v>
      </c>
      <c r="AR188" s="30">
        <f t="shared" ca="1" si="149"/>
        <v>-17.482883870884017</v>
      </c>
      <c r="AS188" s="91">
        <f t="shared" ca="1" si="150"/>
        <v>-14.410219832455143</v>
      </c>
      <c r="AT188" s="99" t="e">
        <f t="shared" ca="1" si="151"/>
        <v>#N/A</v>
      </c>
      <c r="AU188" s="91" t="e">
        <f t="shared" ca="1" si="152"/>
        <v>#N/A</v>
      </c>
      <c r="AV188" s="99">
        <f t="shared" ca="1" si="153"/>
        <v>22.455747111530275</v>
      </c>
      <c r="AW188" s="91">
        <f t="shared" ca="1" si="154"/>
        <v>-3.0075049003284495</v>
      </c>
      <c r="AX188" s="99">
        <f t="shared" ca="1" si="155"/>
        <v>19.620888054491186</v>
      </c>
      <c r="AY188" s="91">
        <f t="shared" ca="1" si="156"/>
        <v>11.328125000000002</v>
      </c>
      <c r="BD188" s="174">
        <v>145</v>
      </c>
      <c r="BE188" s="30">
        <f t="shared" ca="1" si="157"/>
        <v>0.88210808994376166</v>
      </c>
      <c r="BF188" s="30">
        <f t="shared" ca="1" si="158"/>
        <v>0.82598110693640636</v>
      </c>
      <c r="BG188" s="30">
        <f t="shared" ca="1" si="168"/>
        <v>0.61050777469212636</v>
      </c>
      <c r="BH188" s="17" t="b">
        <f t="shared" ca="1" si="159"/>
        <v>0</v>
      </c>
      <c r="BI188" s="30" t="e">
        <f t="shared" ca="1" si="160"/>
        <v>#N/A</v>
      </c>
      <c r="BJ188" s="91" t="e">
        <f t="shared" ca="1" si="161"/>
        <v>#N/A</v>
      </c>
      <c r="BK188" t="b">
        <f t="shared" ca="1" si="162"/>
        <v>1</v>
      </c>
      <c r="BL188" s="30">
        <f t="shared" ca="1" si="169"/>
        <v>14.339410908776149</v>
      </c>
      <c r="BM188" s="91">
        <f t="shared" ca="1" si="170"/>
        <v>-20.478801107224797</v>
      </c>
      <c r="BN188" s="17" t="b">
        <f t="shared" ca="1" si="163"/>
        <v>0</v>
      </c>
      <c r="BO188" t="b">
        <f t="shared" ca="1" si="164"/>
        <v>1</v>
      </c>
      <c r="BP188" t="b">
        <f t="shared" ca="1" si="165"/>
        <v>1</v>
      </c>
      <c r="BQ188" t="b">
        <f t="shared" ca="1" si="166"/>
        <v>1</v>
      </c>
      <c r="BR188" s="108" t="b">
        <f t="shared" si="167"/>
        <v>1</v>
      </c>
    </row>
    <row r="189" spans="1:70" ht="15" customHeight="1">
      <c r="A189" s="19">
        <f t="shared" si="130"/>
        <v>22.8125</v>
      </c>
      <c r="B189" s="22">
        <f t="shared" ca="1" si="171"/>
        <v>181</v>
      </c>
      <c r="C189" s="4">
        <f t="shared" ca="1" si="171"/>
        <v>129.17424318868396</v>
      </c>
      <c r="D189" s="21">
        <f t="shared" ca="1" si="171"/>
        <v>71.791800190448299</v>
      </c>
      <c r="E189" s="4">
        <f t="shared" ca="1" si="172"/>
        <v>181</v>
      </c>
      <c r="F189" s="4">
        <f t="shared" ca="1" si="172"/>
        <v>100.37733423043152</v>
      </c>
      <c r="G189" s="22">
        <f t="shared" ca="1" si="173"/>
        <v>97.575690882541096</v>
      </c>
      <c r="H189" s="4">
        <f t="shared" ca="1" si="173"/>
        <v>11.782186501737002</v>
      </c>
      <c r="I189" s="99">
        <f t="shared" si="131"/>
        <v>22.8125</v>
      </c>
      <c r="J189" s="22" t="e">
        <f t="shared" ca="1" si="132"/>
        <v>#N/A</v>
      </c>
      <c r="K189" s="21" t="e">
        <f t="shared" ca="1" si="139"/>
        <v>#N/A</v>
      </c>
      <c r="L189" s="4">
        <f t="shared" ca="1" si="129"/>
        <v>97.575690882541096</v>
      </c>
      <c r="M189" s="21">
        <f t="shared" ca="1" si="140"/>
        <v>181</v>
      </c>
      <c r="N189" s="22">
        <f t="shared" ca="1" si="141"/>
        <v>60</v>
      </c>
      <c r="O189" s="21">
        <f t="shared" ca="1" si="142"/>
        <v>11.782186501737002</v>
      </c>
      <c r="P189" s="99">
        <f t="shared" ca="1" si="133"/>
        <v>64.476156173288359</v>
      </c>
      <c r="Q189" t="e">
        <f t="shared" ca="1" si="134"/>
        <v>#N/A</v>
      </c>
      <c r="R189" s="108" t="e">
        <f t="shared" ca="1" si="135"/>
        <v>#N/A</v>
      </c>
      <c r="S189" s="99">
        <f t="shared" ca="1" si="136"/>
        <v>28.059756554184965</v>
      </c>
      <c r="T189" s="34" t="e">
        <f t="shared" ca="1" si="137"/>
        <v>#N/A</v>
      </c>
      <c r="U189" s="59" t="e">
        <f t="shared" ca="1" si="138"/>
        <v>#N/A</v>
      </c>
      <c r="AB189" s="4"/>
      <c r="AC189" s="4"/>
      <c r="AD189" s="4"/>
      <c r="AE189" s="4"/>
      <c r="AL189" s="99">
        <f t="shared" ca="1" si="143"/>
        <v>21.670217498464361</v>
      </c>
      <c r="AM189" s="91">
        <f t="shared" ca="1" si="144"/>
        <v>7.1282417060063947</v>
      </c>
      <c r="AN189" s="99">
        <f t="shared" ca="1" si="145"/>
        <v>-21.670217498464361</v>
      </c>
      <c r="AO189" s="91">
        <f t="shared" ca="1" si="146"/>
        <v>7.1282417060063947</v>
      </c>
      <c r="AP189" s="99">
        <f t="shared" ca="1" si="147"/>
        <v>17.684900922264628</v>
      </c>
      <c r="AQ189" s="91">
        <f t="shared" ca="1" si="148"/>
        <v>-14.410219832455148</v>
      </c>
      <c r="AR189" s="30">
        <f t="shared" ca="1" si="149"/>
        <v>-17.684900922264628</v>
      </c>
      <c r="AS189" s="91">
        <f t="shared" ca="1" si="150"/>
        <v>-14.410219832455148</v>
      </c>
      <c r="AT189" s="99" t="e">
        <f t="shared" ca="1" si="151"/>
        <v>#N/A</v>
      </c>
      <c r="AU189" s="91" t="e">
        <f t="shared" ca="1" si="152"/>
        <v>#N/A</v>
      </c>
      <c r="AV189" s="99">
        <f t="shared" ca="1" si="153"/>
        <v>22.613382553799873</v>
      </c>
      <c r="AW189" s="91">
        <f t="shared" ca="1" si="154"/>
        <v>-3.0075049003284451</v>
      </c>
      <c r="AX189" s="99">
        <f t="shared" ca="1" si="155"/>
        <v>19.756204523832505</v>
      </c>
      <c r="AY189" s="91">
        <f t="shared" ca="1" si="156"/>
        <v>11.406250000000002</v>
      </c>
      <c r="BD189" s="174">
        <v>146</v>
      </c>
      <c r="BE189" s="30">
        <f t="shared" ca="1" si="157"/>
        <v>0.87158974343508011</v>
      </c>
      <c r="BF189" s="30">
        <f t="shared" ca="1" si="158"/>
        <v>0.81278569197413464</v>
      </c>
      <c r="BG189" s="30">
        <f t="shared" ca="1" si="168"/>
        <v>0.60075464189392558</v>
      </c>
      <c r="BH189" s="17" t="b">
        <f t="shared" ca="1" si="159"/>
        <v>0</v>
      </c>
      <c r="BI189" s="30" t="e">
        <f t="shared" ca="1" si="160"/>
        <v>#N/A</v>
      </c>
      <c r="BJ189" s="91" t="e">
        <f t="shared" ca="1" si="161"/>
        <v>#N/A</v>
      </c>
      <c r="BK189" t="b">
        <f t="shared" ca="1" si="162"/>
        <v>1</v>
      </c>
      <c r="BL189" s="30">
        <f t="shared" ca="1" si="169"/>
        <v>13.979822586768673</v>
      </c>
      <c r="BM189" s="91">
        <f t="shared" ca="1" si="170"/>
        <v>-20.72593931387604</v>
      </c>
      <c r="BN189" s="17" t="b">
        <f t="shared" ca="1" si="163"/>
        <v>0</v>
      </c>
      <c r="BO189" t="b">
        <f t="shared" ca="1" si="164"/>
        <v>1</v>
      </c>
      <c r="BP189" t="b">
        <f t="shared" ca="1" si="165"/>
        <v>1</v>
      </c>
      <c r="BQ189" t="b">
        <f t="shared" ca="1" si="166"/>
        <v>1</v>
      </c>
      <c r="BR189" s="108" t="b">
        <f t="shared" si="167"/>
        <v>1</v>
      </c>
    </row>
    <row r="190" spans="1:70" ht="15" customHeight="1">
      <c r="A190" s="19">
        <f t="shared" si="130"/>
        <v>22.96875</v>
      </c>
      <c r="B190" s="22">
        <f t="shared" ca="1" si="171"/>
        <v>181</v>
      </c>
      <c r="C190" s="4">
        <f t="shared" ca="1" si="171"/>
        <v>128.8573608736848</v>
      </c>
      <c r="D190" s="21">
        <f t="shared" ca="1" si="171"/>
        <v>71.91996389694971</v>
      </c>
      <c r="E190" s="4">
        <f t="shared" ca="1" si="172"/>
        <v>173.89094135194821</v>
      </c>
      <c r="F190" s="4">
        <f t="shared" ca="1" si="172"/>
        <v>100.30596605381075</v>
      </c>
      <c r="G190" s="22">
        <f t="shared" ca="1" si="173"/>
        <v>97.52385624759107</v>
      </c>
      <c r="H190" s="4">
        <f t="shared" ca="1" si="173"/>
        <v>13.524128288546661</v>
      </c>
      <c r="I190" s="99">
        <f t="shared" si="131"/>
        <v>22.96875</v>
      </c>
      <c r="J190" s="22" t="e">
        <f t="shared" ca="1" si="132"/>
        <v>#N/A</v>
      </c>
      <c r="K190" s="21" t="e">
        <f t="shared" ca="1" si="139"/>
        <v>#N/A</v>
      </c>
      <c r="L190" s="4">
        <f t="shared" ca="1" si="129"/>
        <v>97.52385624759107</v>
      </c>
      <c r="M190" s="21">
        <f t="shared" ca="1" si="140"/>
        <v>173.89094135194821</v>
      </c>
      <c r="N190" s="22">
        <f t="shared" ca="1" si="141"/>
        <v>60</v>
      </c>
      <c r="O190" s="21">
        <f t="shared" ca="1" si="142"/>
        <v>13.524128288546661</v>
      </c>
      <c r="P190" s="99">
        <f t="shared" ca="1" si="133"/>
        <v>64.347992466786948</v>
      </c>
      <c r="Q190" t="e">
        <f t="shared" ca="1" si="134"/>
        <v>#N/A</v>
      </c>
      <c r="R190" s="108" t="e">
        <f t="shared" ca="1" si="135"/>
        <v>#N/A</v>
      </c>
      <c r="S190" s="99">
        <f t="shared" ca="1" si="136"/>
        <v>28.187920260686376</v>
      </c>
      <c r="T190" s="34" t="e">
        <f t="shared" ca="1" si="137"/>
        <v>#N/A</v>
      </c>
      <c r="U190" s="59" t="e">
        <f t="shared" ca="1" si="138"/>
        <v>#N/A</v>
      </c>
      <c r="AB190" s="4"/>
      <c r="AC190" s="4"/>
      <c r="AD190" s="4"/>
      <c r="AE190" s="4"/>
      <c r="AL190" s="99">
        <f t="shared" ca="1" si="143"/>
        <v>21.834643270345662</v>
      </c>
      <c r="AM190" s="91">
        <f t="shared" ca="1" si="144"/>
        <v>7.1282417060063965</v>
      </c>
      <c r="AN190" s="99">
        <f t="shared" ca="1" si="145"/>
        <v>-21.834643270345662</v>
      </c>
      <c r="AO190" s="91">
        <f t="shared" ca="1" si="146"/>
        <v>7.1282417060063965</v>
      </c>
      <c r="AP190" s="99">
        <f t="shared" ca="1" si="147"/>
        <v>17.886001256368523</v>
      </c>
      <c r="AQ190" s="91">
        <f t="shared" ca="1" si="148"/>
        <v>-14.410219832455146</v>
      </c>
      <c r="AR190" s="30">
        <f t="shared" ca="1" si="149"/>
        <v>-17.886001256368523</v>
      </c>
      <c r="AS190" s="91">
        <f t="shared" ca="1" si="150"/>
        <v>-14.410219832455146</v>
      </c>
      <c r="AT190" s="99" t="e">
        <f t="shared" ca="1" si="151"/>
        <v>#N/A</v>
      </c>
      <c r="AU190" s="91" t="e">
        <f t="shared" ca="1" si="152"/>
        <v>#N/A</v>
      </c>
      <c r="AV190" s="99">
        <f t="shared" ca="1" si="153"/>
        <v>22.770998898533204</v>
      </c>
      <c r="AW190" s="91">
        <f t="shared" ca="1" si="154"/>
        <v>-3.00750490032845</v>
      </c>
      <c r="AX190" s="99">
        <f t="shared" ca="1" si="155"/>
        <v>19.891520993173824</v>
      </c>
      <c r="AY190" s="91">
        <f t="shared" ca="1" si="156"/>
        <v>11.484375000000002</v>
      </c>
      <c r="BD190" s="174">
        <v>147</v>
      </c>
      <c r="BE190" s="30">
        <f t="shared" ca="1" si="157"/>
        <v>0.8615786374040395</v>
      </c>
      <c r="BF190" s="30">
        <f t="shared" ca="1" si="158"/>
        <v>0.79992736330572245</v>
      </c>
      <c r="BG190" s="30">
        <f t="shared" ca="1" si="168"/>
        <v>0.5912506598346644</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128.54613826478104</v>
      </c>
      <c r="D191" s="21">
        <f t="shared" ca="1" si="171"/>
        <v>72.04630401996792</v>
      </c>
      <c r="E191" s="4">
        <f t="shared" ca="1" si="172"/>
        <v>170.96870366849524</v>
      </c>
      <c r="F191" s="4">
        <f t="shared" ca="1" si="172"/>
        <v>100.23557814764521</v>
      </c>
      <c r="G191" s="22">
        <f t="shared" ca="1" si="173"/>
        <v>97.472728148754442</v>
      </c>
      <c r="H191" s="4">
        <f t="shared" ca="1" si="173"/>
        <v>15.049442257358729</v>
      </c>
      <c r="I191" s="99">
        <f t="shared" si="131"/>
        <v>23.125</v>
      </c>
      <c r="J191" s="22" t="e">
        <f t="shared" ca="1" si="132"/>
        <v>#N/A</v>
      </c>
      <c r="K191" s="21" t="e">
        <f t="shared" ca="1" si="139"/>
        <v>#N/A</v>
      </c>
      <c r="L191" s="4">
        <f t="shared" ca="1" si="129"/>
        <v>97.472728148754442</v>
      </c>
      <c r="M191" s="21">
        <f t="shared" ca="1" si="140"/>
        <v>170.96870366849524</v>
      </c>
      <c r="N191" s="22">
        <f t="shared" ca="1" si="141"/>
        <v>60</v>
      </c>
      <c r="O191" s="21">
        <f t="shared" ca="1" si="142"/>
        <v>15.049442257358729</v>
      </c>
      <c r="P191" s="99">
        <f t="shared" ca="1" si="133"/>
        <v>64.221652343768739</v>
      </c>
      <c r="Q191" t="e">
        <f t="shared" ca="1" si="134"/>
        <v>#N/A</v>
      </c>
      <c r="R191" s="108" t="e">
        <f t="shared" ca="1" si="135"/>
        <v>#N/A</v>
      </c>
      <c r="S191" s="99">
        <f t="shared" ca="1" si="136"/>
        <v>28.314260383704585</v>
      </c>
      <c r="T191" s="34" t="e">
        <f t="shared" ca="1" si="137"/>
        <v>#N/A</v>
      </c>
      <c r="U191" s="59" t="e">
        <f t="shared" ca="1" si="138"/>
        <v>#N/A</v>
      </c>
      <c r="AB191" s="4"/>
      <c r="AC191" s="4"/>
      <c r="AD191" s="4"/>
      <c r="AE191" s="4"/>
      <c r="AL191" s="99">
        <f t="shared" ca="1" si="143"/>
        <v>21.99894986540837</v>
      </c>
      <c r="AM191" s="91">
        <f t="shared" ca="1" si="144"/>
        <v>7.1282417060063938</v>
      </c>
      <c r="AN191" s="99">
        <f t="shared" ca="1" si="145"/>
        <v>-21.99894986540837</v>
      </c>
      <c r="AO191" s="91">
        <f t="shared" ca="1" si="146"/>
        <v>7.1282417060063938</v>
      </c>
      <c r="AP191" s="99">
        <f t="shared" ca="1" si="147"/>
        <v>18.086215452114804</v>
      </c>
      <c r="AQ191" s="91">
        <f t="shared" ca="1" si="148"/>
        <v>-14.41021983245515</v>
      </c>
      <c r="AR191" s="30">
        <f t="shared" ca="1" si="149"/>
        <v>-18.086215452114804</v>
      </c>
      <c r="AS191" s="91">
        <f t="shared" ca="1" si="150"/>
        <v>-14.41021983245515</v>
      </c>
      <c r="AT191" s="99" t="e">
        <f t="shared" ca="1" si="151"/>
        <v>#N/A</v>
      </c>
      <c r="AU191" s="91" t="e">
        <f t="shared" ca="1" si="152"/>
        <v>#N/A</v>
      </c>
      <c r="AV191" s="99">
        <f t="shared" ca="1" si="153"/>
        <v>22.928596539572595</v>
      </c>
      <c r="AW191" s="91">
        <f t="shared" ca="1" si="154"/>
        <v>-3.0075049003284478</v>
      </c>
      <c r="AX191" s="99">
        <f t="shared" ca="1" si="155"/>
        <v>20.026837462515143</v>
      </c>
      <c r="AY191" s="91">
        <f t="shared" ca="1" si="156"/>
        <v>11.562500000000002</v>
      </c>
      <c r="BD191" s="174">
        <v>148</v>
      </c>
      <c r="BE191" s="30">
        <f t="shared" ca="1" si="157"/>
        <v>0.85205149146164394</v>
      </c>
      <c r="BF191" s="30">
        <f t="shared" ca="1" si="158"/>
        <v>0.78741003770264384</v>
      </c>
      <c r="BG191" s="30">
        <f t="shared" ca="1" si="168"/>
        <v>0.58199872351934545</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128.24040752079944</v>
      </c>
      <c r="D192" s="21">
        <f t="shared" ca="1" si="171"/>
        <v>72.170859901832529</v>
      </c>
      <c r="E192" s="4">
        <f t="shared" ca="1" si="172"/>
        <v>168.80571918054318</v>
      </c>
      <c r="F192" s="4">
        <f t="shared" ca="1" si="172"/>
        <v>100.16615034387968</v>
      </c>
      <c r="G192" s="22">
        <f t="shared" ca="1" si="173"/>
        <v>97.422292197141132</v>
      </c>
      <c r="H192" s="4">
        <f t="shared" ca="1" si="173"/>
        <v>16.418876800450075</v>
      </c>
      <c r="I192" s="99">
        <f t="shared" si="131"/>
        <v>23.28125</v>
      </c>
      <c r="J192" s="22" t="e">
        <f t="shared" ca="1" si="132"/>
        <v>#N/A</v>
      </c>
      <c r="K192" s="21" t="e">
        <f t="shared" ca="1" si="139"/>
        <v>#N/A</v>
      </c>
      <c r="L192" s="4">
        <f t="shared" ca="1" si="129"/>
        <v>97.422292197141132</v>
      </c>
      <c r="M192" s="21">
        <f t="shared" ca="1" si="140"/>
        <v>168.80571918054318</v>
      </c>
      <c r="N192" s="22">
        <f t="shared" ca="1" si="141"/>
        <v>60</v>
      </c>
      <c r="O192" s="21">
        <f t="shared" ca="1" si="142"/>
        <v>16.418876800450075</v>
      </c>
      <c r="P192" s="99">
        <f t="shared" ca="1" si="133"/>
        <v>64.09709646190413</v>
      </c>
      <c r="Q192" t="e">
        <f t="shared" ca="1" si="134"/>
        <v>#N/A</v>
      </c>
      <c r="R192" s="108" t="e">
        <f t="shared" ca="1" si="135"/>
        <v>#N/A</v>
      </c>
      <c r="S192" s="99">
        <f t="shared" ca="1" si="136"/>
        <v>28.438816265569194</v>
      </c>
      <c r="T192" s="34" t="e">
        <f t="shared" ca="1" si="137"/>
        <v>#N/A</v>
      </c>
      <c r="U192" s="59" t="e">
        <f t="shared" ca="1" si="138"/>
        <v>#N/A</v>
      </c>
      <c r="AB192" s="4"/>
      <c r="AC192" s="4"/>
      <c r="AD192" s="4"/>
      <c r="AE192" s="4"/>
      <c r="AL192" s="99">
        <f t="shared" ca="1" si="143"/>
        <v>22.163139934207223</v>
      </c>
      <c r="AM192" s="91">
        <f t="shared" ca="1" si="144"/>
        <v>7.1282417060063974</v>
      </c>
      <c r="AN192" s="99">
        <f t="shared" ca="1" si="145"/>
        <v>-22.163139934207223</v>
      </c>
      <c r="AO192" s="91">
        <f t="shared" ca="1" si="146"/>
        <v>7.1282417060063974</v>
      </c>
      <c r="AP192" s="99">
        <f t="shared" ca="1" si="147"/>
        <v>18.285572617307238</v>
      </c>
      <c r="AQ192" s="91">
        <f t="shared" ca="1" si="148"/>
        <v>-14.41021983245515</v>
      </c>
      <c r="AR192" s="30">
        <f t="shared" ca="1" si="149"/>
        <v>-18.285572617307238</v>
      </c>
      <c r="AS192" s="91">
        <f t="shared" ca="1" si="150"/>
        <v>-14.41021983245515</v>
      </c>
      <c r="AT192" s="99" t="e">
        <f t="shared" ca="1" si="151"/>
        <v>#N/A</v>
      </c>
      <c r="AU192" s="91" t="e">
        <f t="shared" ca="1" si="152"/>
        <v>#N/A</v>
      </c>
      <c r="AV192" s="99">
        <f t="shared" ca="1" si="153"/>
        <v>23.086175859960012</v>
      </c>
      <c r="AW192" s="91">
        <f t="shared" ca="1" si="154"/>
        <v>-3.00750490032845</v>
      </c>
      <c r="AX192" s="99">
        <f t="shared" ca="1" si="155"/>
        <v>20.162153931856462</v>
      </c>
      <c r="AY192" s="91">
        <f t="shared" ca="1" si="156"/>
        <v>11.640625000000002</v>
      </c>
      <c r="BD192" s="174">
        <v>149</v>
      </c>
      <c r="BE192" s="30">
        <f t="shared" ca="1" si="157"/>
        <v>0.84298671282656135</v>
      </c>
      <c r="BF192" s="30">
        <f t="shared" ca="1" si="158"/>
        <v>0.77523752806353585</v>
      </c>
      <c r="BG192" s="30">
        <f t="shared" ca="1" si="168"/>
        <v>0.5730016511773961</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127.9400080796899</v>
      </c>
      <c r="D193" s="21">
        <f t="shared" ca="1" si="171"/>
        <v>72.29366974098383</v>
      </c>
      <c r="E193" s="4">
        <f t="shared" ca="1" si="172"/>
        <v>167.016475201204</v>
      </c>
      <c r="F193" s="4">
        <f t="shared" ca="1" si="172"/>
        <v>100.09766302691045</v>
      </c>
      <c r="G193" s="22">
        <f t="shared" ca="1" si="173"/>
        <v>97.372534393036929</v>
      </c>
      <c r="H193" s="4">
        <f t="shared" ca="1" si="173"/>
        <v>17.668951660412482</v>
      </c>
      <c r="I193" s="99">
        <f t="shared" si="131"/>
        <v>23.4375</v>
      </c>
      <c r="J193" s="22" t="e">
        <f t="shared" ca="1" si="132"/>
        <v>#N/A</v>
      </c>
      <c r="K193" s="21" t="e">
        <f t="shared" ca="1" si="139"/>
        <v>#N/A</v>
      </c>
      <c r="L193" s="4">
        <f t="shared" ca="1" si="129"/>
        <v>97.372534393036929</v>
      </c>
      <c r="M193" s="21">
        <f t="shared" ca="1" si="140"/>
        <v>167.016475201204</v>
      </c>
      <c r="N193" s="22">
        <f t="shared" ca="1" si="141"/>
        <v>60</v>
      </c>
      <c r="O193" s="21">
        <f t="shared" ca="1" si="142"/>
        <v>17.668951660412482</v>
      </c>
      <c r="P193" s="99">
        <f t="shared" ca="1" si="133"/>
        <v>63.974286622752828</v>
      </c>
      <c r="Q193" t="e">
        <f t="shared" ca="1" si="134"/>
        <v>#N/A</v>
      </c>
      <c r="R193" s="108" t="e">
        <f t="shared" ca="1" si="135"/>
        <v>#N/A</v>
      </c>
      <c r="S193" s="99">
        <f t="shared" ca="1" si="136"/>
        <v>28.561626104720496</v>
      </c>
      <c r="T193" s="34" t="e">
        <f t="shared" ca="1" si="137"/>
        <v>#N/A</v>
      </c>
      <c r="U193" s="59" t="e">
        <f t="shared" ca="1" si="138"/>
        <v>#N/A</v>
      </c>
      <c r="AB193" s="4"/>
      <c r="AC193" s="4"/>
      <c r="AD193" s="4"/>
      <c r="AE193" s="4"/>
      <c r="AL193" s="99">
        <f t="shared" ca="1" si="143"/>
        <v>22.327216047477819</v>
      </c>
      <c r="AM193" s="91">
        <f t="shared" ca="1" si="144"/>
        <v>7.1282417060063965</v>
      </c>
      <c r="AN193" s="99">
        <f t="shared" ca="1" si="145"/>
        <v>-22.327216047477819</v>
      </c>
      <c r="AO193" s="91">
        <f t="shared" ca="1" si="146"/>
        <v>7.1282417060063965</v>
      </c>
      <c r="AP193" s="99">
        <f t="shared" ca="1" si="147"/>
        <v>18.484100482044468</v>
      </c>
      <c r="AQ193" s="91">
        <f t="shared" ca="1" si="148"/>
        <v>-14.410219832455143</v>
      </c>
      <c r="AR193" s="30">
        <f t="shared" ca="1" si="149"/>
        <v>-18.484100482044468</v>
      </c>
      <c r="AS193" s="91">
        <f t="shared" ca="1" si="150"/>
        <v>-14.410219832455143</v>
      </c>
      <c r="AT193" s="99" t="e">
        <f t="shared" ca="1" si="151"/>
        <v>#N/A</v>
      </c>
      <c r="AU193" s="91" t="e">
        <f t="shared" ca="1" si="152"/>
        <v>#N/A</v>
      </c>
      <c r="AV193" s="99">
        <f t="shared" ca="1" si="153"/>
        <v>23.243737232306263</v>
      </c>
      <c r="AW193" s="91">
        <f t="shared" ca="1" si="154"/>
        <v>-3.0075049003284535</v>
      </c>
      <c r="AX193" s="99">
        <f t="shared" ca="1" si="155"/>
        <v>20.297470401197781</v>
      </c>
      <c r="AY193" s="91">
        <f t="shared" ca="1" si="156"/>
        <v>11.718750000000002</v>
      </c>
      <c r="BD193" s="174">
        <v>150</v>
      </c>
      <c r="BE193" s="30">
        <f t="shared" ca="1" si="157"/>
        <v>0.83436425999016872</v>
      </c>
      <c r="BF193" s="30">
        <f t="shared" ca="1" si="158"/>
        <v>0.76341354225275182</v>
      </c>
      <c r="BG193" s="30">
        <f t="shared" ca="1" si="168"/>
        <v>0.56426218340420786</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127.64478623332518</v>
      </c>
      <c r="D194" s="21">
        <f t="shared" ca="1" si="171"/>
        <v>72.414770633981902</v>
      </c>
      <c r="E194" s="4">
        <f t="shared" ca="1" si="172"/>
        <v>165.4620295008859</v>
      </c>
      <c r="F194" s="4">
        <f t="shared" ca="1" si="172"/>
        <v>100.03009711469724</v>
      </c>
      <c r="G194" s="22">
        <f t="shared" ca="1" si="173"/>
        <v>97.323441112797809</v>
      </c>
      <c r="H194" s="4">
        <f t="shared" ca="1" si="173"/>
        <v>18.823679964617916</v>
      </c>
      <c r="I194" s="99">
        <f t="shared" si="131"/>
        <v>23.59375</v>
      </c>
      <c r="J194" s="22" t="e">
        <f t="shared" ca="1" si="132"/>
        <v>#N/A</v>
      </c>
      <c r="K194" s="21" t="e">
        <f t="shared" ca="1" si="139"/>
        <v>#N/A</v>
      </c>
      <c r="L194" s="4">
        <f t="shared" ca="1" si="129"/>
        <v>97.323441112797809</v>
      </c>
      <c r="M194" s="21">
        <f t="shared" ca="1" si="140"/>
        <v>165.4620295008859</v>
      </c>
      <c r="N194" s="22">
        <f t="shared" ca="1" si="141"/>
        <v>60</v>
      </c>
      <c r="O194" s="21">
        <f t="shared" ca="1" si="142"/>
        <v>18.823679964617916</v>
      </c>
      <c r="P194" s="99">
        <f t="shared" ca="1" si="133"/>
        <v>63.853185729754756</v>
      </c>
      <c r="Q194" t="e">
        <f t="shared" ca="1" si="134"/>
        <v>#N/A</v>
      </c>
      <c r="R194" s="108" t="e">
        <f t="shared" ca="1" si="135"/>
        <v>#N/A</v>
      </c>
      <c r="S194" s="99">
        <f t="shared" ca="1" si="136"/>
        <v>28.682726997718568</v>
      </c>
      <c r="T194" s="34" t="e">
        <f t="shared" ca="1" si="137"/>
        <v>#N/A</v>
      </c>
      <c r="U194" s="59" t="e">
        <f t="shared" ca="1" si="138"/>
        <v>#N/A</v>
      </c>
      <c r="AB194" s="4"/>
      <c r="AC194" s="4"/>
      <c r="AD194" s="4"/>
      <c r="AE194" s="4"/>
      <c r="AL194" s="99">
        <f t="shared" ca="1" si="143"/>
        <v>22.491180699181868</v>
      </c>
      <c r="AM194" s="91">
        <f t="shared" ca="1" si="144"/>
        <v>7.1282417060063947</v>
      </c>
      <c r="AN194" s="99">
        <f t="shared" ca="1" si="145"/>
        <v>-22.491180699181868</v>
      </c>
      <c r="AO194" s="91">
        <f t="shared" ca="1" si="146"/>
        <v>7.1282417060063947</v>
      </c>
      <c r="AP194" s="99">
        <f t="shared" ca="1" si="147"/>
        <v>18.681825484754331</v>
      </c>
      <c r="AQ194" s="91">
        <f t="shared" ca="1" si="148"/>
        <v>-14.410219832455148</v>
      </c>
      <c r="AR194" s="30">
        <f t="shared" ca="1" si="149"/>
        <v>-18.681825484754331</v>
      </c>
      <c r="AS194" s="91">
        <f t="shared" ca="1" si="150"/>
        <v>-14.410219832455148</v>
      </c>
      <c r="AT194" s="99" t="e">
        <f t="shared" ca="1" si="151"/>
        <v>#N/A</v>
      </c>
      <c r="AU194" s="91" t="e">
        <f t="shared" ca="1" si="152"/>
        <v>#N/A</v>
      </c>
      <c r="AV194" s="99">
        <f t="shared" ca="1" si="153"/>
        <v>23.401281019145095</v>
      </c>
      <c r="AW194" s="91">
        <f t="shared" ca="1" si="154"/>
        <v>-3.0075049003284478</v>
      </c>
      <c r="AX194" s="99">
        <f t="shared" ca="1" si="155"/>
        <v>20.432786870539097</v>
      </c>
      <c r="AY194" s="91">
        <f t="shared" ca="1" si="156"/>
        <v>11.796875000000002</v>
      </c>
      <c r="BD194" s="174">
        <v>151</v>
      </c>
      <c r="BE194" s="30">
        <f t="shared" ca="1" si="157"/>
        <v>0.8261655200116893</v>
      </c>
      <c r="BF194" s="30">
        <f t="shared" ca="1" si="158"/>
        <v>0.75194168197091182</v>
      </c>
      <c r="BG194" s="30">
        <f t="shared" ca="1" si="168"/>
        <v>0.55578298232632617</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127.35459473377671</v>
      </c>
      <c r="D195" s="21">
        <f t="shared" ca="1" si="171"/>
        <v>72.534198615646034</v>
      </c>
      <c r="E195" s="4">
        <f t="shared" ca="1" si="172"/>
        <v>164.0732289535799</v>
      </c>
      <c r="F195" s="4">
        <f t="shared" ca="1" si="172"/>
        <v>99.963434040648735</v>
      </c>
      <c r="G195" s="22">
        <f t="shared" ca="1" si="173"/>
        <v>97.274999096271785</v>
      </c>
      <c r="H195" s="4">
        <f t="shared" ca="1" si="173"/>
        <v>19.899868178334472</v>
      </c>
      <c r="I195" s="99">
        <f t="shared" si="131"/>
        <v>23.75</v>
      </c>
      <c r="J195" s="22" t="e">
        <f t="shared" ca="1" si="132"/>
        <v>#N/A</v>
      </c>
      <c r="K195" s="21" t="e">
        <f t="shared" ca="1" si="139"/>
        <v>#N/A</v>
      </c>
      <c r="L195" s="4">
        <f t="shared" ca="1" si="129"/>
        <v>97.274999096271785</v>
      </c>
      <c r="M195" s="21">
        <f t="shared" ca="1" si="140"/>
        <v>164.0732289535799</v>
      </c>
      <c r="N195" s="22">
        <f t="shared" ca="1" si="141"/>
        <v>60</v>
      </c>
      <c r="O195" s="21">
        <f t="shared" ca="1" si="142"/>
        <v>19.899868178334472</v>
      </c>
      <c r="P195" s="99">
        <f t="shared" ca="1" si="133"/>
        <v>63.733757748090625</v>
      </c>
      <c r="Q195" t="e">
        <f t="shared" ca="1" si="134"/>
        <v>#N/A</v>
      </c>
      <c r="R195" s="108" t="e">
        <f t="shared" ca="1" si="135"/>
        <v>#N/A</v>
      </c>
      <c r="S195" s="99">
        <f t="shared" ca="1" si="136"/>
        <v>28.802154979382699</v>
      </c>
      <c r="T195" s="34" t="e">
        <f t="shared" ca="1" si="137"/>
        <v>#N/A</v>
      </c>
      <c r="U195" s="59" t="e">
        <f t="shared" ca="1" si="138"/>
        <v>#N/A</v>
      </c>
      <c r="AB195" s="4"/>
      <c r="AC195" s="4"/>
      <c r="AD195" s="4"/>
      <c r="AE195" s="4"/>
      <c r="AL195" s="99">
        <f t="shared" ca="1" si="143"/>
        <v>22.65503630941145</v>
      </c>
      <c r="AM195" s="91">
        <f t="shared" ca="1" si="144"/>
        <v>7.128241706006393</v>
      </c>
      <c r="AN195" s="99">
        <f t="shared" ca="1" si="145"/>
        <v>-22.65503630941145</v>
      </c>
      <c r="AO195" s="91">
        <f t="shared" ca="1" si="146"/>
        <v>7.128241706006393</v>
      </c>
      <c r="AP195" s="99">
        <f t="shared" ca="1" si="147"/>
        <v>18.878772851547222</v>
      </c>
      <c r="AQ195" s="91">
        <f t="shared" ca="1" si="148"/>
        <v>-14.410219832455148</v>
      </c>
      <c r="AR195" s="30">
        <f t="shared" ca="1" si="149"/>
        <v>-18.878772851547222</v>
      </c>
      <c r="AS195" s="91">
        <f t="shared" ca="1" si="150"/>
        <v>-14.410219832455148</v>
      </c>
      <c r="AT195" s="99" t="e">
        <f t="shared" ca="1" si="151"/>
        <v>#N/A</v>
      </c>
      <c r="AU195" s="91" t="e">
        <f t="shared" ca="1" si="152"/>
        <v>#N/A</v>
      </c>
      <c r="AV195" s="99">
        <f t="shared" ca="1" si="153"/>
        <v>23.558807573272897</v>
      </c>
      <c r="AW195" s="91">
        <f t="shared" ca="1" si="154"/>
        <v>-3.0075049003284455</v>
      </c>
      <c r="AX195" s="99">
        <f t="shared" ca="1" si="155"/>
        <v>20.568103339880416</v>
      </c>
      <c r="AY195" s="91">
        <f t="shared" ca="1" si="156"/>
        <v>11.875000000000002</v>
      </c>
      <c r="BD195" s="174">
        <v>152</v>
      </c>
      <c r="BE195" s="30">
        <f t="shared" ca="1" si="157"/>
        <v>0.81837319791724117</v>
      </c>
      <c r="BF195" s="30">
        <f t="shared" ca="1" si="158"/>
        <v>0.74082544165778763</v>
      </c>
      <c r="BG195" s="30">
        <f t="shared" ca="1" si="168"/>
        <v>0.54756663079053869</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127.06929242824688</v>
      </c>
      <c r="D196" s="21">
        <f t="shared" ca="1" si="171"/>
        <v>72.651988697422368</v>
      </c>
      <c r="E196" s="4">
        <f t="shared" ca="1" si="172"/>
        <v>162.80964854527286</v>
      </c>
      <c r="F196" s="4">
        <f t="shared" ca="1" si="172"/>
        <v>99.897655736244943</v>
      </c>
      <c r="G196" s="22">
        <f t="shared" ca="1" si="173"/>
        <v>97.227195434723598</v>
      </c>
      <c r="H196" s="4">
        <f t="shared" ca="1" si="173"/>
        <v>20.909834099039205</v>
      </c>
      <c r="I196" s="99">
        <f t="shared" si="131"/>
        <v>23.90625</v>
      </c>
      <c r="J196" s="22" t="e">
        <f t="shared" ca="1" si="132"/>
        <v>#N/A</v>
      </c>
      <c r="K196" s="21" t="e">
        <f t="shared" ca="1" si="139"/>
        <v>#N/A</v>
      </c>
      <c r="L196" s="4">
        <f t="shared" ca="1" si="129"/>
        <v>97.227195434723598</v>
      </c>
      <c r="M196" s="21">
        <f t="shared" ca="1" si="140"/>
        <v>162.80964854527286</v>
      </c>
      <c r="N196" s="22">
        <f t="shared" ca="1" si="141"/>
        <v>60</v>
      </c>
      <c r="O196" s="21">
        <f t="shared" ca="1" si="142"/>
        <v>20.909834099039205</v>
      </c>
      <c r="P196" s="99">
        <f t="shared" ca="1" si="133"/>
        <v>63.61596766631429</v>
      </c>
      <c r="Q196" t="e">
        <f t="shared" ca="1" si="134"/>
        <v>#N/A</v>
      </c>
      <c r="R196" s="108" t="e">
        <f t="shared" ca="1" si="135"/>
        <v>#N/A</v>
      </c>
      <c r="S196" s="99">
        <f t="shared" ca="1" si="136"/>
        <v>28.919945061159034</v>
      </c>
      <c r="T196" s="34" t="e">
        <f t="shared" ca="1" si="137"/>
        <v>#N/A</v>
      </c>
      <c r="U196" s="59" t="e">
        <f t="shared" ca="1" si="138"/>
        <v>#N/A</v>
      </c>
      <c r="AB196" s="4"/>
      <c r="AC196" s="4"/>
      <c r="AD196" s="4"/>
      <c r="AE196" s="4"/>
      <c r="AL196" s="99">
        <f t="shared" ca="1" si="143"/>
        <v>22.818785227159903</v>
      </c>
      <c r="AM196" s="91">
        <f t="shared" ca="1" si="144"/>
        <v>7.1282417060063947</v>
      </c>
      <c r="AN196" s="99">
        <f t="shared" ca="1" si="145"/>
        <v>-22.818785227159903</v>
      </c>
      <c r="AO196" s="91">
        <f t="shared" ca="1" si="146"/>
        <v>7.1282417060063947</v>
      </c>
      <c r="AP196" s="99">
        <f t="shared" ca="1" si="147"/>
        <v>19.074966669507351</v>
      </c>
      <c r="AQ196" s="91">
        <f t="shared" ca="1" si="148"/>
        <v>-14.41021983245515</v>
      </c>
      <c r="AR196" s="30">
        <f t="shared" ca="1" si="149"/>
        <v>-19.074966669507351</v>
      </c>
      <c r="AS196" s="91">
        <f t="shared" ca="1" si="150"/>
        <v>-14.41021983245515</v>
      </c>
      <c r="AT196" s="99" t="e">
        <f t="shared" ca="1" si="151"/>
        <v>#N/A</v>
      </c>
      <c r="AU196" s="91" t="e">
        <f t="shared" ca="1" si="152"/>
        <v>#N/A</v>
      </c>
      <c r="AV196" s="99">
        <f t="shared" ca="1" si="153"/>
        <v>23.716317238074726</v>
      </c>
      <c r="AW196" s="91">
        <f t="shared" ca="1" si="154"/>
        <v>-3.0075049003284451</v>
      </c>
      <c r="AX196" s="99">
        <f t="shared" ca="1" si="155"/>
        <v>20.703419809221735</v>
      </c>
      <c r="AY196" s="91">
        <f t="shared" ca="1" si="156"/>
        <v>11.953125000000002</v>
      </c>
      <c r="BD196" s="174">
        <v>153</v>
      </c>
      <c r="BE196" s="30">
        <f t="shared" ca="1" si="157"/>
        <v>0.81097121687128015</v>
      </c>
      <c r="BF196" s="30">
        <f t="shared" ca="1" si="158"/>
        <v>0.73006820742786438</v>
      </c>
      <c r="BG196" s="30">
        <f t="shared" ca="1" si="168"/>
        <v>0.53961563157711723</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126.78874392013199</v>
      </c>
      <c r="D197" s="21">
        <f t="shared" ca="1" si="171"/>
        <v>72.76817490407177</v>
      </c>
      <c r="E197" s="4">
        <f t="shared" ca="1" si="172"/>
        <v>161.64519774659203</v>
      </c>
      <c r="F197" s="4">
        <f t="shared" ca="1" si="172"/>
        <v>99.832744614361587</v>
      </c>
      <c r="G197" s="22">
        <f t="shared" ca="1" si="173"/>
        <v>97.180017559238777</v>
      </c>
      <c r="H197" s="4">
        <f t="shared" ca="1" si="173"/>
        <v>21.862932236715292</v>
      </c>
      <c r="I197" s="99">
        <f t="shared" si="131"/>
        <v>24.0625</v>
      </c>
      <c r="J197" s="22" t="e">
        <f t="shared" ca="1" si="132"/>
        <v>#N/A</v>
      </c>
      <c r="K197" s="21" t="e">
        <f t="shared" ca="1" si="139"/>
        <v>#N/A</v>
      </c>
      <c r="L197" s="4">
        <f t="shared" ca="1" si="129"/>
        <v>97.180017559238777</v>
      </c>
      <c r="M197" s="21">
        <f t="shared" ca="1" si="140"/>
        <v>161.64519774659203</v>
      </c>
      <c r="N197" s="22">
        <f t="shared" ca="1" si="141"/>
        <v>60</v>
      </c>
      <c r="O197" s="21">
        <f t="shared" ca="1" si="142"/>
        <v>21.862932236715292</v>
      </c>
      <c r="P197" s="99">
        <f t="shared" ca="1" si="133"/>
        <v>63.499781459664888</v>
      </c>
      <c r="Q197" t="e">
        <f t="shared" ca="1" si="134"/>
        <v>#N/A</v>
      </c>
      <c r="R197" s="108" t="e">
        <f t="shared" ca="1" si="135"/>
        <v>#N/A</v>
      </c>
      <c r="S197" s="99">
        <f t="shared" ca="1" si="136"/>
        <v>29.036131267808436</v>
      </c>
      <c r="T197" s="34" t="e">
        <f t="shared" ca="1" si="137"/>
        <v>#N/A</v>
      </c>
      <c r="U197" s="59" t="e">
        <f t="shared" ca="1" si="138"/>
        <v>#N/A</v>
      </c>
      <c r="AB197" s="4"/>
      <c r="AC197" s="4"/>
      <c r="AD197" s="4"/>
      <c r="AE197" s="4"/>
      <c r="AL197" s="99">
        <f t="shared" ca="1" si="143"/>
        <v>22.982429732966683</v>
      </c>
      <c r="AM197" s="91">
        <f t="shared" ca="1" si="144"/>
        <v>7.1282417060063983</v>
      </c>
      <c r="AN197" s="99">
        <f t="shared" ca="1" si="145"/>
        <v>-22.982429732966683</v>
      </c>
      <c r="AO197" s="91">
        <f t="shared" ca="1" si="146"/>
        <v>7.1282417060063983</v>
      </c>
      <c r="AP197" s="99">
        <f t="shared" ca="1" si="147"/>
        <v>19.270429954474714</v>
      </c>
      <c r="AQ197" s="91">
        <f t="shared" ca="1" si="148"/>
        <v>-14.410219832455144</v>
      </c>
      <c r="AR197" s="30">
        <f t="shared" ca="1" si="149"/>
        <v>-19.270429954474714</v>
      </c>
      <c r="AS197" s="91">
        <f t="shared" ca="1" si="150"/>
        <v>-14.410219832455144</v>
      </c>
      <c r="AT197" s="99" t="e">
        <f t="shared" ca="1" si="151"/>
        <v>#N/A</v>
      </c>
      <c r="AU197" s="91" t="e">
        <f t="shared" ca="1" si="152"/>
        <v>#N/A</v>
      </c>
      <c r="AV197" s="99">
        <f t="shared" ca="1" si="153"/>
        <v>23.873810347837235</v>
      </c>
      <c r="AW197" s="91">
        <f t="shared" ca="1" si="154"/>
        <v>-3.0075049003284473</v>
      </c>
      <c r="AX197" s="99">
        <f t="shared" ca="1" si="155"/>
        <v>20.838736278563054</v>
      </c>
      <c r="AY197" s="91">
        <f t="shared" ca="1" si="156"/>
        <v>12.031250000000004</v>
      </c>
      <c r="BD197" s="174">
        <v>154</v>
      </c>
      <c r="BE197" s="30">
        <f t="shared" ca="1" si="157"/>
        <v>0.80394462795626553</v>
      </c>
      <c r="BF197" s="30">
        <f t="shared" ca="1" si="158"/>
        <v>0.71967325603889576</v>
      </c>
      <c r="BG197" s="30">
        <f t="shared" ca="1" si="168"/>
        <v>0.53193240663744468</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126.51281925395156</v>
      </c>
      <c r="D198" s="21">
        <f t="shared" ca="1" si="171"/>
        <v>72.882790308764598</v>
      </c>
      <c r="E198" s="4">
        <f t="shared" ca="1" si="172"/>
        <v>160.56185844082387</v>
      </c>
      <c r="F198" s="4">
        <f t="shared" ca="1" si="172"/>
        <v>99.768683553263259</v>
      </c>
      <c r="G198" s="22">
        <f t="shared" ca="1" si="173"/>
        <v>97.133453229585257</v>
      </c>
      <c r="H198" s="4">
        <f t="shared" ca="1" si="173"/>
        <v>22.766470201254833</v>
      </c>
      <c r="I198" s="99">
        <f t="shared" si="131"/>
        <v>24.21875</v>
      </c>
      <c r="J198" s="22" t="e">
        <f t="shared" ca="1" si="132"/>
        <v>#N/A</v>
      </c>
      <c r="K198" s="21" t="e">
        <f t="shared" ca="1" si="139"/>
        <v>#N/A</v>
      </c>
      <c r="L198" s="4">
        <f t="shared" ca="1" si="129"/>
        <v>97.133453229585257</v>
      </c>
      <c r="M198" s="21">
        <f t="shared" ca="1" si="140"/>
        <v>160.56185844082387</v>
      </c>
      <c r="N198" s="22">
        <f ca="1">IF(F198&gt;$E$37,IF(H198&gt;$E$37,#N/A,$E$37),IF(F198&lt;$C$37,#N/A,F198))</f>
        <v>60</v>
      </c>
      <c r="O198" s="21">
        <f t="shared" ca="1" si="142"/>
        <v>22.766470201254833</v>
      </c>
      <c r="P198" s="99">
        <f t="shared" ca="1" si="133"/>
        <v>63.385166054972061</v>
      </c>
      <c r="Q198" t="e">
        <f t="shared" ca="1" si="134"/>
        <v>#N/A</v>
      </c>
      <c r="R198" s="108" t="e">
        <f t="shared" ca="1" si="135"/>
        <v>#N/A</v>
      </c>
      <c r="S198" s="99">
        <f t="shared" ca="1" si="136"/>
        <v>29.150746672501263</v>
      </c>
      <c r="T198" s="34" t="e">
        <f t="shared" ca="1" si="137"/>
        <v>#N/A</v>
      </c>
      <c r="U198" s="59" t="e">
        <f t="shared" ca="1" si="138"/>
        <v>#N/A</v>
      </c>
      <c r="AB198" s="4"/>
      <c r="AC198" s="4"/>
      <c r="AD198" s="4"/>
      <c r="AE198" s="4"/>
      <c r="AL198" s="99">
        <f t="shared" ca="1" si="143"/>
        <v>23.145972041442782</v>
      </c>
      <c r="AM198" s="91">
        <f t="shared" ca="1" si="144"/>
        <v>7.1282417060063947</v>
      </c>
      <c r="AN198" s="99">
        <f t="shared" ca="1" si="145"/>
        <v>-23.145972041442782</v>
      </c>
      <c r="AO198" s="91">
        <f t="shared" ca="1" si="146"/>
        <v>7.1282417060063947</v>
      </c>
      <c r="AP198" s="99">
        <f t="shared" ca="1" si="147"/>
        <v>19.465184713811897</v>
      </c>
      <c r="AQ198" s="91">
        <f t="shared" ca="1" si="148"/>
        <v>-14.410219832455144</v>
      </c>
      <c r="AR198" s="30">
        <f t="shared" ca="1" si="149"/>
        <v>-19.465184713811897</v>
      </c>
      <c r="AS198" s="91">
        <f t="shared" ca="1" si="150"/>
        <v>-14.410219832455144</v>
      </c>
      <c r="AT198" s="99" t="e">
        <f t="shared" ca="1" si="151"/>
        <v>#N/A</v>
      </c>
      <c r="AU198" s="91" t="e">
        <f t="shared" ca="1" si="152"/>
        <v>#N/A</v>
      </c>
      <c r="AV198" s="99">
        <f t="shared" ca="1" si="153"/>
        <v>24.031287228049194</v>
      </c>
      <c r="AW198" s="91">
        <f t="shared" ca="1" si="154"/>
        <v>-3.0075049003284504</v>
      </c>
      <c r="AX198" s="99">
        <f t="shared" ca="1" si="155"/>
        <v>20.974052747904373</v>
      </c>
      <c r="AY198" s="91">
        <f t="shared" ca="1" si="156"/>
        <v>12.109375000000004</v>
      </c>
      <c r="BD198" s="174">
        <v>155</v>
      </c>
      <c r="BE198" s="30">
        <f t="shared" ca="1" si="157"/>
        <v>0.79727952854063922</v>
      </c>
      <c r="BF198" s="30">
        <f t="shared" ca="1" si="158"/>
        <v>0.70964375389377365</v>
      </c>
      <c r="BG198" s="30">
        <f t="shared" ca="1" si="168"/>
        <v>0.52451929635626748</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126.24139362210921</v>
      </c>
      <c r="D199" s="21">
        <f t="shared" ca="1" si="171"/>
        <v>72.995867066663564</v>
      </c>
      <c r="E199" s="4">
        <f t="shared" ca="1" si="172"/>
        <v>159.54655722120009</v>
      </c>
      <c r="F199" s="4">
        <f t="shared" ca="1" si="172"/>
        <v>99.7054558812343</v>
      </c>
      <c r="G199" s="22">
        <f t="shared" ca="1" si="173"/>
        <v>97.087490523511249</v>
      </c>
      <c r="H199" s="4">
        <f t="shared" ca="1" si="173"/>
        <v>23.62628943586866</v>
      </c>
      <c r="I199" s="99">
        <f t="shared" si="131"/>
        <v>24.375</v>
      </c>
      <c r="J199" s="22" t="e">
        <f t="shared" ca="1" si="132"/>
        <v>#N/A</v>
      </c>
      <c r="K199" s="21" t="e">
        <f t="shared" ca="1" si="139"/>
        <v>#N/A</v>
      </c>
      <c r="L199" s="4">
        <f t="shared" ca="1" si="129"/>
        <v>97.087490523511249</v>
      </c>
      <c r="M199" s="21">
        <f t="shared" ca="1" si="140"/>
        <v>159.54655722120009</v>
      </c>
      <c r="N199" s="22">
        <f t="shared" ca="1" si="141"/>
        <v>60</v>
      </c>
      <c r="O199" s="21">
        <f t="shared" ca="1" si="142"/>
        <v>23.62628943586866</v>
      </c>
      <c r="P199" s="99">
        <f t="shared" ca="1" si="133"/>
        <v>63.272089297073094</v>
      </c>
      <c r="Q199" t="e">
        <f t="shared" ca="1" si="134"/>
        <v>#N/A</v>
      </c>
      <c r="R199" s="108" t="e">
        <f t="shared" ca="1" si="135"/>
        <v>#N/A</v>
      </c>
      <c r="S199" s="99">
        <f t="shared" ca="1" si="136"/>
        <v>29.26382343040023</v>
      </c>
      <c r="T199" s="34" t="e">
        <f t="shared" ca="1" si="137"/>
        <v>#N/A</v>
      </c>
      <c r="U199" s="59" t="e">
        <f t="shared" ca="1" si="138"/>
        <v>#N/A</v>
      </c>
      <c r="AB199" s="4"/>
      <c r="AC199" s="4"/>
      <c r="AD199" s="4"/>
      <c r="AE199" s="4"/>
      <c r="AL199" s="99">
        <f t="shared" ca="1" si="143"/>
        <v>23.309414303683202</v>
      </c>
      <c r="AM199" s="91">
        <f t="shared" ca="1" si="144"/>
        <v>7.1282417060063956</v>
      </c>
      <c r="AN199" s="99">
        <f t="shared" ca="1" si="145"/>
        <v>-23.309414303683202</v>
      </c>
      <c r="AO199" s="91">
        <f t="shared" ca="1" si="146"/>
        <v>7.1282417060063956</v>
      </c>
      <c r="AP199" s="99">
        <f t="shared" ca="1" si="147"/>
        <v>19.65925200459866</v>
      </c>
      <c r="AQ199" s="91">
        <f t="shared" ca="1" si="148"/>
        <v>-14.410219832455143</v>
      </c>
      <c r="AR199" s="30">
        <f t="shared" ca="1" si="149"/>
        <v>-19.65925200459866</v>
      </c>
      <c r="AS199" s="91">
        <f t="shared" ca="1" si="150"/>
        <v>-14.410219832455143</v>
      </c>
      <c r="AT199" s="99" t="e">
        <f t="shared" ca="1" si="151"/>
        <v>#N/A</v>
      </c>
      <c r="AU199" s="91" t="e">
        <f t="shared" ca="1" si="152"/>
        <v>#N/A</v>
      </c>
      <c r="AV199" s="99">
        <f t="shared" ca="1" si="153"/>
        <v>24.188748195690085</v>
      </c>
      <c r="AW199" s="91">
        <f t="shared" ca="1" si="154"/>
        <v>-3.0075049003284491</v>
      </c>
      <c r="AX199" s="99">
        <f t="shared" ca="1" si="155"/>
        <v>21.109369217245689</v>
      </c>
      <c r="AY199" s="91">
        <f t="shared" ca="1" si="156"/>
        <v>12.187500000000004</v>
      </c>
      <c r="BD199" s="174">
        <v>156</v>
      </c>
      <c r="BE199" s="30">
        <f t="shared" ca="1" si="157"/>
        <v>0.79096298833985323</v>
      </c>
      <c r="BF199" s="30">
        <f t="shared" ca="1" si="158"/>
        <v>0.69998275607600868</v>
      </c>
      <c r="BG199" s="30">
        <f t="shared" ca="1" si="168"/>
        <v>0.51737855883878903</v>
      </c>
      <c r="BH199" s="17" t="b">
        <f t="shared" ca="1" si="159"/>
        <v>0</v>
      </c>
      <c r="BI199" s="30" t="e">
        <f t="shared" ca="1" si="160"/>
        <v>#N/A</v>
      </c>
      <c r="BJ199" s="91" t="e">
        <f t="shared" ca="1" si="161"/>
        <v>#N/A</v>
      </c>
      <c r="BK199" t="b">
        <f t="shared" ca="1" si="162"/>
        <v>0</v>
      </c>
      <c r="BL199" s="30" t="e">
        <f t="shared" ca="1" si="169"/>
        <v>#N/A</v>
      </c>
      <c r="BM199" s="91" t="e">
        <f t="shared" ca="1" si="170"/>
        <v>#N/A</v>
      </c>
      <c r="BN199" s="17" t="b">
        <f t="shared" ca="1" si="163"/>
        <v>0</v>
      </c>
      <c r="BO199" t="b">
        <f t="shared" ca="1" si="164"/>
        <v>0</v>
      </c>
      <c r="BP199" t="b">
        <f t="shared" ca="1" si="165"/>
        <v>1</v>
      </c>
      <c r="BQ199" t="b">
        <f t="shared" ca="1" si="166"/>
        <v>1</v>
      </c>
      <c r="BR199" s="108" t="b">
        <f t="shared" si="167"/>
        <v>1</v>
      </c>
    </row>
    <row r="200" spans="1:70" ht="15" customHeight="1">
      <c r="A200" s="19">
        <f t="shared" si="130"/>
        <v>24.53125</v>
      </c>
      <c r="B200" s="22">
        <f t="shared" ca="1" si="171"/>
        <v>181</v>
      </c>
      <c r="C200" s="4">
        <f t="shared" ca="1" si="171"/>
        <v>125.97434709165327</v>
      </c>
      <c r="D200" s="21">
        <f t="shared" ca="1" si="171"/>
        <v>73.107436447071777</v>
      </c>
      <c r="E200" s="4">
        <f t="shared" ca="1" si="172"/>
        <v>158.58944378396055</v>
      </c>
      <c r="F200" s="4">
        <f t="shared" ca="1" si="172"/>
        <v>99.643045361817698</v>
      </c>
      <c r="G200" s="22">
        <f t="shared" ca="1" si="173"/>
        <v>97.042117826459673</v>
      </c>
      <c r="H200" s="4">
        <f t="shared" ca="1" si="173"/>
        <v>24.447149449162083</v>
      </c>
      <c r="I200" s="99">
        <f t="shared" si="131"/>
        <v>24.53125</v>
      </c>
      <c r="J200" s="22" t="e">
        <f t="shared" ca="1" si="132"/>
        <v>#N/A</v>
      </c>
      <c r="K200" s="21" t="e">
        <f t="shared" ca="1" si="139"/>
        <v>#N/A</v>
      </c>
      <c r="L200" s="4">
        <f t="shared" ca="1" si="129"/>
        <v>97.042117826459673</v>
      </c>
      <c r="M200" s="21">
        <f t="shared" ca="1" si="140"/>
        <v>158.58944378396055</v>
      </c>
      <c r="N200" s="22">
        <f t="shared" ca="1" si="141"/>
        <v>60</v>
      </c>
      <c r="O200" s="21">
        <f t="shared" ca="1" si="142"/>
        <v>24.447149449162083</v>
      </c>
      <c r="P200" s="99">
        <f t="shared" ca="1" si="133"/>
        <v>63.160519916664882</v>
      </c>
      <c r="Q200" t="e">
        <f t="shared" ca="1" si="134"/>
        <v>#N/A</v>
      </c>
      <c r="R200" s="108" t="e">
        <f t="shared" ca="1" si="135"/>
        <v>#N/A</v>
      </c>
      <c r="S200" s="99">
        <f t="shared" ca="1" si="136"/>
        <v>29.375392810808442</v>
      </c>
      <c r="T200" s="34" t="e">
        <f t="shared" ca="1" si="137"/>
        <v>#N/A</v>
      </c>
      <c r="U200" s="59" t="e">
        <f t="shared" ca="1" si="138"/>
        <v>#N/A</v>
      </c>
      <c r="AB200" s="4"/>
      <c r="AC200" s="4"/>
      <c r="AD200" s="4"/>
      <c r="AE200" s="4"/>
      <c r="AL200" s="99">
        <f t="shared" ca="1" si="143"/>
        <v>23.47275860957231</v>
      </c>
      <c r="AM200" s="91">
        <f t="shared" ca="1" si="144"/>
        <v>7.1282417060063974</v>
      </c>
      <c r="AN200" s="99">
        <f t="shared" ca="1" si="145"/>
        <v>-23.47275860957231</v>
      </c>
      <c r="AO200" s="91">
        <f t="shared" ca="1" si="146"/>
        <v>7.1282417060063974</v>
      </c>
      <c r="AP200" s="99">
        <f t="shared" ca="1" si="147"/>
        <v>19.852651987651836</v>
      </c>
      <c r="AQ200" s="91">
        <f t="shared" ca="1" si="148"/>
        <v>-14.410219832455148</v>
      </c>
      <c r="AR200" s="30">
        <f t="shared" ca="1" si="149"/>
        <v>-19.852651987651836</v>
      </c>
      <c r="AS200" s="91">
        <f t="shared" ca="1" si="150"/>
        <v>-14.410219832455148</v>
      </c>
      <c r="AT200" s="99" t="e">
        <f t="shared" ca="1" si="151"/>
        <v>#N/A</v>
      </c>
      <c r="AU200" s="91" t="e">
        <f t="shared" ca="1" si="152"/>
        <v>#N/A</v>
      </c>
      <c r="AV200" s="99">
        <f t="shared" ca="1" si="153"/>
        <v>24.346193559507416</v>
      </c>
      <c r="AW200" s="91">
        <f t="shared" ca="1" si="154"/>
        <v>-3.0075049003284469</v>
      </c>
      <c r="AX200" s="99">
        <f t="shared" ca="1" si="155"/>
        <v>21.244685686587008</v>
      </c>
      <c r="AY200" s="91">
        <f t="shared" ca="1" si="156"/>
        <v>12.265625000000004</v>
      </c>
      <c r="BD200" s="174">
        <v>157</v>
      </c>
      <c r="BE200" s="30">
        <f t="shared" ca="1" si="157"/>
        <v>0.78498298238318176</v>
      </c>
      <c r="BF200" s="30">
        <f t="shared" ca="1" si="158"/>
        <v>0.6906932054191246</v>
      </c>
      <c r="BG200" s="30">
        <f t="shared" ca="1" si="168"/>
        <v>0.51051236922283116</v>
      </c>
      <c r="BH200" s="17" t="b">
        <f t="shared" ca="1" si="159"/>
        <v>0</v>
      </c>
      <c r="BI200" s="30" t="e">
        <f t="shared" ca="1" si="160"/>
        <v>#N/A</v>
      </c>
      <c r="BJ200" s="91" t="e">
        <f t="shared" ca="1" si="161"/>
        <v>#N/A</v>
      </c>
      <c r="BK200" t="b">
        <f t="shared" ca="1" si="162"/>
        <v>0</v>
      </c>
      <c r="BL200" s="30" t="e">
        <f t="shared" ca="1" si="169"/>
        <v>#N/A</v>
      </c>
      <c r="BM200" s="91" t="e">
        <f t="shared" ca="1" si="170"/>
        <v>#N/A</v>
      </c>
      <c r="BN200" s="17" t="b">
        <f t="shared" ca="1" si="163"/>
        <v>0</v>
      </c>
      <c r="BO200" t="b">
        <f t="shared" ca="1" si="164"/>
        <v>0</v>
      </c>
      <c r="BP200" t="b">
        <f t="shared" ca="1" si="165"/>
        <v>1</v>
      </c>
      <c r="BQ200" t="b">
        <f t="shared" ca="1" si="166"/>
        <v>1</v>
      </c>
      <c r="BR200" s="108" t="b">
        <f t="shared" si="167"/>
        <v>1</v>
      </c>
    </row>
    <row r="201" spans="1:70" ht="15" customHeight="1">
      <c r="A201" s="19">
        <f t="shared" si="130"/>
        <v>24.6875</v>
      </c>
      <c r="B201" s="22">
        <f t="shared" ca="1" si="171"/>
        <v>181</v>
      </c>
      <c r="C201" s="4">
        <f t="shared" ca="1" si="171"/>
        <v>125.7115643493851</v>
      </c>
      <c r="D201" s="21">
        <f t="shared" ca="1" si="171"/>
        <v>73.217528864217499</v>
      </c>
      <c r="E201" s="4">
        <f t="shared" ca="1" si="172"/>
        <v>157.6828719577276</v>
      </c>
      <c r="F201" s="4">
        <f t="shared" ca="1" si="172"/>
        <v>99.581436179634082</v>
      </c>
      <c r="G201" s="22">
        <f t="shared" ca="1" si="173"/>
        <v>96.997323821680311</v>
      </c>
      <c r="H201" s="4">
        <f t="shared" ca="1" si="173"/>
        <v>25.232991238236359</v>
      </c>
      <c r="I201" s="99">
        <f t="shared" si="131"/>
        <v>24.6875</v>
      </c>
      <c r="J201" s="22" t="e">
        <f t="shared" ca="1" si="132"/>
        <v>#N/A</v>
      </c>
      <c r="K201" s="21" t="e">
        <f t="shared" ca="1" si="139"/>
        <v>#N/A</v>
      </c>
      <c r="L201" s="4">
        <f t="shared" ca="1" si="129"/>
        <v>96.997323821680311</v>
      </c>
      <c r="M201" s="21">
        <f t="shared" ca="1" si="140"/>
        <v>157.6828719577276</v>
      </c>
      <c r="N201" s="22">
        <f t="shared" ca="1" si="141"/>
        <v>60</v>
      </c>
      <c r="O201" s="21">
        <f t="shared" ca="1" si="142"/>
        <v>25.232991238236359</v>
      </c>
      <c r="P201" s="99">
        <f t="shared" ca="1" si="133"/>
        <v>63.050427499519159</v>
      </c>
      <c r="Q201" t="e">
        <f t="shared" ca="1" si="134"/>
        <v>#N/A</v>
      </c>
      <c r="R201" s="108" t="e">
        <f t="shared" ca="1" si="135"/>
        <v>#N/A</v>
      </c>
      <c r="S201" s="99">
        <f t="shared" ca="1" si="136"/>
        <v>29.485485227954165</v>
      </c>
      <c r="T201" s="34" t="e">
        <f t="shared" ca="1" si="137"/>
        <v>#N/A</v>
      </c>
      <c r="U201" s="59" t="e">
        <f t="shared" ca="1" si="138"/>
        <v>#N/A</v>
      </c>
      <c r="AB201" s="4"/>
      <c r="AC201" s="4"/>
      <c r="AD201" s="4"/>
      <c r="AE201" s="4"/>
      <c r="AL201" s="99">
        <f t="shared" ca="1" si="143"/>
        <v>23.636006989987777</v>
      </c>
      <c r="AM201" s="91">
        <f t="shared" ca="1" si="144"/>
        <v>7.1282417060063983</v>
      </c>
      <c r="AN201" s="99">
        <f t="shared" ca="1" si="145"/>
        <v>-23.636006989987777</v>
      </c>
      <c r="AO201" s="91">
        <f t="shared" ca="1" si="146"/>
        <v>7.1282417060063983</v>
      </c>
      <c r="AP201" s="99">
        <f t="shared" ca="1" si="147"/>
        <v>20.045403977728075</v>
      </c>
      <c r="AQ201" s="91">
        <f t="shared" ca="1" si="148"/>
        <v>-14.410219832455141</v>
      </c>
      <c r="AR201" s="30">
        <f t="shared" ca="1" si="149"/>
        <v>-20.045403977728075</v>
      </c>
      <c r="AS201" s="91">
        <f t="shared" ca="1" si="150"/>
        <v>-14.410219832455141</v>
      </c>
      <c r="AT201" s="99" t="e">
        <f t="shared" ca="1" si="151"/>
        <v>#N/A</v>
      </c>
      <c r="AU201" s="91" t="e">
        <f t="shared" ca="1" si="152"/>
        <v>#N/A</v>
      </c>
      <c r="AV201" s="99">
        <f t="shared" ca="1" si="153"/>
        <v>24.503623620283193</v>
      </c>
      <c r="AW201" s="91">
        <f t="shared" ca="1" si="154"/>
        <v>-3.0075049003284469</v>
      </c>
      <c r="AX201" s="99">
        <f t="shared" ca="1" si="155"/>
        <v>21.380002155928327</v>
      </c>
      <c r="AY201" s="91">
        <f t="shared" ca="1" si="156"/>
        <v>12.343750000000004</v>
      </c>
      <c r="BD201" s="174">
        <v>158</v>
      </c>
      <c r="BE201" s="30">
        <f t="shared" ca="1" si="157"/>
        <v>0.77932833019283454</v>
      </c>
      <c r="BF201" s="30">
        <f t="shared" ca="1" si="158"/>
        <v>0.68177793161024181</v>
      </c>
      <c r="BG201" s="30">
        <f t="shared" ca="1" si="168"/>
        <v>0.50392281901626568</v>
      </c>
      <c r="BH201" s="17" t="b">
        <f t="shared" ca="1" si="159"/>
        <v>0</v>
      </c>
      <c r="BI201" s="30" t="e">
        <f t="shared" ca="1" si="160"/>
        <v>#N/A</v>
      </c>
      <c r="BJ201" s="91" t="e">
        <f t="shared" ca="1" si="161"/>
        <v>#N/A</v>
      </c>
      <c r="BK201" t="b">
        <f t="shared" ca="1" si="162"/>
        <v>0</v>
      </c>
      <c r="BL201" s="30" t="e">
        <f t="shared" ca="1" si="169"/>
        <v>#N/A</v>
      </c>
      <c r="BM201" s="91" t="e">
        <f t="shared" ca="1" si="170"/>
        <v>#N/A</v>
      </c>
      <c r="BN201" s="17" t="b">
        <f t="shared" ca="1" si="163"/>
        <v>0</v>
      </c>
      <c r="BO201" t="b">
        <f t="shared" ca="1" si="164"/>
        <v>0</v>
      </c>
      <c r="BP201" t="b">
        <f t="shared" ca="1" si="165"/>
        <v>1</v>
      </c>
      <c r="BQ201" t="b">
        <f t="shared" ca="1" si="166"/>
        <v>1</v>
      </c>
      <c r="BR201" s="108" t="b">
        <f t="shared" si="167"/>
        <v>1</v>
      </c>
    </row>
    <row r="202" spans="1:70" ht="15" customHeight="1">
      <c r="A202" s="23">
        <f t="shared" si="130"/>
        <v>24.84375</v>
      </c>
      <c r="B202" s="5">
        <f t="shared" ca="1" si="171"/>
        <v>181</v>
      </c>
      <c r="C202" s="6">
        <f t="shared" ca="1" si="171"/>
        <v>125.45293446382368</v>
      </c>
      <c r="D202" s="7">
        <f t="shared" ca="1" si="171"/>
        <v>73.32617390674416</v>
      </c>
      <c r="E202" s="6">
        <f t="shared" ca="1" si="172"/>
        <v>156.82076156561288</v>
      </c>
      <c r="F202" s="6">
        <f t="shared" ca="1" si="172"/>
        <v>99.52061292675414</v>
      </c>
      <c r="G202" s="5">
        <f t="shared" ca="1" si="173"/>
        <v>96.953097480721709</v>
      </c>
      <c r="H202" s="6">
        <f t="shared" ca="1" si="173"/>
        <v>25.987123361877668</v>
      </c>
      <c r="I202" s="99">
        <v>24.95</v>
      </c>
      <c r="J202" s="22" t="e">
        <f t="shared" ca="1" si="132"/>
        <v>#N/A</v>
      </c>
      <c r="K202" s="21" t="e">
        <f t="shared" ca="1" si="139"/>
        <v>#N/A</v>
      </c>
      <c r="L202" s="4">
        <f t="shared" ca="1" si="129"/>
        <v>96.953097480721709</v>
      </c>
      <c r="M202" s="21">
        <f t="shared" ca="1" si="140"/>
        <v>156.82076156561288</v>
      </c>
      <c r="N202" s="22">
        <f t="shared" ca="1" si="141"/>
        <v>60</v>
      </c>
      <c r="O202" s="21">
        <f t="shared" ca="1" si="142"/>
        <v>25.987123361877668</v>
      </c>
      <c r="P202" s="99">
        <f t="shared" ca="1" si="133"/>
        <v>62.941782456992499</v>
      </c>
      <c r="R202" s="108"/>
      <c r="S202" s="99">
        <f t="shared" ca="1" si="136"/>
        <v>29.594130270480825</v>
      </c>
      <c r="T202" s="175"/>
      <c r="U202" s="176"/>
      <c r="AC202" s="4"/>
      <c r="AD202" s="4"/>
      <c r="AE202" s="4"/>
      <c r="AF202" s="4"/>
      <c r="AL202" s="154">
        <f t="shared" ca="1" si="143"/>
        <v>23.799161418908252</v>
      </c>
      <c r="AM202" s="139">
        <f t="shared" ca="1" si="144"/>
        <v>7.1282417060063956</v>
      </c>
      <c r="AN202" s="154">
        <f t="shared" ca="1" si="145"/>
        <v>-23.799161418908252</v>
      </c>
      <c r="AO202" s="139">
        <f t="shared" ca="1" si="146"/>
        <v>7.1282417060063956</v>
      </c>
      <c r="AP202" s="154">
        <f t="shared" ca="1" si="147"/>
        <v>20.237526490231371</v>
      </c>
      <c r="AQ202" s="139">
        <f t="shared" ca="1" si="148"/>
        <v>-14.410219832455144</v>
      </c>
      <c r="AR202" s="30">
        <f t="shared" ca="1" si="149"/>
        <v>-20.237526490231371</v>
      </c>
      <c r="AS202" s="91">
        <f t="shared" ca="1" si="150"/>
        <v>-14.410219832455144</v>
      </c>
      <c r="AT202" s="154" t="e">
        <f ca="1">IF(OR(J202=181,J202=-1),#N/A,I202*SIN(RADIANS(J202)))</f>
        <v>#N/A</v>
      </c>
      <c r="AU202" s="139" t="e">
        <f t="shared" ca="1" si="152"/>
        <v>#N/A</v>
      </c>
      <c r="AV202" s="154">
        <f t="shared" ca="1" si="153"/>
        <v>24.766507264148828</v>
      </c>
      <c r="AW202" s="139">
        <f t="shared" ca="1" si="154"/>
        <v>-3.0203671854367697</v>
      </c>
      <c r="AX202" s="99">
        <f t="shared" ca="1" si="155"/>
        <v>21.607333824421744</v>
      </c>
      <c r="AY202" s="91">
        <f t="shared" ca="1" si="156"/>
        <v>12.475000000000003</v>
      </c>
      <c r="BD202" s="174">
        <v>159</v>
      </c>
      <c r="BE202" s="30">
        <f t="shared" ca="1" si="157"/>
        <v>0.77398864056353056</v>
      </c>
      <c r="BF202" s="30">
        <f t="shared" ca="1" si="158"/>
        <v>0.67323965032812616</v>
      </c>
      <c r="BG202" s="30">
        <f t="shared" ca="1" si="168"/>
        <v>0.4976119154599194</v>
      </c>
      <c r="BH202" s="17" t="b">
        <f t="shared" ca="1" si="159"/>
        <v>0</v>
      </c>
      <c r="BI202" s="30" t="e">
        <f t="shared" ca="1" si="160"/>
        <v>#N/A</v>
      </c>
      <c r="BJ202" s="91" t="e">
        <f t="shared" ca="1" si="161"/>
        <v>#N/A</v>
      </c>
      <c r="BK202" t="b">
        <f t="shared" ca="1" si="162"/>
        <v>0</v>
      </c>
      <c r="BL202" s="30" t="e">
        <f t="shared" ca="1" si="169"/>
        <v>#N/A</v>
      </c>
      <c r="BM202" s="91" t="e">
        <f t="shared" ca="1" si="170"/>
        <v>#N/A</v>
      </c>
      <c r="BN202" s="17" t="b">
        <f t="shared" ca="1" si="163"/>
        <v>0</v>
      </c>
      <c r="BO202" t="b">
        <f t="shared" ca="1" si="164"/>
        <v>0</v>
      </c>
      <c r="BP202" t="b">
        <f t="shared" ca="1" si="165"/>
        <v>1</v>
      </c>
      <c r="BQ202" t="b">
        <f t="shared" ca="1" si="166"/>
        <v>1</v>
      </c>
      <c r="BR202" s="108" t="b">
        <f t="shared" si="167"/>
        <v>1</v>
      </c>
    </row>
    <row r="203" spans="1:70" ht="15" customHeight="1">
      <c r="I203" s="109">
        <f>I202</f>
        <v>24.95</v>
      </c>
      <c r="J203" s="113"/>
      <c r="K203" s="114" t="e">
        <f ca="1">J202</f>
        <v>#N/A</v>
      </c>
      <c r="L203" s="115"/>
      <c r="M203" s="114">
        <f ca="1">L202</f>
        <v>96.953097480721709</v>
      </c>
      <c r="N203" s="115"/>
      <c r="O203" s="114">
        <f ca="1">N202</f>
        <v>60</v>
      </c>
      <c r="P203" s="115"/>
      <c r="Q203" s="177">
        <f t="array" aca="1" ref="Q203" ca="1">MIN(IF(ISNUMBER(Q43:Q202),Q43:Q202))</f>
        <v>0</v>
      </c>
      <c r="R203" s="178">
        <f t="array" aca="1" ref="R203" ca="1">MIN(IF(ISNUMBER(R43:R202),R43:R202))</f>
        <v>0</v>
      </c>
      <c r="S203" s="115"/>
      <c r="T203" s="177">
        <f t="array" aca="1" ref="T203" ca="1">MIN(IF(ISNUMBER(T43:T202),T43:T202))</f>
        <v>9.84375</v>
      </c>
      <c r="U203" s="178">
        <f t="array" aca="1" ref="U203" ca="1">MIN(IF(ISNUMBER(U43:U202),U43:U202))</f>
        <v>43.602743458869938</v>
      </c>
      <c r="AC203" s="4"/>
      <c r="AD203" s="4"/>
      <c r="AE203" s="4"/>
      <c r="AF203" s="4"/>
      <c r="AN203" s="162">
        <f t="array" aca="1" ref="AN203" ca="1">MIN(IF(ISNUMBER(AN43:AN202),AN43:AN202))</f>
        <v>-23.799161418908252</v>
      </c>
      <c r="AO203" s="163">
        <f t="array" aca="1" ref="AO203" ca="1">MIN(IF(ISNUMBER(AO43:AO202),AO43:AO202))</f>
        <v>7.1282417060063894</v>
      </c>
      <c r="AR203" s="162">
        <f t="array" aca="1" ref="AR203" ca="1">MIN(IF(ISNUMBER(AR43:AR202),AR43:AR202))</f>
        <v>-20.237526490231371</v>
      </c>
      <c r="AS203" s="163">
        <f t="array" aca="1" ref="AS203" ca="1">MIN(IF(ISNUMBER(AS43:AS202),AS43:AS202))</f>
        <v>-14.410219832455159</v>
      </c>
      <c r="AT203" s="110"/>
      <c r="AU203" s="166" t="s">
        <v>113</v>
      </c>
      <c r="AV203" s="110"/>
      <c r="AW203" s="166" t="s">
        <v>113</v>
      </c>
      <c r="AX203" s="109"/>
      <c r="AY203" s="170" t="s">
        <v>113</v>
      </c>
      <c r="BD203" s="174">
        <v>160</v>
      </c>
      <c r="BE203" s="30">
        <f t="shared" ca="1" si="157"/>
        <v>0.76895426140194945</v>
      </c>
      <c r="BF203" s="30">
        <f t="shared" ca="1" si="158"/>
        <v>0.6650809624159687</v>
      </c>
      <c r="BG203" s="30">
        <f t="shared" ca="1" si="168"/>
        <v>0.49158158091615078</v>
      </c>
      <c r="BH203" s="17" t="b">
        <f t="shared" ca="1" si="159"/>
        <v>0</v>
      </c>
      <c r="BI203" s="30" t="e">
        <f t="shared" ca="1" si="160"/>
        <v>#N/A</v>
      </c>
      <c r="BJ203" s="91" t="e">
        <f t="shared" ca="1" si="161"/>
        <v>#N/A</v>
      </c>
      <c r="BK203" t="b">
        <f t="shared" ca="1" si="162"/>
        <v>0</v>
      </c>
      <c r="BL203" s="30" t="e">
        <f t="shared" ca="1" si="169"/>
        <v>#N/A</v>
      </c>
      <c r="BM203" s="91" t="e">
        <f t="shared" ca="1" si="170"/>
        <v>#N/A</v>
      </c>
      <c r="BN203" s="17" t="b">
        <f t="shared" ca="1" si="163"/>
        <v>0</v>
      </c>
      <c r="BO203" t="b">
        <f t="shared" ca="1" si="164"/>
        <v>0</v>
      </c>
      <c r="BP203" t="b">
        <f t="shared" ca="1" si="165"/>
        <v>1</v>
      </c>
      <c r="BQ203" t="b">
        <f t="shared" ca="1" si="166"/>
        <v>1</v>
      </c>
      <c r="BR203" s="108" t="b">
        <f t="shared" si="167"/>
        <v>1</v>
      </c>
    </row>
    <row r="204" spans="1:70" ht="15" customHeight="1">
      <c r="Q204" s="4"/>
      <c r="R204" s="4"/>
      <c r="S204" s="4"/>
      <c r="AC204" s="4"/>
      <c r="AD204" s="4"/>
      <c r="AE204" s="4"/>
      <c r="AF204" s="4"/>
      <c r="AN204" s="165">
        <f ca="1">-AN203</f>
        <v>23.799161418908252</v>
      </c>
      <c r="AO204" s="164">
        <f ca="1">AO203</f>
        <v>7.1282417060063894</v>
      </c>
      <c r="AR204" s="165">
        <f ca="1">-AR203</f>
        <v>20.237526490231371</v>
      </c>
      <c r="AS204" s="164">
        <f ca="1">AS203</f>
        <v>-14.410219832455159</v>
      </c>
      <c r="AT204" s="162">
        <f t="array" aca="1" ref="AT204" ca="1">MIN(IF(ISNUMBER(AT43:AT202),AT43:AT202))</f>
        <v>4.330127018922194E-2</v>
      </c>
      <c r="AU204" s="163">
        <f ca="1">VLOOKUP(AT204,AT43:AU202,2)</f>
        <v>-2.4999999999999991E-2</v>
      </c>
      <c r="AV204" s="162">
        <f t="array" aca="1" ref="AV204" ca="1">MIN(IF(ISNUMBER(AV43:AV202),AV43:AV202))</f>
        <v>0.84884584849097922</v>
      </c>
      <c r="AW204" s="163">
        <f ca="1">VLOOKUP(AV204,AV43:AW202,2)</f>
        <v>-3.0075049003284482</v>
      </c>
      <c r="AX204" s="162">
        <f t="array" aca="1" ref="AX204" ca="1">MIN(IF(ISNUMBER(AX43:AX202),AX43:AX202))</f>
        <v>4.3301270189221933E-2</v>
      </c>
      <c r="AY204" s="163">
        <f ca="1">VLOOKUP(AX204,AX43:AY202,2)</f>
        <v>2.5000000000000008E-2</v>
      </c>
      <c r="BD204" s="174">
        <v>161</v>
      </c>
      <c r="BE204" s="30">
        <f t="shared" ca="1" si="157"/>
        <v>0.76421623414778783</v>
      </c>
      <c r="BF204" s="30">
        <f t="shared" ca="1" si="158"/>
        <v>0.65730435308914203</v>
      </c>
      <c r="BG204" s="30">
        <f t="shared" ca="1" si="168"/>
        <v>0.48583365228327891</v>
      </c>
      <c r="BH204" s="17" t="b">
        <f t="shared" ca="1" si="159"/>
        <v>0</v>
      </c>
      <c r="BI204" s="30" t="e">
        <f t="shared" ca="1" si="160"/>
        <v>#N/A</v>
      </c>
      <c r="BJ204" s="91" t="e">
        <f t="shared" ca="1" si="161"/>
        <v>#N/A</v>
      </c>
      <c r="BK204" t="b">
        <f t="shared" ca="1" si="162"/>
        <v>0</v>
      </c>
      <c r="BL204" s="30" t="e">
        <f t="shared" ca="1" si="169"/>
        <v>#N/A</v>
      </c>
      <c r="BM204" s="91" t="e">
        <f t="shared" ca="1" si="170"/>
        <v>#N/A</v>
      </c>
      <c r="BN204" s="17" t="b">
        <f t="shared" ca="1" si="163"/>
        <v>0</v>
      </c>
      <c r="BO204" t="b">
        <f t="shared" ca="1" si="164"/>
        <v>0</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-4.330127018922194E-2</v>
      </c>
      <c r="AU205" s="164">
        <f ca="1">AU204</f>
        <v>-2.4999999999999991E-2</v>
      </c>
      <c r="AV205" s="165">
        <f ca="1">IF(AV204&gt;3,#N/A,-AV204)</f>
        <v>-0.84884584849097922</v>
      </c>
      <c r="AW205" s="164">
        <f ca="1">AW204</f>
        <v>-3.0075049003284482</v>
      </c>
      <c r="AX205" s="165">
        <f ca="1">IF(AX204&gt;2,#N/A,-AX204)</f>
        <v>-4.3301270189221933E-2</v>
      </c>
      <c r="AY205" s="164">
        <f ca="1">AY204</f>
        <v>2.5000000000000008E-2</v>
      </c>
      <c r="BD205" s="174">
        <v>162</v>
      </c>
      <c r="BE205" s="30">
        <f t="shared" ca="1" si="157"/>
        <v>0.75976625235281248</v>
      </c>
      <c r="BF205" s="30">
        <f t="shared" ca="1" si="158"/>
        <v>0.64991219117818166</v>
      </c>
      <c r="BG205" s="30">
        <f t="shared" ca="1" si="168"/>
        <v>0.48036988043604728</v>
      </c>
      <c r="BH205" s="17" t="b">
        <f t="shared" ca="1" si="159"/>
        <v>0</v>
      </c>
      <c r="BI205" s="30" t="e">
        <f t="shared" ca="1" si="160"/>
        <v>#N/A</v>
      </c>
      <c r="BJ205" s="91" t="e">
        <f t="shared" ca="1" si="161"/>
        <v>#N/A</v>
      </c>
      <c r="BK205" t="b">
        <f t="shared" ca="1" si="162"/>
        <v>0</v>
      </c>
      <c r="BL205" s="30" t="e">
        <f t="shared" ca="1" si="169"/>
        <v>#N/A</v>
      </c>
      <c r="BM205" s="91" t="e">
        <f t="shared" ca="1" si="170"/>
        <v>#N/A</v>
      </c>
      <c r="BN205" s="17" t="b">
        <f t="shared" ca="1" si="163"/>
        <v>0</v>
      </c>
      <c r="BO205" t="b">
        <f t="shared" ca="1" si="164"/>
        <v>0</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0.75559662404232619</v>
      </c>
      <c r="BF206" s="30">
        <f t="shared" ca="1" si="158"/>
        <v>0.64290672840721408</v>
      </c>
      <c r="BG206" s="30">
        <f t="shared" ca="1" si="168"/>
        <v>0.47519192969228868</v>
      </c>
      <c r="BH206" s="17" t="b">
        <f t="shared" ca="1" si="159"/>
        <v>0</v>
      </c>
      <c r="BI206" s="30" t="e">
        <f t="shared" ca="1" si="160"/>
        <v>#N/A</v>
      </c>
      <c r="BJ206" s="91" t="e">
        <f t="shared" ca="1" si="161"/>
        <v>#N/A</v>
      </c>
      <c r="BK206" t="b">
        <f t="shared" ca="1" si="162"/>
        <v>0</v>
      </c>
      <c r="BL206" s="30" t="e">
        <f t="shared" ca="1" si="169"/>
        <v>#N/A</v>
      </c>
      <c r="BM206" s="91" t="e">
        <f t="shared" ca="1" si="170"/>
        <v>#N/A</v>
      </c>
      <c r="BN206" s="17" t="b">
        <f t="shared" ca="1" si="163"/>
        <v>0</v>
      </c>
      <c r="BO206" t="b">
        <f t="shared" ca="1" si="164"/>
        <v>0</v>
      </c>
      <c r="BP206" t="b">
        <f t="shared" ca="1" si="165"/>
        <v>1</v>
      </c>
      <c r="BQ206" t="b">
        <f t="shared" ca="1" si="166"/>
        <v>1</v>
      </c>
      <c r="BR206" s="108" t="b">
        <f t="shared" si="167"/>
        <v>1</v>
      </c>
    </row>
    <row r="207" spans="1:70" ht="15" customHeight="1">
      <c r="A207" s="40" t="s">
        <v>124</v>
      </c>
      <c r="B207" s="41">
        <v>10</v>
      </c>
      <c r="C207" s="42">
        <f ca="1">C7</f>
        <v>240</v>
      </c>
      <c r="D207" s="43" t="s">
        <v>125</v>
      </c>
      <c r="E207" s="44" t="s">
        <v>126</v>
      </c>
      <c r="F207" s="45" t="s">
        <v>127</v>
      </c>
      <c r="G207" s="43" t="s">
        <v>125</v>
      </c>
      <c r="H207" s="44" t="s">
        <v>126</v>
      </c>
      <c r="I207" s="44" t="s">
        <v>127</v>
      </c>
      <c r="J207" s="46">
        <f ca="1">MOD(360+J212,360)</f>
        <v>240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0.75170023752580273</v>
      </c>
      <c r="BF207" s="30">
        <f t="shared" ca="1" si="158"/>
        <v>0.63629009870806363</v>
      </c>
      <c r="BG207" s="30">
        <f t="shared" ca="1" si="168"/>
        <v>0.47030137730596006</v>
      </c>
      <c r="BH207" s="17" t="b">
        <f t="shared" ca="1" si="159"/>
        <v>0</v>
      </c>
      <c r="BI207" s="30" t="e">
        <f t="shared" ca="1" si="160"/>
        <v>#N/A</v>
      </c>
      <c r="BJ207" s="91" t="e">
        <f t="shared" ca="1" si="161"/>
        <v>#N/A</v>
      </c>
      <c r="BK207" t="b">
        <f t="shared" ca="1" si="162"/>
        <v>0</v>
      </c>
      <c r="BL207" s="30" t="e">
        <f t="shared" ca="1" si="169"/>
        <v>#N/A</v>
      </c>
      <c r="BM207" s="91" t="e">
        <f t="shared" ca="1" si="170"/>
        <v>#N/A</v>
      </c>
      <c r="BN207" s="17" t="b">
        <f t="shared" ca="1" si="163"/>
        <v>0</v>
      </c>
      <c r="BO207" t="b">
        <f t="shared" ca="1" si="164"/>
        <v>0</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0.74807053036083426</v>
      </c>
      <c r="BF208" s="30">
        <f t="shared" ca="1" si="158"/>
        <v>0.63006431757023296</v>
      </c>
      <c r="BG208" s="30">
        <f t="shared" ca="1" si="168"/>
        <v>0.46569971298669394</v>
      </c>
      <c r="BH208" s="17" t="b">
        <f t="shared" ca="1" si="159"/>
        <v>0</v>
      </c>
      <c r="BI208" s="30" t="e">
        <f t="shared" ca="1" si="160"/>
        <v>#N/A</v>
      </c>
      <c r="BJ208" s="91" t="e">
        <f t="shared" ca="1" si="161"/>
        <v>#N/A</v>
      </c>
      <c r="BK208" t="b">
        <f t="shared" ca="1" si="162"/>
        <v>0</v>
      </c>
      <c r="BL208" s="30" t="e">
        <f t="shared" ca="1" si="169"/>
        <v>#N/A</v>
      </c>
      <c r="BM208" s="91" t="e">
        <f t="shared" ca="1" si="170"/>
        <v>#N/A</v>
      </c>
      <c r="BN208" s="17" t="b">
        <f t="shared" ca="1" si="163"/>
        <v>0</v>
      </c>
      <c r="BO208" t="b">
        <f t="shared" ca="1" si="164"/>
        <v>0</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0.74470146120766834</v>
      </c>
      <c r="BF209" s="30">
        <f t="shared" ca="1" si="158"/>
        <v>0.62423128142696716</v>
      </c>
      <c r="BG209" s="30">
        <f t="shared" ca="1" si="168"/>
        <v>0.46138833844601923</v>
      </c>
      <c r="BH209" s="17" t="b">
        <f t="shared" ca="1" si="159"/>
        <v>0</v>
      </c>
      <c r="BI209" s="30" t="e">
        <f t="shared" ca="1" si="160"/>
        <v>#N/A</v>
      </c>
      <c r="BJ209" s="91" t="e">
        <f t="shared" ca="1" si="161"/>
        <v>#N/A</v>
      </c>
      <c r="BK209" t="b">
        <f t="shared" ca="1" si="162"/>
        <v>0</v>
      </c>
      <c r="BL209" s="30" t="e">
        <f t="shared" ca="1" si="169"/>
        <v>#N/A</v>
      </c>
      <c r="BM209" s="91" t="e">
        <f t="shared" ca="1" si="170"/>
        <v>#N/A</v>
      </c>
      <c r="BN209" s="17" t="b">
        <f t="shared" ca="1" si="163"/>
        <v>0</v>
      </c>
      <c r="BO209" t="b">
        <f t="shared" ca="1" si="164"/>
        <v>0</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0.74158748434103139</v>
      </c>
      <c r="BF210" s="30">
        <f t="shared" ca="1" si="158"/>
        <v>0.61879276707758157</v>
      </c>
      <c r="BG210" s="30">
        <f t="shared" ca="1" si="168"/>
        <v>0.45736856697038636</v>
      </c>
      <c r="BH210" s="17" t="b">
        <f t="shared" ca="1" si="159"/>
        <v>0</v>
      </c>
      <c r="BI210" s="30" t="e">
        <f t="shared" ca="1" si="160"/>
        <v>#N/A</v>
      </c>
      <c r="BJ210" s="91" t="e">
        <f t="shared" ca="1" si="161"/>
        <v>#N/A</v>
      </c>
      <c r="BK210" t="b">
        <f t="shared" ca="1" si="162"/>
        <v>0</v>
      </c>
      <c r="BL210" s="30" t="e">
        <f t="shared" ca="1" si="169"/>
        <v>#N/A</v>
      </c>
      <c r="BM210" s="91" t="e">
        <f t="shared" ca="1" si="170"/>
        <v>#N/A</v>
      </c>
      <c r="BN210" s="17" t="b">
        <f t="shared" ca="1" si="163"/>
        <v>0</v>
      </c>
      <c r="BO210" t="b">
        <f t="shared" ca="1" si="164"/>
        <v>0</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0.73872352661215013</v>
      </c>
      <c r="BF211" s="30">
        <f t="shared" ca="1" si="158"/>
        <v>0.61375043114623073</v>
      </c>
      <c r="BG211" s="30">
        <f t="shared" ca="1" si="168"/>
        <v>0.45364162302112709</v>
      </c>
      <c r="BH211" s="17" t="b">
        <f t="shared" ca="1" si="159"/>
        <v>0</v>
      </c>
      <c r="BI211" s="30" t="e">
        <f t="shared" ca="1" si="160"/>
        <v>#N/A</v>
      </c>
      <c r="BJ211" s="91" t="e">
        <f t="shared" ca="1" si="161"/>
        <v>#N/A</v>
      </c>
      <c r="BK211" t="b">
        <f t="shared" ca="1" si="162"/>
        <v>0</v>
      </c>
      <c r="BL211" s="30" t="e">
        <f t="shared" ca="1" si="169"/>
        <v>#N/A</v>
      </c>
      <c r="BM211" s="91" t="e">
        <f t="shared" ca="1" si="170"/>
        <v>#N/A</v>
      </c>
      <c r="BN211" s="17" t="b">
        <f t="shared" ca="1" si="163"/>
        <v>0</v>
      </c>
      <c r="BO211" t="b">
        <f t="shared" ca="1" si="164"/>
        <v>0</v>
      </c>
      <c r="BP211" t="b">
        <f t="shared" ca="1" si="165"/>
        <v>1</v>
      </c>
      <c r="BQ211" t="b">
        <f t="shared" ca="1" si="166"/>
        <v>1</v>
      </c>
      <c r="BR211" s="108" t="b">
        <f t="shared" si="167"/>
        <v>1</v>
      </c>
    </row>
    <row r="212" spans="1:70" ht="15" customHeight="1">
      <c r="A212" s="38" t="s">
        <v>124</v>
      </c>
      <c r="B212" s="38"/>
      <c r="C212" s="54">
        <f ca="1">IF(D207="Going",C207,C207+180)</f>
        <v>240</v>
      </c>
      <c r="D212" s="54">
        <f ca="1">C212</f>
        <v>240</v>
      </c>
      <c r="E212" s="54">
        <f ca="1">IF(F207="Earth-Fixed",D212,0)</f>
        <v>240</v>
      </c>
      <c r="F212" s="55">
        <f ca="1">90-E212</f>
        <v>-150</v>
      </c>
      <c r="G212" s="56">
        <f ca="1">IF(D207="Going",C207,C207+180)</f>
        <v>240</v>
      </c>
      <c r="H212" s="54">
        <f ca="1">IF(I207="Earth-Fixed",G212,0)</f>
        <v>240</v>
      </c>
      <c r="I212" s="54">
        <f ca="1">IF(H207="Nautical",H212,180-H212)</f>
        <v>240</v>
      </c>
      <c r="J212" s="55">
        <f ca="1">IF(G207="Going",I212,I212+180)</f>
        <v>240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0.73610496667731606</v>
      </c>
      <c r="BF212" s="30">
        <f t="shared" ca="1" si="158"/>
        <v>0.60910580957728599</v>
      </c>
      <c r="BG212" s="30">
        <f t="shared" ca="1" si="168"/>
        <v>0.45020864186147225</v>
      </c>
      <c r="BH212" s="17" t="b">
        <f t="shared" ca="1" si="159"/>
        <v>0</v>
      </c>
      <c r="BI212" s="30" t="e">
        <f t="shared" ca="1" si="160"/>
        <v>#N/A</v>
      </c>
      <c r="BJ212" s="91" t="e">
        <f t="shared" ca="1" si="161"/>
        <v>#N/A</v>
      </c>
      <c r="BK212" t="b">
        <f t="shared" ca="1" si="162"/>
        <v>0</v>
      </c>
      <c r="BL212" s="30" t="e">
        <f t="shared" ca="1" si="169"/>
        <v>#N/A</v>
      </c>
      <c r="BM212" s="91" t="e">
        <f t="shared" ca="1" si="170"/>
        <v>#N/A</v>
      </c>
      <c r="BN212" s="17" t="b">
        <f t="shared" ca="1" si="163"/>
        <v>0</v>
      </c>
      <c r="BO212" t="b">
        <f t="shared" ca="1" si="164"/>
        <v>0</v>
      </c>
      <c r="BP212" t="b">
        <f t="shared" ca="1" si="165"/>
        <v>1</v>
      </c>
      <c r="BQ212" t="b">
        <f t="shared" ca="1" si="166"/>
        <v>1</v>
      </c>
      <c r="BR212" s="108" t="b">
        <f t="shared" si="167"/>
        <v>1</v>
      </c>
    </row>
    <row r="213" spans="1:70" ht="15" customHeight="1">
      <c r="A213" s="40" t="s">
        <v>137</v>
      </c>
      <c r="B213" s="40"/>
      <c r="C213" s="57">
        <f ca="1">IF(D207="Going",C207,C207+180)</f>
        <v>240</v>
      </c>
      <c r="D213" s="57">
        <f ca="1">-C213</f>
        <v>-240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0.73372761633034478</v>
      </c>
      <c r="BF213" s="30">
        <f t="shared" ca="1" si="158"/>
        <v>0.60486031716747046</v>
      </c>
      <c r="BG213" s="30">
        <f t="shared" ca="1" si="168"/>
        <v>0.44707066921073907</v>
      </c>
      <c r="BH213" s="17" t="b">
        <f t="shared" ca="1" si="159"/>
        <v>0</v>
      </c>
      <c r="BI213" s="30" t="e">
        <f t="shared" ca="1" si="160"/>
        <v>#N/A</v>
      </c>
      <c r="BJ213" s="91" t="e">
        <f t="shared" ca="1" si="161"/>
        <v>#N/A</v>
      </c>
      <c r="BK213" t="b">
        <f t="shared" ca="1" si="162"/>
        <v>0</v>
      </c>
      <c r="BL213" s="30" t="e">
        <f t="shared" ca="1" si="169"/>
        <v>#N/A</v>
      </c>
      <c r="BM213" s="91" t="e">
        <f t="shared" ca="1" si="170"/>
        <v>#N/A</v>
      </c>
      <c r="BN213" s="17" t="b">
        <f t="shared" ca="1" si="163"/>
        <v>0</v>
      </c>
      <c r="BO213" t="b">
        <f t="shared" ca="1" si="164"/>
        <v>0</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0.7315877037952021</v>
      </c>
      <c r="BF214" s="30">
        <f t="shared" ca="1" si="158"/>
        <v>0.60101524713489918</v>
      </c>
      <c r="BG214" s="30">
        <f t="shared" ca="1" si="168"/>
        <v>0.44422866092579505</v>
      </c>
      <c r="BH214" s="17" t="b">
        <f t="shared" ca="1" si="159"/>
        <v>0</v>
      </c>
      <c r="BI214" s="30" t="e">
        <f t="shared" ca="1" si="160"/>
        <v>#N/A</v>
      </c>
      <c r="BJ214" s="91" t="e">
        <f t="shared" ca="1" si="161"/>
        <v>#N/A</v>
      </c>
      <c r="BK214" t="b">
        <f t="shared" ca="1" si="162"/>
        <v>0</v>
      </c>
      <c r="BL214" s="30" t="e">
        <f t="shared" ca="1" si="169"/>
        <v>#N/A</v>
      </c>
      <c r="BM214" s="91" t="e">
        <f t="shared" ca="1" si="170"/>
        <v>#N/A</v>
      </c>
      <c r="BN214" s="17" t="b">
        <f t="shared" ca="1" si="163"/>
        <v>0</v>
      </c>
      <c r="BO214" t="b">
        <f t="shared" ca="1" si="164"/>
        <v>0</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0.72968185885216263</v>
      </c>
      <c r="BF215" s="30">
        <f t="shared" ca="1" si="158"/>
        <v>0.59757177072515211</v>
      </c>
      <c r="BG215" s="30">
        <f t="shared" ca="1" si="168"/>
        <v>0.44168348270989505</v>
      </c>
      <c r="BH215" s="17" t="b">
        <f t="shared" ca="1" si="159"/>
        <v>0</v>
      </c>
      <c r="BI215" s="30" t="e">
        <f t="shared" ca="1" si="160"/>
        <v>#N/A</v>
      </c>
      <c r="BJ215" s="91" t="e">
        <f t="shared" ca="1" si="161"/>
        <v>#N/A</v>
      </c>
      <c r="BK215" t="b">
        <f t="shared" ca="1" si="162"/>
        <v>0</v>
      </c>
      <c r="BL215" s="30" t="e">
        <f t="shared" ca="1" si="169"/>
        <v>#N/A</v>
      </c>
      <c r="BM215" s="91" t="e">
        <f t="shared" ca="1" si="170"/>
        <v>#N/A</v>
      </c>
      <c r="BN215" s="17" t="b">
        <f t="shared" ca="1" si="163"/>
        <v>0</v>
      </c>
      <c r="BO215" t="b">
        <f t="shared" ca="1" si="164"/>
        <v>0</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0.72800709968639377</v>
      </c>
      <c r="BF216" s="30">
        <f t="shared" ca="1" si="158"/>
        <v>0.59453093685450131</v>
      </c>
      <c r="BG216" s="30">
        <f t="shared" ca="1" si="168"/>
        <v>0.43943590984897929</v>
      </c>
      <c r="BH216" s="17" t="b">
        <f t="shared" ca="1" si="159"/>
        <v>0</v>
      </c>
      <c r="BI216" s="30" t="e">
        <f t="shared" ca="1" si="160"/>
        <v>#N/A</v>
      </c>
      <c r="BJ216" s="91" t="e">
        <f t="shared" ca="1" si="161"/>
        <v>#N/A</v>
      </c>
      <c r="BK216" t="b">
        <f t="shared" ca="1" si="162"/>
        <v>0</v>
      </c>
      <c r="BL216" s="30" t="e">
        <f t="shared" ca="1" si="169"/>
        <v>#N/A</v>
      </c>
      <c r="BM216" s="91" t="e">
        <f t="shared" ca="1" si="170"/>
        <v>#N/A</v>
      </c>
      <c r="BN216" s="17" t="b">
        <f t="shared" ca="1" si="163"/>
        <v>0</v>
      </c>
      <c r="BO216" t="b">
        <f t="shared" ca="1" si="164"/>
        <v>0</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0.72656082136202482</v>
      </c>
      <c r="BF217" s="30">
        <f t="shared" ca="1" si="158"/>
        <v>0.5918936717904012</v>
      </c>
      <c r="BG217" s="30">
        <f t="shared" ca="1" si="168"/>
        <v>0.43748662697551394</v>
      </c>
      <c r="BH217" s="17" t="b">
        <f t="shared" ca="1" si="159"/>
        <v>0</v>
      </c>
      <c r="BI217" s="30" t="e">
        <f t="shared" ca="1" si="160"/>
        <v>#N/A</v>
      </c>
      <c r="BJ217" s="91" t="e">
        <f t="shared" ca="1" si="161"/>
        <v>#N/A</v>
      </c>
      <c r="BK217" t="b">
        <f t="shared" ca="1" si="162"/>
        <v>0</v>
      </c>
      <c r="BL217" s="30" t="e">
        <f t="shared" ca="1" si="169"/>
        <v>#N/A</v>
      </c>
      <c r="BM217" s="91" t="e">
        <f t="shared" ca="1" si="170"/>
        <v>#N/A</v>
      </c>
      <c r="BN217" s="17" t="b">
        <f t="shared" ca="1" si="163"/>
        <v>0</v>
      </c>
      <c r="BO217" t="b">
        <f t="shared" ca="1" si="164"/>
        <v>0</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-2.2320508075688772</v>
      </c>
      <c r="G218" s="68">
        <f t="shared" ca="1" si="183"/>
        <v>-0.13397459621556218</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0.72534078583777351</v>
      </c>
      <c r="BF218" s="30">
        <f t="shared" ca="1" si="158"/>
        <v>0.58966077886933776</v>
      </c>
      <c r="BG218" s="30">
        <f t="shared" ca="1" si="168"/>
        <v>0.4358362278599453</v>
      </c>
      <c r="BH218" s="17" t="b">
        <f t="shared" ca="1" si="159"/>
        <v>0</v>
      </c>
      <c r="BI218" s="30" t="e">
        <f t="shared" ca="1" si="160"/>
        <v>#N/A</v>
      </c>
      <c r="BJ218" s="91" t="e">
        <f t="shared" ca="1" si="161"/>
        <v>#N/A</v>
      </c>
      <c r="BK218" t="b">
        <f t="shared" ca="1" si="162"/>
        <v>0</v>
      </c>
      <c r="BL218" s="30" t="e">
        <f t="shared" ca="1" si="169"/>
        <v>#N/A</v>
      </c>
      <c r="BM218" s="91" t="e">
        <f t="shared" ca="1" si="170"/>
        <v>#N/A</v>
      </c>
      <c r="BN218" s="17" t="b">
        <f t="shared" ca="1" si="163"/>
        <v>0</v>
      </c>
      <c r="BO218" t="b">
        <f t="shared" ca="1" si="164"/>
        <v>0</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2.9641016151377531</v>
      </c>
      <c r="G219" s="68">
        <f t="shared" ca="1" si="183"/>
        <v>2.8660254037844402</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0.72434511345220176</v>
      </c>
      <c r="BF219" s="30">
        <f t="shared" ca="1" si="158"/>
        <v>0.58783293825212568</v>
      </c>
      <c r="BG219" s="30">
        <f t="shared" ca="1" si="168"/>
        <v>0.43448521522983202</v>
      </c>
      <c r="BH219" s="17" t="b">
        <f t="shared" ca="1" si="159"/>
        <v>0</v>
      </c>
      <c r="BI219" s="30" t="e">
        <f t="shared" ca="1" si="160"/>
        <v>#N/A</v>
      </c>
      <c r="BJ219" s="91" t="e">
        <f t="shared" ca="1" si="161"/>
        <v>#N/A</v>
      </c>
      <c r="BK219" t="b">
        <f t="shared" ca="1" si="162"/>
        <v>0</v>
      </c>
      <c r="BL219" s="30" t="e">
        <f t="shared" ca="1" si="169"/>
        <v>#N/A</v>
      </c>
      <c r="BM219" s="91" t="e">
        <f t="shared" ca="1" si="170"/>
        <v>#N/A</v>
      </c>
      <c r="BN219" s="17" t="b">
        <f t="shared" ca="1" si="163"/>
        <v>0</v>
      </c>
      <c r="BO219" t="b">
        <f t="shared" ca="1" si="164"/>
        <v>0</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3.9641016151377548</v>
      </c>
      <c r="G220" s="68">
        <f t="shared" ca="1" si="183"/>
        <v>1.1339745962155612</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0.72357227581785266</v>
      </c>
      <c r="BF220" s="30">
        <f t="shared" ca="1" si="158"/>
        <v>0.58641070671672324</v>
      </c>
      <c r="BG220" s="30">
        <f t="shared" ca="1" si="168"/>
        <v>0.43343400061670845</v>
      </c>
      <c r="BH220" s="17" t="b">
        <f t="shared" ca="1" si="159"/>
        <v>0</v>
      </c>
      <c r="BI220" s="30" t="e">
        <f t="shared" ca="1" si="160"/>
        <v>#N/A</v>
      </c>
      <c r="BJ220" s="91" t="e">
        <f t="shared" ca="1" si="161"/>
        <v>#N/A</v>
      </c>
      <c r="BK220" t="b">
        <f t="shared" ca="1" si="162"/>
        <v>0</v>
      </c>
      <c r="BL220" s="30" t="e">
        <f t="shared" ca="1" si="169"/>
        <v>#N/A</v>
      </c>
      <c r="BM220" s="91" t="e">
        <f t="shared" ca="1" si="170"/>
        <v>#N/A</v>
      </c>
      <c r="BN220" s="17" t="b">
        <f t="shared" ca="1" si="163"/>
        <v>0</v>
      </c>
      <c r="BO220" t="b">
        <f t="shared" ca="1" si="164"/>
        <v>0</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-1.2320508075688774</v>
      </c>
      <c r="G221" s="68">
        <f t="shared" ca="1" si="183"/>
        <v>-1.8660254037844386</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0.72302109007398729</v>
      </c>
      <c r="BF221" s="30">
        <f t="shared" ca="1" si="158"/>
        <v>0.58539451748863391</v>
      </c>
      <c r="BG221" s="30">
        <f t="shared" ca="1" si="168"/>
        <v>0.43268290423072936</v>
      </c>
      <c r="BH221" s="17" t="b">
        <f t="shared" ca="1" si="159"/>
        <v>0</v>
      </c>
      <c r="BI221" s="30" t="e">
        <f t="shared" ca="1" si="160"/>
        <v>#N/A</v>
      </c>
      <c r="BJ221" s="91" t="e">
        <f t="shared" ca="1" si="161"/>
        <v>#N/A</v>
      </c>
      <c r="BK221" t="b">
        <f t="shared" ca="1" si="162"/>
        <v>0</v>
      </c>
      <c r="BL221" s="30" t="e">
        <f t="shared" ca="1" si="169"/>
        <v>#N/A</v>
      </c>
      <c r="BM221" s="91" t="e">
        <f t="shared" ca="1" si="170"/>
        <v>#N/A</v>
      </c>
      <c r="BN221" s="17" t="b">
        <f t="shared" ca="1" si="163"/>
        <v>0</v>
      </c>
      <c r="BO221" t="b">
        <f t="shared" ca="1" si="164"/>
        <v>0</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0.7226907144575333</v>
      </c>
      <c r="BF222" s="173">
        <f t="shared" ca="1" si="158"/>
        <v>0.58478468010894014</v>
      </c>
      <c r="BG222" s="173">
        <f t="shared" ca="1" si="168"/>
        <v>0.43223215486312966</v>
      </c>
      <c r="BH222" s="82" t="b">
        <f t="shared" ca="1" si="159"/>
        <v>0</v>
      </c>
      <c r="BI222" s="173" t="e">
        <f t="shared" ca="1" si="160"/>
        <v>#N/A</v>
      </c>
      <c r="BJ222" s="139" t="e">
        <f t="shared" ca="1" si="161"/>
        <v>#N/A</v>
      </c>
      <c r="BK222" s="18" t="b">
        <f t="shared" ca="1" si="162"/>
        <v>0</v>
      </c>
      <c r="BL222" s="173" t="e">
        <f t="shared" ca="1" si="169"/>
        <v>#N/A</v>
      </c>
      <c r="BM222" s="139" t="e">
        <f t="shared" ca="1" si="170"/>
        <v>#N/A</v>
      </c>
      <c r="BN222" s="17" t="b">
        <f t="shared" ca="1" si="163"/>
        <v>0</v>
      </c>
      <c r="BO222" t="b">
        <f t="shared" ca="1" si="164"/>
        <v>0</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-8.0442286340599463</v>
      </c>
      <c r="G224" s="68">
        <f t="shared" ca="1" si="183"/>
        <v>-4.066987298107783</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0.72258064516129028</v>
      </c>
      <c r="BF224" s="30">
        <f t="shared" ca="1" si="158"/>
        <v>0.58458138034001594</v>
      </c>
      <c r="BG224" s="30">
        <f t="shared" ca="1" si="168"/>
        <v>0.43208188981653356</v>
      </c>
      <c r="BH224" s="17" t="b">
        <f ca="1">AND(BN224,BP224,BR224)</f>
        <v>0</v>
      </c>
      <c r="BI224" s="30" t="e">
        <f t="shared" ref="BI224" ca="1" si="184">IF(BH224,$C$14*SIN(RADIANS(BD224)),#N/A)</f>
        <v>#N/A</v>
      </c>
      <c r="BJ224" s="91" t="e">
        <f t="shared" ref="BJ224" ca="1" si="185">IF(BH224,$C$14*COS(RADIANS(BD224)),#N/A)</f>
        <v>#N/A</v>
      </c>
      <c r="BK224" t="b">
        <f t="shared" ca="1" si="162"/>
        <v>0</v>
      </c>
      <c r="BL224" s="30" t="e">
        <f t="shared" ca="1" si="169"/>
        <v>#N/A</v>
      </c>
      <c r="BM224" s="91" t="e">
        <f t="shared" ca="1" si="170"/>
        <v>#N/A</v>
      </c>
      <c r="BN224" s="17" t="b">
        <f t="shared" ref="BN224:BN226" ca="1" si="186">AND(BG224&lt;2.3,BF224&gt;1.7)</f>
        <v>0</v>
      </c>
      <c r="BO224" t="b">
        <f t="shared" ref="BO224:BO226" ca="1" si="187">AND(BG224&lt;1.3,BF224&gt;0.7)</f>
        <v>0</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0.7226907144575333</v>
      </c>
      <c r="BF225" s="30">
        <f t="shared" ca="1" si="158"/>
        <v>0.58478468010894014</v>
      </c>
      <c r="BG225" s="30">
        <f t="shared" ca="1" si="168"/>
        <v>0.43223215486312966</v>
      </c>
      <c r="BH225" s="17" t="b">
        <f t="shared" ref="BH225:BH288" ca="1" si="188">AND(BN225,BP225,BR225)</f>
        <v>0</v>
      </c>
      <c r="BI225" s="30" t="e">
        <f t="shared" ca="1" si="160"/>
        <v>#N/A</v>
      </c>
      <c r="BJ225" s="91" t="e">
        <f t="shared" ca="1" si="161"/>
        <v>#N/A</v>
      </c>
      <c r="BK225" t="b">
        <f t="shared" ca="1" si="162"/>
        <v>0</v>
      </c>
      <c r="BL225" s="30" t="e">
        <f t="shared" ca="1" si="169"/>
        <v>#N/A</v>
      </c>
      <c r="BM225" s="91" t="e">
        <f t="shared" ca="1" si="170"/>
        <v>#N/A</v>
      </c>
      <c r="BN225" s="17" t="b">
        <f t="shared" ca="1" si="186"/>
        <v>0</v>
      </c>
      <c r="BO225" t="b">
        <f t="shared" ca="1" si="187"/>
        <v>0</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-7.5442286340599471</v>
      </c>
      <c r="G226" s="71">
        <f t="shared" ca="1" si="183"/>
        <v>-4.9330127018922196</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0.72302109007398729</v>
      </c>
      <c r="BF226" s="30">
        <f t="shared" ca="1" si="158"/>
        <v>0.58539451748863391</v>
      </c>
      <c r="BG226" s="30">
        <f t="shared" ca="1" si="168"/>
        <v>0.43268290423072936</v>
      </c>
      <c r="BH226" s="17" t="b">
        <f t="shared" ca="1" si="188"/>
        <v>0</v>
      </c>
      <c r="BI226" s="30" t="e">
        <f t="shared" ca="1" si="160"/>
        <v>#N/A</v>
      </c>
      <c r="BJ226" s="91" t="e">
        <f t="shared" ca="1" si="161"/>
        <v>#N/A</v>
      </c>
      <c r="BK226" t="b">
        <f t="shared" ca="1" si="162"/>
        <v>0</v>
      </c>
      <c r="BL226" s="30" t="e">
        <f t="shared" ca="1" si="169"/>
        <v>#N/A</v>
      </c>
      <c r="BM226" s="91" t="e">
        <f t="shared" ca="1" si="170"/>
        <v>#N/A</v>
      </c>
      <c r="BN226" s="17" t="b">
        <f t="shared" ca="1" si="186"/>
        <v>0</v>
      </c>
      <c r="BO226" t="b">
        <f t="shared" ca="1" si="187"/>
        <v>0</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0.72357227581785266</v>
      </c>
      <c r="BF227" s="30">
        <f t="shared" ca="1" si="158"/>
        <v>0.58641070671672324</v>
      </c>
      <c r="BG227" s="30">
        <f t="shared" ca="1" si="168"/>
        <v>0.43343400061670845</v>
      </c>
      <c r="BH227" s="17" t="b">
        <f t="shared" ca="1" si="188"/>
        <v>0</v>
      </c>
      <c r="BI227" s="30" t="e">
        <f t="shared" ca="1" si="160"/>
        <v>#N/A</v>
      </c>
      <c r="BJ227" s="91" t="e">
        <f t="shared" ca="1" si="161"/>
        <v>#N/A</v>
      </c>
      <c r="BK227" t="b">
        <f t="shared" ca="1" si="162"/>
        <v>0</v>
      </c>
      <c r="BL227" s="30" t="e">
        <f t="shared" ca="1" si="169"/>
        <v>#N/A</v>
      </c>
      <c r="BM227" s="91" t="e">
        <f t="shared" ca="1" si="170"/>
        <v>#N/A</v>
      </c>
      <c r="BN227" s="17" t="b">
        <f t="shared" ref="BN227:BN230" ca="1" si="190">AND(BG227&lt;2.3,BF227&gt;1.7)</f>
        <v>0</v>
      </c>
      <c r="BO227" t="b">
        <f t="shared" ref="BO227:BO290" ca="1" si="191">AND(BG227&lt;1.3,BF227&gt;0.7)</f>
        <v>0</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0.72434511345220176</v>
      </c>
      <c r="BF228" s="30">
        <f t="shared" ca="1" si="158"/>
        <v>0.58783293825212568</v>
      </c>
      <c r="BG228" s="30">
        <f t="shared" ca="1" si="168"/>
        <v>0.43448521522983202</v>
      </c>
      <c r="BH228" s="17" t="b">
        <f t="shared" ca="1" si="188"/>
        <v>0</v>
      </c>
      <c r="BI228" s="30" t="e">
        <f t="shared" ca="1" si="160"/>
        <v>#N/A</v>
      </c>
      <c r="BJ228" s="91" t="e">
        <f t="shared" ca="1" si="161"/>
        <v>#N/A</v>
      </c>
      <c r="BK228" t="b">
        <f t="shared" ca="1" si="162"/>
        <v>0</v>
      </c>
      <c r="BL228" s="30" t="e">
        <f t="shared" ca="1" si="169"/>
        <v>#N/A</v>
      </c>
      <c r="BM228" s="91" t="e">
        <f t="shared" ca="1" si="170"/>
        <v>#N/A</v>
      </c>
      <c r="BN228" s="17" t="b">
        <f t="shared" ca="1" si="190"/>
        <v>0</v>
      </c>
      <c r="BO228" t="b">
        <f t="shared" ca="1" si="191"/>
        <v>0</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0.72534078583777351</v>
      </c>
      <c r="BF229" s="30">
        <f t="shared" ca="1" si="158"/>
        <v>0.58966077886933776</v>
      </c>
      <c r="BG229" s="30">
        <f t="shared" ca="1" si="168"/>
        <v>0.4358362278599453</v>
      </c>
      <c r="BH229" s="17" t="b">
        <f t="shared" ca="1" si="188"/>
        <v>0</v>
      </c>
      <c r="BI229" s="30" t="e">
        <f t="shared" ca="1" si="160"/>
        <v>#N/A</v>
      </c>
      <c r="BJ229" s="91" t="e">
        <f t="shared" ca="1" si="161"/>
        <v>#N/A</v>
      </c>
      <c r="BK229" t="b">
        <f t="shared" ca="1" si="162"/>
        <v>0</v>
      </c>
      <c r="BL229" s="30" t="e">
        <f t="shared" ca="1" si="169"/>
        <v>#N/A</v>
      </c>
      <c r="BM229" s="91" t="e">
        <f t="shared" ca="1" si="170"/>
        <v>#N/A</v>
      </c>
      <c r="BN229" s="17" t="b">
        <f t="shared" ca="1" si="190"/>
        <v>0</v>
      </c>
      <c r="BO229" t="b">
        <f t="shared" ca="1" si="191"/>
        <v>0</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0.72656082136202482</v>
      </c>
      <c r="BF230" s="30">
        <f t="shared" ca="1" si="158"/>
        <v>0.5918936717904012</v>
      </c>
      <c r="BG230" s="30">
        <f t="shared" ca="1" si="168"/>
        <v>0.43748662697551394</v>
      </c>
      <c r="BH230" s="17" t="b">
        <f t="shared" ca="1" si="188"/>
        <v>0</v>
      </c>
      <c r="BI230" s="30" t="e">
        <f t="shared" ca="1" si="160"/>
        <v>#N/A</v>
      </c>
      <c r="BJ230" s="91" t="e">
        <f t="shared" ca="1" si="161"/>
        <v>#N/A</v>
      </c>
      <c r="BK230" t="b">
        <f t="shared" ca="1" si="162"/>
        <v>0</v>
      </c>
      <c r="BL230" s="30" t="e">
        <f t="shared" ca="1" si="169"/>
        <v>#N/A</v>
      </c>
      <c r="BM230" s="91" t="e">
        <f t="shared" ca="1" si="170"/>
        <v>#N/A</v>
      </c>
      <c r="BN230" s="17" t="b">
        <f t="shared" ca="1" si="190"/>
        <v>0</v>
      </c>
      <c r="BO230" t="b">
        <f t="shared" ca="1" si="191"/>
        <v>0</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0.72800709968639365</v>
      </c>
      <c r="BF231" s="30">
        <f t="shared" ca="1" si="158"/>
        <v>0.59453093685450131</v>
      </c>
      <c r="BG231" s="30">
        <f t="shared" ca="1" si="168"/>
        <v>0.43943590984897929</v>
      </c>
      <c r="BH231" s="17" t="b">
        <f t="shared" ca="1" si="188"/>
        <v>0</v>
      </c>
      <c r="BI231" s="30" t="e">
        <f t="shared" ca="1" si="160"/>
        <v>#N/A</v>
      </c>
      <c r="BJ231" s="91" t="e">
        <f t="shared" ca="1" si="161"/>
        <v>#N/A</v>
      </c>
      <c r="BK231" t="b">
        <f t="shared" ca="1" si="162"/>
        <v>0</v>
      </c>
      <c r="BL231" s="30" t="e">
        <f t="shared" ca="1" si="169"/>
        <v>#N/A</v>
      </c>
      <c r="BM231" s="91" t="e">
        <f t="shared" ca="1" si="170"/>
        <v>#N/A</v>
      </c>
      <c r="BN231" s="17" t="b">
        <f t="shared" ca="1" si="163"/>
        <v>0</v>
      </c>
      <c r="BO231" t="b">
        <f t="shared" ca="1" si="191"/>
        <v>0</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0.72968185885216275</v>
      </c>
      <c r="BF232" s="30">
        <f t="shared" ca="1" si="158"/>
        <v>0.59757177072515211</v>
      </c>
      <c r="BG232" s="30">
        <f t="shared" ca="1" si="168"/>
        <v>0.44168348270989505</v>
      </c>
      <c r="BH232" s="17" t="b">
        <f t="shared" ca="1" si="188"/>
        <v>0</v>
      </c>
      <c r="BI232" s="30" t="e">
        <f t="shared" ca="1" si="160"/>
        <v>#N/A</v>
      </c>
      <c r="BJ232" s="91" t="e">
        <f t="shared" ca="1" si="161"/>
        <v>#N/A</v>
      </c>
      <c r="BK232" t="b">
        <f t="shared" ca="1" si="162"/>
        <v>0</v>
      </c>
      <c r="BL232" s="30" t="e">
        <f t="shared" ca="1" si="169"/>
        <v>#N/A</v>
      </c>
      <c r="BM232" s="91" t="e">
        <f t="shared" ca="1" si="170"/>
        <v>#N/A</v>
      </c>
      <c r="BN232" s="17" t="b">
        <f t="shared" ca="1" si="163"/>
        <v>0</v>
      </c>
      <c r="BO232" t="b">
        <f t="shared" ca="1" si="191"/>
        <v>0</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0.7315877037952021</v>
      </c>
      <c r="BF233" s="30">
        <f t="shared" ca="1" si="158"/>
        <v>0.60101524713489907</v>
      </c>
      <c r="BG233" s="30">
        <f t="shared" ca="1" si="168"/>
        <v>0.44422866092579499</v>
      </c>
      <c r="BH233" s="17" t="b">
        <f t="shared" ca="1" si="188"/>
        <v>0</v>
      </c>
      <c r="BI233" s="30" t="e">
        <f t="shared" ca="1" si="160"/>
        <v>#N/A</v>
      </c>
      <c r="BJ233" s="91" t="e">
        <f t="shared" ca="1" si="161"/>
        <v>#N/A</v>
      </c>
      <c r="BK233" t="b">
        <f t="shared" ca="1" si="162"/>
        <v>0</v>
      </c>
      <c r="BL233" s="30" t="e">
        <f t="shared" ca="1" si="169"/>
        <v>#N/A</v>
      </c>
      <c r="BM233" s="91" t="e">
        <f t="shared" ca="1" si="170"/>
        <v>#N/A</v>
      </c>
      <c r="BN233" s="17" t="b">
        <f t="shared" ca="1" si="163"/>
        <v>0</v>
      </c>
      <c r="BO233" t="b">
        <f t="shared" ca="1" si="191"/>
        <v>0</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f t="shared" ca="1" si="174"/>
        <v>0.95508712558928233</v>
      </c>
      <c r="AU234" s="91">
        <f t="shared" ca="1" si="175"/>
        <v>-4.1092164879735416</v>
      </c>
      <c r="AV234" s="99" t="e">
        <f t="shared" ca="1" si="176"/>
        <v>#N/A</v>
      </c>
      <c r="AW234" s="91" t="e">
        <f t="shared" ca="1" si="177"/>
        <v>#N/A</v>
      </c>
      <c r="AX234" s="99" t="e">
        <f t="shared" ca="1" si="178"/>
        <v>#N/A</v>
      </c>
      <c r="AY234" s="91" t="e">
        <f t="shared" ca="1" si="179"/>
        <v>#N/A</v>
      </c>
      <c r="BD234" s="174">
        <v>190</v>
      </c>
      <c r="BE234" s="30">
        <f t="shared" ca="1" si="157"/>
        <v>0.73372761633034478</v>
      </c>
      <c r="BF234" s="30">
        <f t="shared" ca="1" si="158"/>
        <v>0.60486031716747046</v>
      </c>
      <c r="BG234" s="30">
        <f t="shared" ca="1" si="168"/>
        <v>0.44707066921073907</v>
      </c>
      <c r="BH234" s="17" t="b">
        <f t="shared" ca="1" si="188"/>
        <v>0</v>
      </c>
      <c r="BI234" s="30" t="e">
        <f t="shared" ca="1" si="160"/>
        <v>#N/A</v>
      </c>
      <c r="BJ234" s="91" t="e">
        <f t="shared" ca="1" si="161"/>
        <v>#N/A</v>
      </c>
      <c r="BK234" t="b">
        <f t="shared" ca="1" si="162"/>
        <v>0</v>
      </c>
      <c r="BL234" s="30" t="e">
        <f t="shared" ca="1" si="169"/>
        <v>#N/A</v>
      </c>
      <c r="BM234" s="91" t="e">
        <f t="shared" ca="1" si="170"/>
        <v>#N/A</v>
      </c>
      <c r="BN234" s="17" t="b">
        <f t="shared" ca="1" si="163"/>
        <v>0</v>
      </c>
      <c r="BO234" t="b">
        <f t="shared" ca="1" si="191"/>
        <v>0</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f t="shared" ca="1" si="174"/>
        <v>1.5016540397063491</v>
      </c>
      <c r="AU235" s="91">
        <f t="shared" ca="1" si="175"/>
        <v>-4.1092164879735407</v>
      </c>
      <c r="AV235" s="99" t="e">
        <f t="shared" ca="1" si="176"/>
        <v>#N/A</v>
      </c>
      <c r="AW235" s="91" t="e">
        <f t="shared" ca="1" si="177"/>
        <v>#N/A</v>
      </c>
      <c r="AX235" s="99" t="e">
        <f t="shared" ca="1" si="178"/>
        <v>#N/A</v>
      </c>
      <c r="AY235" s="91" t="e">
        <f t="shared" ca="1" si="179"/>
        <v>#N/A</v>
      </c>
      <c r="BD235" s="174">
        <v>191</v>
      </c>
      <c r="BE235" s="30">
        <f t="shared" ca="1" si="157"/>
        <v>0.73610496667731606</v>
      </c>
      <c r="BF235" s="30">
        <f t="shared" ca="1" si="158"/>
        <v>0.60910580957728599</v>
      </c>
      <c r="BG235" s="30">
        <f t="shared" ca="1" si="168"/>
        <v>0.45020864186147225</v>
      </c>
      <c r="BH235" s="17" t="b">
        <f t="shared" ca="1" si="188"/>
        <v>0</v>
      </c>
      <c r="BI235" s="30" t="e">
        <f t="shared" ca="1" si="160"/>
        <v>#N/A</v>
      </c>
      <c r="BJ235" s="91" t="e">
        <f t="shared" ca="1" si="161"/>
        <v>#N/A</v>
      </c>
      <c r="BK235" t="b">
        <f t="shared" ca="1" si="162"/>
        <v>0</v>
      </c>
      <c r="BL235" s="30" t="e">
        <f t="shared" ca="1" si="169"/>
        <v>#N/A</v>
      </c>
      <c r="BM235" s="91" t="e">
        <f t="shared" ca="1" si="170"/>
        <v>#N/A</v>
      </c>
      <c r="BN235" s="17" t="b">
        <f t="shared" ca="1" si="163"/>
        <v>0</v>
      </c>
      <c r="BO235" t="b">
        <f t="shared" ca="1" si="191"/>
        <v>0</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f t="shared" ca="1" si="174"/>
        <v>1.9095984964034733</v>
      </c>
      <c r="AU236" s="91">
        <f t="shared" ca="1" si="175"/>
        <v>-4.1092164879735398</v>
      </c>
      <c r="AV236" s="99" t="e">
        <f t="shared" ca="1" si="176"/>
        <v>#N/A</v>
      </c>
      <c r="AW236" s="91" t="e">
        <f t="shared" ca="1" si="177"/>
        <v>#N/A</v>
      </c>
      <c r="AX236" s="99" t="e">
        <f t="shared" ca="1" si="178"/>
        <v>#N/A</v>
      </c>
      <c r="AY236" s="91" t="e">
        <f t="shared" ca="1" si="179"/>
        <v>#N/A</v>
      </c>
      <c r="BD236" s="174">
        <v>192</v>
      </c>
      <c r="BE236" s="30">
        <f t="shared" ref="BE236:BE299" ca="1" si="196">1.56*$C$9^2/ABS(COS(RADIANS(BD236)))/$C$4</f>
        <v>0.73872352661215024</v>
      </c>
      <c r="BF236" s="30">
        <f t="shared" ca="1" si="158"/>
        <v>0.61375043114623096</v>
      </c>
      <c r="BG236" s="30">
        <f t="shared" ca="1" si="168"/>
        <v>0.45364162302112726</v>
      </c>
      <c r="BH236" s="17" t="b">
        <f t="shared" ca="1" si="188"/>
        <v>0</v>
      </c>
      <c r="BI236" s="30" t="e">
        <f t="shared" ca="1" si="160"/>
        <v>#N/A</v>
      </c>
      <c r="BJ236" s="91" t="e">
        <f t="shared" ca="1" si="161"/>
        <v>#N/A</v>
      </c>
      <c r="BK236" t="b">
        <f t="shared" ref="BK236:BK299" ca="1" si="197">AND(BO236,BQ236)</f>
        <v>0</v>
      </c>
      <c r="BL236" s="30" t="e">
        <f t="shared" ca="1" si="169"/>
        <v>#N/A</v>
      </c>
      <c r="BM236" s="91" t="e">
        <f t="shared" ca="1" si="170"/>
        <v>#N/A</v>
      </c>
      <c r="BN236" s="17" t="b">
        <f t="shared" ref="BN236:BN299" ca="1" si="198">AND(BG236&lt;2.3,BF236&gt;1.7)</f>
        <v>0</v>
      </c>
      <c r="BO236" t="b">
        <f t="shared" ca="1" si="191"/>
        <v>0</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f t="shared" ca="1" si="174"/>
        <v>2.2554370097536318</v>
      </c>
      <c r="AU237" s="91">
        <f t="shared" ca="1" si="175"/>
        <v>-4.1092164879735407</v>
      </c>
      <c r="AV237" s="99" t="e">
        <f t="shared" ca="1" si="176"/>
        <v>#N/A</v>
      </c>
      <c r="AW237" s="91" t="e">
        <f t="shared" ca="1" si="177"/>
        <v>#N/A</v>
      </c>
      <c r="AX237" s="99" t="e">
        <f t="shared" ca="1" si="178"/>
        <v>#N/A</v>
      </c>
      <c r="AY237" s="91" t="e">
        <f t="shared" ca="1" si="179"/>
        <v>#N/A</v>
      </c>
      <c r="BD237" s="174">
        <v>193</v>
      </c>
      <c r="BE237" s="30">
        <f t="shared" ca="1" si="196"/>
        <v>0.74158748434103128</v>
      </c>
      <c r="BF237" s="30">
        <f t="shared" ref="BF237:BF300" ca="1" si="201">$D$17/(3*$C$9^2/(3*$C$9+$C$14*COS(RADIANS(BD237))))</f>
        <v>0.61879276707758146</v>
      </c>
      <c r="BG237" s="30">
        <f t="shared" ca="1" si="168"/>
        <v>0.4573685669703863</v>
      </c>
      <c r="BH237" s="17" t="b">
        <f t="shared" ca="1" si="188"/>
        <v>0</v>
      </c>
      <c r="BI237" s="30" t="e">
        <f t="shared" ref="BI237:BI300" ca="1" si="202">IF(BH237,$C$14*SIN(RADIANS(BD237)),#N/A)</f>
        <v>#N/A</v>
      </c>
      <c r="BJ237" s="91" t="e">
        <f t="shared" ref="BJ237:BJ300" ca="1" si="203">IF(BH237,$C$14*COS(RADIANS(BD237)),#N/A)</f>
        <v>#N/A</v>
      </c>
      <c r="BK237" t="b">
        <f t="shared" ca="1" si="197"/>
        <v>0</v>
      </c>
      <c r="BL237" s="30" t="e">
        <f t="shared" ca="1" si="169"/>
        <v>#N/A</v>
      </c>
      <c r="BM237" s="91" t="e">
        <f t="shared" ca="1" si="170"/>
        <v>#N/A</v>
      </c>
      <c r="BN237" s="17" t="b">
        <f t="shared" ca="1" si="198"/>
        <v>0</v>
      </c>
      <c r="BO237" t="b">
        <f t="shared" ca="1" si="191"/>
        <v>0</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f t="shared" ca="1" si="174"/>
        <v>2.5644207762117364</v>
      </c>
      <c r="AU238" s="91">
        <f t="shared" ca="1" si="175"/>
        <v>-4.1092164879735407</v>
      </c>
      <c r="AV238" s="99" t="e">
        <f t="shared" ca="1" si="176"/>
        <v>#N/A</v>
      </c>
      <c r="AW238" s="91" t="e">
        <f t="shared" ca="1" si="177"/>
        <v>#N/A</v>
      </c>
      <c r="AX238" s="99" t="e">
        <f t="shared" ca="1" si="178"/>
        <v>#N/A</v>
      </c>
      <c r="AY238" s="91" t="e">
        <f t="shared" ca="1" si="179"/>
        <v>#N/A</v>
      </c>
      <c r="BD238" s="174">
        <v>194</v>
      </c>
      <c r="BE238" s="30">
        <f t="shared" ca="1" si="196"/>
        <v>0.74470146120766834</v>
      </c>
      <c r="BF238" s="30">
        <f t="shared" ca="1" si="201"/>
        <v>0.62423128142696716</v>
      </c>
      <c r="BG238" s="30">
        <f t="shared" ca="1" si="168"/>
        <v>0.46138833844601923</v>
      </c>
      <c r="BH238" s="17" t="b">
        <f t="shared" ca="1" si="188"/>
        <v>0</v>
      </c>
      <c r="BI238" s="30" t="e">
        <f t="shared" ca="1" si="202"/>
        <v>#N/A</v>
      </c>
      <c r="BJ238" s="91" t="e">
        <f t="shared" ca="1" si="203"/>
        <v>#N/A</v>
      </c>
      <c r="BK238" t="b">
        <f t="shared" ca="1" si="197"/>
        <v>0</v>
      </c>
      <c r="BL238" s="30" t="e">
        <f t="shared" ca="1" si="169"/>
        <v>#N/A</v>
      </c>
      <c r="BM238" s="91" t="e">
        <f t="shared" ca="1" si="170"/>
        <v>#N/A</v>
      </c>
      <c r="BN238" s="17" t="b">
        <f t="shared" ca="1" si="198"/>
        <v>0</v>
      </c>
      <c r="BO238" t="b">
        <f t="shared" ca="1" si="191"/>
        <v>0</v>
      </c>
      <c r="BP238" t="b">
        <f t="shared" ca="1" si="199"/>
        <v>1</v>
      </c>
      <c r="BQ238" t="b">
        <f t="shared" ca="1" si="200"/>
        <v>1</v>
      </c>
      <c r="BR238" s="108" t="b">
        <f t="shared" si="189"/>
        <v>1</v>
      </c>
    </row>
    <row r="239" spans="1:70">
      <c r="A239" s="63"/>
      <c r="B239" s="63"/>
      <c r="C239" s="63"/>
      <c r="D239" s="63"/>
      <c r="E239" s="63"/>
      <c r="F239" s="63"/>
      <c r="G239" s="63"/>
      <c r="H239" s="34"/>
      <c r="I239" s="34"/>
      <c r="J239" s="34"/>
      <c r="AT239" s="99">
        <f t="shared" ref="AT239:AT270" ca="1" si="204">IF(OR(K75=181,K75=-1,K75=179.5),#N/A,I75*SIN(RADIANS(K75)))</f>
        <v>2.8485680358675642</v>
      </c>
      <c r="AU239" s="91">
        <f t="shared" ref="AU239:AU270" ca="1" si="205">IF(OR(K75=181,K75=-1,K75=179.5),#N/A,I75*COS(RADIANS(K75)))</f>
        <v>-4.1092164879735416</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0.74807053036083426</v>
      </c>
      <c r="BF239" s="30">
        <f t="shared" ca="1" si="201"/>
        <v>0.63006431757023296</v>
      </c>
      <c r="BG239" s="30">
        <f t="shared" ca="1" si="168"/>
        <v>0.46569971298669394</v>
      </c>
      <c r="BH239" s="17" t="b">
        <f t="shared" ca="1" si="188"/>
        <v>0</v>
      </c>
      <c r="BI239" s="30" t="e">
        <f t="shared" ca="1" si="202"/>
        <v>#N/A</v>
      </c>
      <c r="BJ239" s="91" t="e">
        <f t="shared" ca="1" si="203"/>
        <v>#N/A</v>
      </c>
      <c r="BK239" t="b">
        <f t="shared" ca="1" si="197"/>
        <v>0</v>
      </c>
      <c r="BL239" s="30" t="e">
        <f t="shared" ca="1" si="169"/>
        <v>#N/A</v>
      </c>
      <c r="BM239" s="91" t="e">
        <f t="shared" ca="1" si="170"/>
        <v>#N/A</v>
      </c>
      <c r="BN239" s="17" t="b">
        <f t="shared" ca="1" si="198"/>
        <v>0</v>
      </c>
      <c r="BO239" t="b">
        <f t="shared" ca="1" si="191"/>
        <v>0</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f t="shared" ca="1" si="204"/>
        <v>3.1146835982915517</v>
      </c>
      <c r="AU240" s="91">
        <f t="shared" ca="1" si="205"/>
        <v>-4.1092164879735398</v>
      </c>
      <c r="AV240" s="99" t="e">
        <f t="shared" ca="1" si="206"/>
        <v>#N/A</v>
      </c>
      <c r="AW240" s="91" t="e">
        <f t="shared" ca="1" si="207"/>
        <v>#N/A</v>
      </c>
      <c r="AX240" s="99" t="e">
        <f t="shared" ca="1" si="178"/>
        <v>#N/A</v>
      </c>
      <c r="AY240" s="91" t="e">
        <f t="shared" ca="1" si="179"/>
        <v>#N/A</v>
      </c>
      <c r="BD240" s="174">
        <v>196</v>
      </c>
      <c r="BE240" s="30">
        <f t="shared" ca="1" si="196"/>
        <v>0.75170023752580273</v>
      </c>
      <c r="BF240" s="30">
        <f t="shared" ca="1" si="201"/>
        <v>0.63629009870806363</v>
      </c>
      <c r="BG240" s="30">
        <f t="shared" ca="1" si="168"/>
        <v>0.47030137730596006</v>
      </c>
      <c r="BH240" s="17" t="b">
        <f t="shared" ca="1" si="188"/>
        <v>0</v>
      </c>
      <c r="BI240" s="30" t="e">
        <f t="shared" ca="1" si="202"/>
        <v>#N/A</v>
      </c>
      <c r="BJ240" s="91" t="e">
        <f t="shared" ca="1" si="203"/>
        <v>#N/A</v>
      </c>
      <c r="BK240" t="b">
        <f t="shared" ca="1" si="197"/>
        <v>0</v>
      </c>
      <c r="BL240" s="30" t="e">
        <f t="shared" ca="1" si="169"/>
        <v>#N/A</v>
      </c>
      <c r="BM240" s="91" t="e">
        <f t="shared" ca="1" si="170"/>
        <v>#N/A</v>
      </c>
      <c r="BN240" s="17" t="b">
        <f t="shared" ca="1" si="198"/>
        <v>0</v>
      </c>
      <c r="BO240" t="b">
        <f t="shared" ca="1" si="191"/>
        <v>0</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f t="shared" ca="1" si="204"/>
        <v>3.3670456048242667</v>
      </c>
      <c r="AU241" s="91">
        <f t="shared" ca="1" si="205"/>
        <v>-4.1092164879735389</v>
      </c>
      <c r="AV241" s="99" t="e">
        <f t="shared" ca="1" si="206"/>
        <v>#N/A</v>
      </c>
      <c r="AW241" s="91" t="e">
        <f t="shared" ca="1" si="207"/>
        <v>#N/A</v>
      </c>
      <c r="AX241" s="99" t="e">
        <f t="shared" ca="1" si="178"/>
        <v>#N/A</v>
      </c>
      <c r="AY241" s="91" t="e">
        <f t="shared" ca="1" si="179"/>
        <v>#N/A</v>
      </c>
      <c r="BD241" s="174">
        <v>197</v>
      </c>
      <c r="BE241" s="30">
        <f t="shared" ca="1" si="196"/>
        <v>0.7555966240423263</v>
      </c>
      <c r="BF241" s="30">
        <f t="shared" ca="1" si="201"/>
        <v>0.64290672840721419</v>
      </c>
      <c r="BG241" s="30">
        <f t="shared" ca="1" si="168"/>
        <v>0.47519192969228879</v>
      </c>
      <c r="BH241" s="17" t="b">
        <f t="shared" ca="1" si="188"/>
        <v>0</v>
      </c>
      <c r="BI241" s="30" t="e">
        <f t="shared" ca="1" si="202"/>
        <v>#N/A</v>
      </c>
      <c r="BJ241" s="91" t="e">
        <f t="shared" ca="1" si="203"/>
        <v>#N/A</v>
      </c>
      <c r="BK241" t="b">
        <f t="shared" ca="1" si="197"/>
        <v>0</v>
      </c>
      <c r="BL241" s="30" t="e">
        <f t="shared" ca="1" si="169"/>
        <v>#N/A</v>
      </c>
      <c r="BM241" s="91" t="e">
        <f t="shared" ca="1" si="170"/>
        <v>#N/A</v>
      </c>
      <c r="BN241" s="17" t="b">
        <f t="shared" ca="1" si="198"/>
        <v>0</v>
      </c>
      <c r="BO241" t="b">
        <f t="shared" ca="1" si="191"/>
        <v>0</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f t="shared" ca="1" si="204"/>
        <v>3.6085407601226294</v>
      </c>
      <c r="AU242" s="91">
        <f t="shared" ca="1" si="205"/>
        <v>-4.1092164879735407</v>
      </c>
      <c r="AV242" s="99" t="e">
        <f t="shared" ca="1" si="206"/>
        <v>#N/A</v>
      </c>
      <c r="AW242" s="91" t="e">
        <f t="shared" ca="1" si="207"/>
        <v>#N/A</v>
      </c>
      <c r="AX242" s="99" t="e">
        <f t="shared" ca="1" si="178"/>
        <v>#N/A</v>
      </c>
      <c r="AY242" s="91" t="e">
        <f t="shared" ca="1" si="179"/>
        <v>#N/A</v>
      </c>
      <c r="BD242" s="174">
        <v>198</v>
      </c>
      <c r="BE242" s="30">
        <f t="shared" ca="1" si="196"/>
        <v>0.75976625235281237</v>
      </c>
      <c r="BF242" s="30">
        <f t="shared" ca="1" si="201"/>
        <v>0.64991219117818155</v>
      </c>
      <c r="BG242" s="30">
        <f t="shared" ca="1" si="168"/>
        <v>0.48036988043604723</v>
      </c>
      <c r="BH242" s="17" t="b">
        <f t="shared" ca="1" si="188"/>
        <v>0</v>
      </c>
      <c r="BI242" s="30" t="e">
        <f t="shared" ca="1" si="202"/>
        <v>#N/A</v>
      </c>
      <c r="BJ242" s="91" t="e">
        <f t="shared" ca="1" si="203"/>
        <v>#N/A</v>
      </c>
      <c r="BK242" t="b">
        <f t="shared" ca="1" si="197"/>
        <v>0</v>
      </c>
      <c r="BL242" s="30" t="e">
        <f t="shared" ca="1" si="169"/>
        <v>#N/A</v>
      </c>
      <c r="BM242" s="91" t="e">
        <f t="shared" ca="1" si="170"/>
        <v>#N/A</v>
      </c>
      <c r="BN242" s="17" t="b">
        <f t="shared" ca="1" si="198"/>
        <v>0</v>
      </c>
      <c r="BO242" t="b">
        <f t="shared" ca="1" si="191"/>
        <v>0</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f t="shared" ca="1" si="204"/>
        <v>3.8412191886126998</v>
      </c>
      <c r="AU243" s="91">
        <f t="shared" ca="1" si="205"/>
        <v>-4.1092164879735398</v>
      </c>
      <c r="AV243" s="99" t="e">
        <f t="shared" ca="1" si="206"/>
        <v>#N/A</v>
      </c>
      <c r="AW243" s="91" t="e">
        <f t="shared" ca="1" si="207"/>
        <v>#N/A</v>
      </c>
      <c r="AX243" s="99" t="e">
        <f t="shared" ca="1" si="178"/>
        <v>#N/A</v>
      </c>
      <c r="AY243" s="91" t="e">
        <f t="shared" ca="1" si="179"/>
        <v>#N/A</v>
      </c>
      <c r="BD243" s="174">
        <v>199</v>
      </c>
      <c r="BE243" s="30">
        <f t="shared" ca="1" si="196"/>
        <v>0.76421623414778794</v>
      </c>
      <c r="BF243" s="30">
        <f t="shared" ca="1" si="201"/>
        <v>0.65730435308914237</v>
      </c>
      <c r="BG243" s="30">
        <f t="shared" ca="1" si="168"/>
        <v>0.48583365228327913</v>
      </c>
      <c r="BH243" s="17" t="b">
        <f t="shared" ca="1" si="188"/>
        <v>0</v>
      </c>
      <c r="BI243" s="30" t="e">
        <f t="shared" ca="1" si="202"/>
        <v>#N/A</v>
      </c>
      <c r="BJ243" s="91" t="e">
        <f t="shared" ca="1" si="203"/>
        <v>#N/A</v>
      </c>
      <c r="BK243" t="b">
        <f t="shared" ca="1" si="197"/>
        <v>0</v>
      </c>
      <c r="BL243" s="30" t="e">
        <f t="shared" ca="1" si="169"/>
        <v>#N/A</v>
      </c>
      <c r="BM243" s="91" t="e">
        <f t="shared" ca="1" si="170"/>
        <v>#N/A</v>
      </c>
      <c r="BN243" s="17" t="b">
        <f t="shared" ca="1" si="198"/>
        <v>0</v>
      </c>
      <c r="BO243" t="b">
        <f t="shared" ca="1" si="191"/>
        <v>0</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f t="shared" ca="1" si="204"/>
        <v>4.066594572546717</v>
      </c>
      <c r="AU244" s="91">
        <f t="shared" ca="1" si="205"/>
        <v>-4.1092164879735398</v>
      </c>
      <c r="AV244" s="99" t="e">
        <f t="shared" ca="1" si="206"/>
        <v>#N/A</v>
      </c>
      <c r="AW244" s="91" t="e">
        <f t="shared" ca="1" si="207"/>
        <v>#N/A</v>
      </c>
      <c r="AX244" s="99" t="e">
        <f t="shared" ca="1" si="178"/>
        <v>#N/A</v>
      </c>
      <c r="AY244" s="91" t="e">
        <f t="shared" ca="1" si="179"/>
        <v>#N/A</v>
      </c>
      <c r="BD244" s="174">
        <v>200</v>
      </c>
      <c r="BE244" s="30">
        <f t="shared" ca="1" si="196"/>
        <v>0.76895426140194945</v>
      </c>
      <c r="BF244" s="30">
        <f t="shared" ca="1" si="201"/>
        <v>0.66508096241596859</v>
      </c>
      <c r="BG244" s="30">
        <f t="shared" ref="BG244:BG307" ca="1" si="212">$E$17/(3*$C$9^2/(3*$C$9+$C$14*COS(RADIANS(BD244))))</f>
        <v>0.49158158091615067</v>
      </c>
      <c r="BH244" s="17" t="b">
        <f t="shared" ca="1" si="188"/>
        <v>0</v>
      </c>
      <c r="BI244" s="30" t="e">
        <f t="shared" ca="1" si="202"/>
        <v>#N/A</v>
      </c>
      <c r="BJ244" s="91" t="e">
        <f t="shared" ca="1" si="203"/>
        <v>#N/A</v>
      </c>
      <c r="BK244" t="b">
        <f t="shared" ca="1" si="197"/>
        <v>0</v>
      </c>
      <c r="BL244" s="30" t="e">
        <f t="shared" ref="BL244:BL307" ca="1" si="213">IF(BK244,$C$14*SIN(RADIANS(BD244)),#N/A)</f>
        <v>#N/A</v>
      </c>
      <c r="BM244" s="91" t="e">
        <f t="shared" ref="BM244:BM307" ca="1" si="214">IF(BK244,$C$14*COS(RADIANS(BD244)),#N/A)</f>
        <v>#N/A</v>
      </c>
      <c r="BN244" s="17" t="b">
        <f t="shared" ca="1" si="198"/>
        <v>0</v>
      </c>
      <c r="BO244" t="b">
        <f t="shared" ca="1" si="191"/>
        <v>0</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f t="shared" ca="1" si="204"/>
        <v>4.28581918715272</v>
      </c>
      <c r="AU245" s="91">
        <f t="shared" ca="1" si="205"/>
        <v>-4.1092164879735398</v>
      </c>
      <c r="AV245" s="99" t="e">
        <f t="shared" ca="1" si="206"/>
        <v>#N/A</v>
      </c>
      <c r="AW245" s="91" t="e">
        <f t="shared" ca="1" si="207"/>
        <v>#N/A</v>
      </c>
      <c r="AX245" s="99" t="e">
        <f t="shared" ca="1" si="178"/>
        <v>#N/A</v>
      </c>
      <c r="AY245" s="91" t="e">
        <f t="shared" ca="1" si="179"/>
        <v>#N/A</v>
      </c>
      <c r="BD245" s="174">
        <v>201</v>
      </c>
      <c r="BE245" s="30">
        <f t="shared" ca="1" si="196"/>
        <v>0.77398864056353056</v>
      </c>
      <c r="BF245" s="30">
        <f t="shared" ca="1" si="201"/>
        <v>0.67323965032812616</v>
      </c>
      <c r="BG245" s="30">
        <f t="shared" ca="1" si="212"/>
        <v>0.4976119154599194</v>
      </c>
      <c r="BH245" s="17" t="b">
        <f t="shared" ca="1" si="188"/>
        <v>0</v>
      </c>
      <c r="BI245" s="30" t="e">
        <f t="shared" ca="1" si="202"/>
        <v>#N/A</v>
      </c>
      <c r="BJ245" s="91" t="e">
        <f t="shared" ca="1" si="203"/>
        <v>#N/A</v>
      </c>
      <c r="BK245" t="b">
        <f t="shared" ca="1" si="197"/>
        <v>0</v>
      </c>
      <c r="BL245" s="30" t="e">
        <f t="shared" ca="1" si="213"/>
        <v>#N/A</v>
      </c>
      <c r="BM245" s="91" t="e">
        <f t="shared" ca="1" si="214"/>
        <v>#N/A</v>
      </c>
      <c r="BN245" s="17" t="b">
        <f t="shared" ca="1" si="198"/>
        <v>0</v>
      </c>
      <c r="BO245" t="b">
        <f t="shared" ca="1" si="191"/>
        <v>0</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f t="shared" ca="1" si="204"/>
        <v>4.4997920971380898</v>
      </c>
      <c r="AU246" s="91">
        <f t="shared" ca="1" si="205"/>
        <v>-4.1092164879735398</v>
      </c>
      <c r="AV246" s="99" t="e">
        <f t="shared" ca="1" si="206"/>
        <v>#N/A</v>
      </c>
      <c r="AW246" s="91" t="e">
        <f t="shared" ca="1" si="207"/>
        <v>#N/A</v>
      </c>
      <c r="AX246" s="99" t="e">
        <f t="shared" ca="1" si="178"/>
        <v>#N/A</v>
      </c>
      <c r="AY246" s="91" t="e">
        <f t="shared" ca="1" si="179"/>
        <v>#N/A</v>
      </c>
      <c r="BD246" s="174">
        <v>202</v>
      </c>
      <c r="BE246" s="30">
        <f t="shared" ca="1" si="196"/>
        <v>0.77932833019283443</v>
      </c>
      <c r="BF246" s="30">
        <f t="shared" ca="1" si="201"/>
        <v>0.68177793161024169</v>
      </c>
      <c r="BG246" s="30">
        <f t="shared" ca="1" si="212"/>
        <v>0.50392281901626557</v>
      </c>
      <c r="BH246" s="17" t="b">
        <f t="shared" ca="1" si="188"/>
        <v>0</v>
      </c>
      <c r="BI246" s="30" t="e">
        <f t="shared" ca="1" si="202"/>
        <v>#N/A</v>
      </c>
      <c r="BJ246" s="91" t="e">
        <f t="shared" ca="1" si="203"/>
        <v>#N/A</v>
      </c>
      <c r="BK246" t="b">
        <f t="shared" ca="1" si="197"/>
        <v>0</v>
      </c>
      <c r="BL246" s="30" t="e">
        <f t="shared" ca="1" si="213"/>
        <v>#N/A</v>
      </c>
      <c r="BM246" s="91" t="e">
        <f t="shared" ca="1" si="214"/>
        <v>#N/A</v>
      </c>
      <c r="BN246" s="17" t="b">
        <f t="shared" ca="1" si="198"/>
        <v>0</v>
      </c>
      <c r="BO246" t="b">
        <f t="shared" ca="1" si="191"/>
        <v>0</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f t="shared" ca="1" si="204"/>
        <v>4.7092292208987212</v>
      </c>
      <c r="AU247" s="91">
        <f t="shared" ca="1" si="205"/>
        <v>-4.1092164879735433</v>
      </c>
      <c r="AV247" s="99" t="e">
        <f t="shared" ca="1" si="206"/>
        <v>#N/A</v>
      </c>
      <c r="AW247" s="91" t="e">
        <f t="shared" ca="1" si="207"/>
        <v>#N/A</v>
      </c>
      <c r="AX247" s="99" t="e">
        <f t="shared" ca="1" si="178"/>
        <v>#N/A</v>
      </c>
      <c r="AY247" s="91" t="e">
        <f t="shared" ca="1" si="179"/>
        <v>#N/A</v>
      </c>
      <c r="BD247" s="174">
        <v>203</v>
      </c>
      <c r="BE247" s="30">
        <f t="shared" ca="1" si="196"/>
        <v>0.78498298238318176</v>
      </c>
      <c r="BF247" s="30">
        <f t="shared" ca="1" si="201"/>
        <v>0.6906932054191246</v>
      </c>
      <c r="BG247" s="30">
        <f t="shared" ca="1" si="212"/>
        <v>0.51051236922283116</v>
      </c>
      <c r="BH247" s="17" t="b">
        <f t="shared" ca="1" si="188"/>
        <v>0</v>
      </c>
      <c r="BI247" s="30" t="e">
        <f t="shared" ca="1" si="202"/>
        <v>#N/A</v>
      </c>
      <c r="BJ247" s="91" t="e">
        <f t="shared" ca="1" si="203"/>
        <v>#N/A</v>
      </c>
      <c r="BK247" t="b">
        <f t="shared" ca="1" si="197"/>
        <v>0</v>
      </c>
      <c r="BL247" s="30" t="e">
        <f t="shared" ca="1" si="213"/>
        <v>#N/A</v>
      </c>
      <c r="BM247" s="91" t="e">
        <f t="shared" ca="1" si="214"/>
        <v>#N/A</v>
      </c>
      <c r="BN247" s="17" t="b">
        <f t="shared" ca="1" si="198"/>
        <v>0</v>
      </c>
      <c r="BO247" t="b">
        <f t="shared" ca="1" si="191"/>
        <v>0</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f t="shared" ca="1" si="204"/>
        <v>4.9147104612038346</v>
      </c>
      <c r="AU248" s="91">
        <f t="shared" ca="1" si="205"/>
        <v>-4.1092164879735398</v>
      </c>
      <c r="AV248" s="99" t="e">
        <f t="shared" ca="1" si="206"/>
        <v>#N/A</v>
      </c>
      <c r="AW248" s="91" t="e">
        <f t="shared" ca="1" si="207"/>
        <v>#N/A</v>
      </c>
      <c r="AX248" s="99" t="e">
        <f t="shared" ca="1" si="178"/>
        <v>#N/A</v>
      </c>
      <c r="AY248" s="91" t="e">
        <f t="shared" ca="1" si="179"/>
        <v>#N/A</v>
      </c>
      <c r="BD248" s="174">
        <v>204</v>
      </c>
      <c r="BE248" s="30">
        <f t="shared" ca="1" si="196"/>
        <v>0.79096298833985312</v>
      </c>
      <c r="BF248" s="30">
        <f t="shared" ca="1" si="201"/>
        <v>0.69998275607600868</v>
      </c>
      <c r="BG248" s="30">
        <f t="shared" ca="1" si="212"/>
        <v>0.51737855883878903</v>
      </c>
      <c r="BH248" s="17" t="b">
        <f t="shared" ca="1" si="188"/>
        <v>0</v>
      </c>
      <c r="BI248" s="30" t="e">
        <f t="shared" ca="1" si="202"/>
        <v>#N/A</v>
      </c>
      <c r="BJ248" s="91" t="e">
        <f t="shared" ca="1" si="203"/>
        <v>#N/A</v>
      </c>
      <c r="BK248" t="b">
        <f t="shared" ca="1" si="197"/>
        <v>0</v>
      </c>
      <c r="BL248" s="30" t="e">
        <f t="shared" ca="1" si="213"/>
        <v>#N/A</v>
      </c>
      <c r="BM248" s="91" t="e">
        <f t="shared" ca="1" si="214"/>
        <v>#N/A</v>
      </c>
      <c r="BN248" s="17" t="b">
        <f t="shared" ca="1" si="198"/>
        <v>0</v>
      </c>
      <c r="BO248" t="b">
        <f t="shared" ca="1" si="191"/>
        <v>0</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f t="shared" ca="1" si="204"/>
        <v>5.1167124313338537</v>
      </c>
      <c r="AU249" s="91">
        <f t="shared" ca="1" si="205"/>
        <v>-4.1092164879735416</v>
      </c>
      <c r="AV249" s="99" t="e">
        <f t="shared" ca="1" si="206"/>
        <v>#N/A</v>
      </c>
      <c r="AW249" s="91" t="e">
        <f t="shared" ca="1" si="207"/>
        <v>#N/A</v>
      </c>
      <c r="AX249" s="99" t="e">
        <f t="shared" ca="1" si="178"/>
        <v>#N/A</v>
      </c>
      <c r="AY249" s="91" t="e">
        <f t="shared" ca="1" si="179"/>
        <v>#N/A</v>
      </c>
      <c r="BD249" s="174">
        <v>205</v>
      </c>
      <c r="BE249" s="30">
        <f t="shared" ca="1" si="196"/>
        <v>0.7972795285406391</v>
      </c>
      <c r="BF249" s="30">
        <f t="shared" ca="1" si="201"/>
        <v>0.70964375389377332</v>
      </c>
      <c r="BG249" s="30">
        <f t="shared" ca="1" si="212"/>
        <v>0.52451929635626726</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f t="shared" ca="1" si="204"/>
        <v>5.3156317985227695</v>
      </c>
      <c r="AU250" s="91">
        <f t="shared" ca="1" si="205"/>
        <v>-4.1092164879735398</v>
      </c>
      <c r="AV250" s="99" t="e">
        <f t="shared" ca="1" si="206"/>
        <v>#N/A</v>
      </c>
      <c r="AW250" s="91" t="e">
        <f t="shared" ca="1" si="207"/>
        <v>#N/A</v>
      </c>
      <c r="AX250" s="99" t="e">
        <f t="shared" ca="1" si="178"/>
        <v>#N/A</v>
      </c>
      <c r="AY250" s="91" t="e">
        <f t="shared" ca="1" si="179"/>
        <v>#N/A</v>
      </c>
      <c r="BD250" s="174">
        <v>206</v>
      </c>
      <c r="BE250" s="30">
        <f t="shared" ca="1" si="196"/>
        <v>0.80394462795626564</v>
      </c>
      <c r="BF250" s="30">
        <f t="shared" ca="1" si="201"/>
        <v>0.71967325603889587</v>
      </c>
      <c r="BG250" s="30">
        <f t="shared" ca="1" si="212"/>
        <v>0.53193240663744479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f t="shared" ca="1" si="204"/>
        <v>5.5118023236475393</v>
      </c>
      <c r="AU251" s="91">
        <f t="shared" ca="1" si="205"/>
        <v>-4.1092164879735389</v>
      </c>
      <c r="AV251" s="99" t="e">
        <f t="shared" ca="1" si="206"/>
        <v>#N/A</v>
      </c>
      <c r="AW251" s="91" t="e">
        <f t="shared" ca="1" si="207"/>
        <v>#N/A</v>
      </c>
      <c r="AX251" s="99" t="e">
        <f t="shared" ca="1" si="178"/>
        <v>#N/A</v>
      </c>
      <c r="AY251" s="91" t="e">
        <f t="shared" ca="1" si="179"/>
        <v>#N/A</v>
      </c>
      <c r="BD251" s="174">
        <v>207</v>
      </c>
      <c r="BE251" s="30">
        <f t="shared" ca="1" si="196"/>
        <v>0.81097121687128004</v>
      </c>
      <c r="BF251" s="30">
        <f t="shared" ca="1" si="201"/>
        <v>0.73006820742786427</v>
      </c>
      <c r="BG251" s="30">
        <f t="shared" ca="1" si="212"/>
        <v>0.53961563157711712</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f t="shared" ca="1" si="204"/>
        <v>5.7055075512583793</v>
      </c>
      <c r="AU252" s="91">
        <f t="shared" ca="1" si="205"/>
        <v>-4.1092164879735416</v>
      </c>
      <c r="AV252" s="99" t="e">
        <f t="shared" ca="1" si="206"/>
        <v>#N/A</v>
      </c>
      <c r="AW252" s="91" t="e">
        <f t="shared" ca="1" si="207"/>
        <v>#N/A</v>
      </c>
      <c r="AX252" s="99" t="e">
        <f t="shared" ca="1" si="178"/>
        <v>#N/A</v>
      </c>
      <c r="AY252" s="91" t="e">
        <f t="shared" ca="1" si="179"/>
        <v>#N/A</v>
      </c>
      <c r="BD252" s="174">
        <v>208</v>
      </c>
      <c r="BE252" s="30">
        <f t="shared" ca="1" si="196"/>
        <v>0.81837319791724128</v>
      </c>
      <c r="BF252" s="30">
        <f t="shared" ca="1" si="201"/>
        <v>0.74082544165778785</v>
      </c>
      <c r="BG252" s="30">
        <f t="shared" ca="1" si="212"/>
        <v>0.5475666307905388</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f t="shared" ca="1" si="204"/>
        <v>5.8969904277492606</v>
      </c>
      <c r="AU253" s="91">
        <f t="shared" ca="1" si="205"/>
        <v>-4.1092164879735407</v>
      </c>
      <c r="AV253" s="99" t="e">
        <f t="shared" ca="1" si="206"/>
        <v>#N/A</v>
      </c>
      <c r="AW253" s="91" t="e">
        <f t="shared" ca="1" si="207"/>
        <v>#N/A</v>
      </c>
      <c r="AX253" s="99" t="e">
        <f t="shared" ca="1" si="178"/>
        <v>#N/A</v>
      </c>
      <c r="AY253" s="91" t="e">
        <f t="shared" ca="1" si="179"/>
        <v>#N/A</v>
      </c>
      <c r="BD253" s="174">
        <v>209</v>
      </c>
      <c r="BE253" s="30">
        <f t="shared" ca="1" si="196"/>
        <v>0.82616552001168919</v>
      </c>
      <c r="BF253" s="30">
        <f t="shared" ca="1" si="201"/>
        <v>0.75194168197091182</v>
      </c>
      <c r="BG253" s="30">
        <f t="shared" ca="1" si="212"/>
        <v>0.55578298232632617</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f t="shared" ca="1" si="204"/>
        <v>6.0864607053250923</v>
      </c>
      <c r="AU254" s="91">
        <f t="shared" ca="1" si="205"/>
        <v>-4.109216487973538</v>
      </c>
      <c r="AV254" s="99" t="e">
        <f t="shared" ca="1" si="206"/>
        <v>#N/A</v>
      </c>
      <c r="AW254" s="91" t="e">
        <f t="shared" ca="1" si="207"/>
        <v>#N/A</v>
      </c>
      <c r="AX254" s="99" t="e">
        <f t="shared" ca="1" si="178"/>
        <v>#N/A</v>
      </c>
      <c r="AY254" s="91" t="e">
        <f t="shared" ca="1" si="179"/>
        <v>#N/A</v>
      </c>
      <c r="BD254" s="174">
        <v>210</v>
      </c>
      <c r="BE254" s="30">
        <f t="shared" ca="1" si="196"/>
        <v>0.83436425999016894</v>
      </c>
      <c r="BF254" s="30">
        <f t="shared" ca="1" si="201"/>
        <v>0.76341354225275193</v>
      </c>
      <c r="BG254" s="30">
        <f t="shared" ca="1" si="212"/>
        <v>0.56426218340420797</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f t="shared" ca="1" si="204"/>
        <v>6.274100720817799</v>
      </c>
      <c r="AU255" s="91">
        <f t="shared" ca="1" si="205"/>
        <v>-4.1092164879735389</v>
      </c>
      <c r="AV255" s="99" t="e">
        <f t="shared" ca="1" si="206"/>
        <v>#N/A</v>
      </c>
      <c r="AW255" s="91" t="e">
        <f t="shared" ca="1" si="207"/>
        <v>#N/A</v>
      </c>
      <c r="AX255" s="99" t="e">
        <f t="shared" ca="1" si="178"/>
        <v>#N/A</v>
      </c>
      <c r="AY255" s="91" t="e">
        <f t="shared" ca="1" si="179"/>
        <v>#N/A</v>
      </c>
      <c r="BD255" s="174">
        <v>211</v>
      </c>
      <c r="BE255" s="30">
        <f t="shared" ca="1" si="196"/>
        <v>0.84298671282656135</v>
      </c>
      <c r="BF255" s="30">
        <f t="shared" ca="1" si="201"/>
        <v>0.77523752806353585</v>
      </c>
      <c r="BG255" s="30">
        <f t="shared" ca="1" si="212"/>
        <v>0.5730016511773961</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f t="shared" ca="1" si="204"/>
        <v>6.4600699622733506</v>
      </c>
      <c r="AU256" s="91">
        <f t="shared" ca="1" si="205"/>
        <v>-4.1092164879735398</v>
      </c>
      <c r="AV256" s="99" t="e">
        <f t="shared" ca="1" si="206"/>
        <v>#N/A</v>
      </c>
      <c r="AW256" s="91" t="e">
        <f t="shared" ca="1" si="207"/>
        <v>#N/A</v>
      </c>
      <c r="AX256" s="99" t="e">
        <f t="shared" ca="1" si="178"/>
        <v>#N/A</v>
      </c>
      <c r="AY256" s="91" t="e">
        <f t="shared" ca="1" si="179"/>
        <v>#N/A</v>
      </c>
      <c r="BD256" s="174">
        <v>212</v>
      </c>
      <c r="BE256" s="30">
        <f t="shared" ca="1" si="196"/>
        <v>0.85205149146164372</v>
      </c>
      <c r="BF256" s="30">
        <f t="shared" ca="1" si="201"/>
        <v>0.78741003770264362</v>
      </c>
      <c r="BG256" s="30">
        <f t="shared" ca="1" si="212"/>
        <v>0.58199872351934534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f t="shared" ca="1" si="204"/>
        <v>6.6445087181044773</v>
      </c>
      <c r="AU257" s="91">
        <f t="shared" ca="1" si="205"/>
        <v>-4.1092164879735407</v>
      </c>
      <c r="AV257" s="99" t="e">
        <f t="shared" ca="1" si="206"/>
        <v>#N/A</v>
      </c>
      <c r="AW257" s="91" t="e">
        <f t="shared" ca="1" si="207"/>
        <v>#N/A</v>
      </c>
      <c r="AX257" s="99" t="e">
        <f t="shared" ca="1" si="178"/>
        <v>#N/A</v>
      </c>
      <c r="AY257" s="91" t="e">
        <f t="shared" ca="1" si="179"/>
        <v>#N/A</v>
      </c>
      <c r="BD257" s="174">
        <v>213</v>
      </c>
      <c r="BE257" s="30">
        <f t="shared" ca="1" si="196"/>
        <v>0.8615786374040395</v>
      </c>
      <c r="BF257" s="30">
        <f t="shared" ca="1" si="201"/>
        <v>0.79992736330572234</v>
      </c>
      <c r="BG257" s="30">
        <f t="shared" ca="1" si="212"/>
        <v>0.59125065983466429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f t="shared" ca="1" si="204"/>
        <v>6.8275410227596884</v>
      </c>
      <c r="AU258" s="91">
        <f t="shared" ca="1" si="205"/>
        <v>-4.1092164879735398</v>
      </c>
      <c r="AV258" s="99" t="e">
        <f t="shared" ca="1" si="206"/>
        <v>#N/A</v>
      </c>
      <c r="AW258" s="91" t="e">
        <f t="shared" ca="1" si="207"/>
        <v>#N/A</v>
      </c>
      <c r="AX258" s="99" t="e">
        <f t="shared" ca="1" si="178"/>
        <v>#N/A</v>
      </c>
      <c r="AY258" s="91" t="e">
        <f t="shared" ca="1" si="179"/>
        <v>#N/A</v>
      </c>
      <c r="BD258" s="174">
        <v>214</v>
      </c>
      <c r="BE258" s="30">
        <f t="shared" ca="1" si="196"/>
        <v>0.87158974343507978</v>
      </c>
      <c r="BF258" s="30">
        <f t="shared" ca="1" si="201"/>
        <v>0.81278569197413419</v>
      </c>
      <c r="BG258" s="30">
        <f t="shared" ca="1" si="212"/>
        <v>0.60075464189392525</v>
      </c>
      <c r="BH258" s="17" t="b">
        <f t="shared" ca="1" si="188"/>
        <v>0</v>
      </c>
      <c r="BI258" s="30" t="e">
        <f t="shared" ca="1" si="202"/>
        <v>#N/A</v>
      </c>
      <c r="BJ258" s="91" t="e">
        <f t="shared" ca="1" si="203"/>
        <v>#N/A</v>
      </c>
      <c r="BK258" t="b">
        <f t="shared" ca="1" si="197"/>
        <v>1</v>
      </c>
      <c r="BL258" s="30">
        <f t="shared" ca="1" si="213"/>
        <v>-13.979822586768668</v>
      </c>
      <c r="BM258" s="91">
        <f t="shared" ca="1" si="214"/>
        <v>-20.725939313876047</v>
      </c>
      <c r="BN258" s="17" t="b">
        <f t="shared" ca="1" si="198"/>
        <v>0</v>
      </c>
      <c r="BO258" t="b">
        <f t="shared" ca="1" si="191"/>
        <v>1</v>
      </c>
      <c r="BP258" t="b">
        <f t="shared" ca="1" si="199"/>
        <v>1</v>
      </c>
      <c r="BQ258" t="b">
        <f t="shared" ca="1" si="200"/>
        <v>1</v>
      </c>
      <c r="BR258" s="108" t="b">
        <f t="shared" si="189"/>
        <v>1</v>
      </c>
    </row>
    <row r="259" spans="46:70">
      <c r="AT259" s="99">
        <f t="shared" ca="1" si="204"/>
        <v>7.009277056513489</v>
      </c>
      <c r="AU259" s="91">
        <f t="shared" ca="1" si="205"/>
        <v>-4.1092164879735407</v>
      </c>
      <c r="AV259" s="99" t="e">
        <f t="shared" ca="1" si="206"/>
        <v>#N/A</v>
      </c>
      <c r="AW259" s="91" t="e">
        <f t="shared" ca="1" si="207"/>
        <v>#N/A</v>
      </c>
      <c r="AX259" s="99" t="e">
        <f t="shared" ca="1" si="178"/>
        <v>#N/A</v>
      </c>
      <c r="AY259" s="91" t="e">
        <f t="shared" ca="1" si="179"/>
        <v>#N/A</v>
      </c>
      <c r="BD259" s="174">
        <v>215</v>
      </c>
      <c r="BE259" s="30">
        <f t="shared" ca="1" si="196"/>
        <v>0.88210808994376178</v>
      </c>
      <c r="BF259" s="30">
        <f t="shared" ca="1" si="201"/>
        <v>0.82598110693640647</v>
      </c>
      <c r="BG259" s="30">
        <f t="shared" ca="1" si="212"/>
        <v>0.61050777469212658</v>
      </c>
      <c r="BH259" s="17" t="b">
        <f t="shared" ca="1" si="188"/>
        <v>0</v>
      </c>
      <c r="BI259" s="30" t="e">
        <f t="shared" ca="1" si="202"/>
        <v>#N/A</v>
      </c>
      <c r="BJ259" s="91" t="e">
        <f t="shared" ca="1" si="203"/>
        <v>#N/A</v>
      </c>
      <c r="BK259" t="b">
        <f t="shared" ca="1" si="197"/>
        <v>1</v>
      </c>
      <c r="BL259" s="30">
        <f t="shared" ca="1" si="213"/>
        <v>-14.339410908776154</v>
      </c>
      <c r="BM259" s="91">
        <f t="shared" ca="1" si="214"/>
        <v>-20.478801107224793</v>
      </c>
      <c r="BN259" s="17" t="b">
        <f t="shared" ca="1" si="198"/>
        <v>0</v>
      </c>
      <c r="BO259" t="b">
        <f t="shared" ca="1" si="191"/>
        <v>1</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0.89315879664500919</v>
      </c>
      <c r="BF260" s="30">
        <f t="shared" ca="1" si="201"/>
        <v>0.83950958874131365</v>
      </c>
      <c r="BG260" s="30">
        <f t="shared" ca="1" si="212"/>
        <v>0.62050708733053617</v>
      </c>
      <c r="BH260" s="17" t="b">
        <f t="shared" ca="1" si="188"/>
        <v>0</v>
      </c>
      <c r="BI260" s="30" t="e">
        <f t="shared" ca="1" si="202"/>
        <v>#N/A</v>
      </c>
      <c r="BJ260" s="91" t="e">
        <f t="shared" ca="1" si="203"/>
        <v>#N/A</v>
      </c>
      <c r="BK260" t="b">
        <f t="shared" ca="1" si="197"/>
        <v>1</v>
      </c>
      <c r="BL260" s="30">
        <f t="shared" ca="1" si="213"/>
        <v>-14.694631307311825</v>
      </c>
      <c r="BM260" s="91">
        <f t="shared" ca="1" si="214"/>
        <v>-20.225424859373689</v>
      </c>
      <c r="BN260" s="17" t="b">
        <f t="shared" ca="1" si="198"/>
        <v>0</v>
      </c>
      <c r="BO260" t="b">
        <f t="shared" ca="1" si="191"/>
        <v>1</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0.90476899169998248</v>
      </c>
      <c r="BF261" s="30">
        <f t="shared" ca="1" si="201"/>
        <v>0.85336701648224556</v>
      </c>
      <c r="BG261" s="30">
        <f t="shared" ca="1" si="212"/>
        <v>0.63074953392165978</v>
      </c>
      <c r="BH261" s="17" t="b">
        <f t="shared" ca="1" si="188"/>
        <v>0</v>
      </c>
      <c r="BI261" s="30" t="e">
        <f t="shared" ca="1" si="202"/>
        <v>#N/A</v>
      </c>
      <c r="BJ261" s="91" t="e">
        <f t="shared" ca="1" si="203"/>
        <v>#N/A</v>
      </c>
      <c r="BK261" t="b">
        <f t="shared" ca="1" si="197"/>
        <v>1</v>
      </c>
      <c r="BL261" s="30">
        <f t="shared" ca="1" si="213"/>
        <v>-15.04537557880121</v>
      </c>
      <c r="BM261" s="91">
        <f t="shared" ca="1" si="214"/>
        <v>-19.965887751182322</v>
      </c>
      <c r="BN261" s="17" t="b">
        <f t="shared" ca="1" si="198"/>
        <v>0</v>
      </c>
      <c r="BO261" t="b">
        <f t="shared" ca="1" si="191"/>
        <v>1</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0.91696800056857308</v>
      </c>
      <c r="BF262" s="30">
        <f t="shared" ca="1" si="201"/>
        <v>0.86754916905247192</v>
      </c>
      <c r="BG262" s="30">
        <f t="shared" ca="1" si="212"/>
        <v>0.64123199451704449</v>
      </c>
      <c r="BH262" s="17" t="b">
        <f t="shared" ca="1" si="188"/>
        <v>0</v>
      </c>
      <c r="BI262" s="30" t="e">
        <f t="shared" ca="1" si="202"/>
        <v>#N/A</v>
      </c>
      <c r="BJ262" s="91" t="e">
        <f t="shared" ca="1" si="203"/>
        <v>#N/A</v>
      </c>
      <c r="BK262" t="b">
        <f t="shared" ca="1" si="197"/>
        <v>1</v>
      </c>
      <c r="BL262" s="30">
        <f t="shared" ca="1" si="213"/>
        <v>-15.391536883141455</v>
      </c>
      <c r="BM262" s="91">
        <f t="shared" ca="1" si="214"/>
        <v>-19.70026884016805</v>
      </c>
      <c r="BN262" s="17" t="b">
        <f t="shared" ca="1" si="198"/>
        <v>0</v>
      </c>
      <c r="BO262" t="b">
        <f t="shared" ca="1" si="191"/>
        <v>1</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0.92978755729054685</v>
      </c>
      <c r="BF263" s="30">
        <f t="shared" ca="1" si="201"/>
        <v>0.88205172643093455</v>
      </c>
      <c r="BG263" s="30">
        <f t="shared" ca="1" si="212"/>
        <v>0.65195127605764736</v>
      </c>
      <c r="BH263" s="17" t="b">
        <f t="shared" ca="1" si="188"/>
        <v>0</v>
      </c>
      <c r="BI263" s="30" t="e">
        <f t="shared" ca="1" si="202"/>
        <v>#N/A</v>
      </c>
      <c r="BJ263" s="91" t="e">
        <f t="shared" ca="1" si="203"/>
        <v>#N/A</v>
      </c>
      <c r="BK263" t="b">
        <f t="shared" ca="1" si="197"/>
        <v>1</v>
      </c>
      <c r="BL263" s="30">
        <f t="shared" ca="1" si="213"/>
        <v>-15.73300977624594</v>
      </c>
      <c r="BM263" s="91">
        <f t="shared" ca="1" si="214"/>
        <v>-19.428649036424268</v>
      </c>
      <c r="BN263" s="17" t="b">
        <f t="shared" ca="1" si="198"/>
        <v>0</v>
      </c>
      <c r="BO263" t="b">
        <f t="shared" ca="1" si="191"/>
        <v>1</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0.94326204132396907</v>
      </c>
      <c r="BF264" s="30">
        <f t="shared" ca="1" si="201"/>
        <v>0.89687027099816585</v>
      </c>
      <c r="BG264" s="30">
        <f t="shared" ca="1" si="212"/>
        <v>0.66290411334647037</v>
      </c>
      <c r="BH264" s="17" t="b">
        <f t="shared" ca="1" si="188"/>
        <v>0</v>
      </c>
      <c r="BI264" s="30" t="e">
        <f t="shared" ca="1" si="202"/>
        <v>#N/A</v>
      </c>
      <c r="BJ264" s="91" t="e">
        <f t="shared" ca="1" si="203"/>
        <v>#N/A</v>
      </c>
      <c r="BK264" t="b">
        <f t="shared" ca="1" si="197"/>
        <v>1</v>
      </c>
      <c r="BL264" s="30">
        <f t="shared" ca="1" si="213"/>
        <v>-16.069690242163482</v>
      </c>
      <c r="BM264" s="91">
        <f t="shared" ca="1" si="214"/>
        <v>-19.151111077974452</v>
      </c>
      <c r="BN264" s="17" t="b">
        <f t="shared" ca="1" si="198"/>
        <v>0</v>
      </c>
      <c r="BO264" t="b">
        <f t="shared" ca="1" si="191"/>
        <v>1</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0.95742874358107644</v>
      </c>
      <c r="BF265" s="30">
        <f t="shared" ca="1" si="201"/>
        <v>0.91200028888194062</v>
      </c>
      <c r="BG265" s="30">
        <f t="shared" ca="1" si="212"/>
        <v>0.67408717004317353</v>
      </c>
      <c r="BH265" s="17" t="b">
        <f t="shared" ca="1" si="188"/>
        <v>0</v>
      </c>
      <c r="BI265" s="30" t="e">
        <f t="shared" ca="1" si="202"/>
        <v>#N/A</v>
      </c>
      <c r="BJ265" s="91" t="e">
        <f t="shared" ca="1" si="203"/>
        <v>#N/A</v>
      </c>
      <c r="BK265" t="b">
        <f t="shared" ca="1" si="197"/>
        <v>1</v>
      </c>
      <c r="BL265" s="30">
        <f t="shared" ca="1" si="213"/>
        <v>-16.401475724762676</v>
      </c>
      <c r="BM265" s="91">
        <f t="shared" ca="1" si="214"/>
        <v>-18.867739505569304</v>
      </c>
      <c r="BN265" s="17" t="b">
        <f t="shared" ca="1" si="198"/>
        <v>0</v>
      </c>
      <c r="BO265" t="b">
        <f t="shared" ca="1" si="191"/>
        <v>1</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0.9723281659091233</v>
      </c>
      <c r="BF266" s="30">
        <f t="shared" ca="1" si="201"/>
        <v>0.92743717133224413</v>
      </c>
      <c r="BG266" s="30">
        <f t="shared" ca="1" si="212"/>
        <v>0.68549703968035436</v>
      </c>
      <c r="BH266" s="17" t="b">
        <f t="shared" ca="1" si="188"/>
        <v>0</v>
      </c>
      <c r="BI266" s="30" t="e">
        <f t="shared" ca="1" si="202"/>
        <v>#N/A</v>
      </c>
      <c r="BJ266" s="91" t="e">
        <f t="shared" ca="1" si="203"/>
        <v>#N/A</v>
      </c>
      <c r="BK266" t="b">
        <f t="shared" ca="1" si="197"/>
        <v>1</v>
      </c>
      <c r="BL266" s="30">
        <f t="shared" ca="1" si="213"/>
        <v>-16.728265158971457</v>
      </c>
      <c r="BM266" s="91">
        <f t="shared" ca="1" si="214"/>
        <v>-18.578620636934858</v>
      </c>
      <c r="BN266" s="17" t="b">
        <f t="shared" ca="1" si="198"/>
        <v>0</v>
      </c>
      <c r="BO266" t="b">
        <f t="shared" ca="1" si="191"/>
        <v>1</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0.98800435898737193</v>
      </c>
      <c r="BF267" s="30">
        <f t="shared" ca="1" si="201"/>
        <v>0.94317621612514102</v>
      </c>
      <c r="BG267" s="30">
        <f t="shared" ca="1" si="212"/>
        <v>0.69713024670119117</v>
      </c>
      <c r="BH267" s="17" t="b">
        <f t="shared" ca="1" si="188"/>
        <v>0</v>
      </c>
      <c r="BI267" s="30" t="e">
        <f t="shared" ca="1" si="202"/>
        <v>#N/A</v>
      </c>
      <c r="BJ267" s="91" t="e">
        <f t="shared" ca="1" si="203"/>
        <v>#N/A</v>
      </c>
      <c r="BK267" t="b">
        <f t="shared" ca="1" si="197"/>
        <v>1</v>
      </c>
      <c r="BL267" s="30">
        <f t="shared" ca="1" si="213"/>
        <v>-17.04995900156246</v>
      </c>
      <c r="BM267" s="91">
        <f t="shared" ca="1" si="214"/>
        <v>-18.283842540479263</v>
      </c>
      <c r="BN267" s="17" t="b">
        <f t="shared" ca="1" si="198"/>
        <v>0</v>
      </c>
      <c r="BO267" t="b">
        <f t="shared" ca="1" si="191"/>
        <v>1</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1.0045053044765679</v>
      </c>
      <c r="BF268" s="30">
        <f t="shared" ca="1" si="201"/>
        <v>0.95921262899512005</v>
      </c>
      <c r="BG268" s="30">
        <f t="shared" ca="1" si="212"/>
        <v>0.70898324751813224</v>
      </c>
      <c r="BH268" s="17" t="b">
        <f t="shared" ca="1" si="188"/>
        <v>0</v>
      </c>
      <c r="BI268" s="30" t="e">
        <f t="shared" ca="1" si="202"/>
        <v>#N/A</v>
      </c>
      <c r="BJ268" s="91" t="e">
        <f t="shared" ca="1" si="203"/>
        <v>#N/A</v>
      </c>
      <c r="BK268" t="b">
        <f t="shared" ca="1" si="197"/>
        <v>1</v>
      </c>
      <c r="BL268" s="30">
        <f t="shared" ca="1" si="213"/>
        <v>-17.366459261474933</v>
      </c>
      <c r="BM268" s="91">
        <f t="shared" ca="1" si="214"/>
        <v>-17.983495008466278</v>
      </c>
      <c r="BN268" s="17" t="b">
        <f t="shared" ca="1" si="198"/>
        <v>0</v>
      </c>
      <c r="BO268" t="b">
        <f t="shared" ca="1" si="191"/>
        <v>1</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1.0218833482953975</v>
      </c>
      <c r="BF269" s="30">
        <f t="shared" ca="1" si="201"/>
        <v>0.97554152509547243</v>
      </c>
      <c r="BG269" s="30">
        <f t="shared" ca="1" si="212"/>
        <v>0.7210524315923057</v>
      </c>
      <c r="BH269" s="17" t="b">
        <f t="shared" ca="1" si="188"/>
        <v>0</v>
      </c>
      <c r="BI269" s="30" t="e">
        <f t="shared" ca="1" si="202"/>
        <v>#N/A</v>
      </c>
      <c r="BJ269" s="91" t="e">
        <f t="shared" ca="1" si="203"/>
        <v>#N/A</v>
      </c>
      <c r="BK269" t="b">
        <f t="shared" ca="1" si="197"/>
        <v>1</v>
      </c>
      <c r="BL269" s="30">
        <f t="shared" ca="1" si="213"/>
        <v>-17.677669529663685</v>
      </c>
      <c r="BM269" s="91">
        <f t="shared" ca="1" si="214"/>
        <v>-17.677669529663692</v>
      </c>
      <c r="BN269" s="17" t="b">
        <f t="shared" ca="1" si="198"/>
        <v>0</v>
      </c>
      <c r="BO269" t="b">
        <f t="shared" ca="1" si="191"/>
        <v>1</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1.040195693148912</v>
      </c>
      <c r="BF270" s="30">
        <f t="shared" ca="1" si="201"/>
        <v>0.99215793048626522</v>
      </c>
      <c r="BG270" s="30">
        <f t="shared" ca="1" si="212"/>
        <v>0.73333412253332653</v>
      </c>
      <c r="BH270" s="17" t="b">
        <f t="shared" ca="1" si="188"/>
        <v>0</v>
      </c>
      <c r="BI270" s="30" t="e">
        <f t="shared" ca="1" si="202"/>
        <v>#N/A</v>
      </c>
      <c r="BJ270" s="91" t="e">
        <f t="shared" ca="1" si="203"/>
        <v>#N/A</v>
      </c>
      <c r="BK270" t="b">
        <f t="shared" ca="1" si="197"/>
        <v>1</v>
      </c>
      <c r="BL270" s="30">
        <f t="shared" ca="1" si="213"/>
        <v>-17.983495008466281</v>
      </c>
      <c r="BM270" s="91">
        <f t="shared" ca="1" si="214"/>
        <v>-17.36645926147493</v>
      </c>
      <c r="BN270" s="17" t="b">
        <f t="shared" ca="1" si="198"/>
        <v>0</v>
      </c>
      <c r="BO270" t="b">
        <f t="shared" ca="1" si="191"/>
        <v>1</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1.0595049599460513</v>
      </c>
      <c r="BF271" s="30">
        <f t="shared" ca="1" si="201"/>
        <v>1.0090567836494488</v>
      </c>
      <c r="BG271" s="30">
        <f t="shared" ca="1" si="212"/>
        <v>0.74582457921915779</v>
      </c>
      <c r="BH271" s="17" t="b">
        <f t="shared" ca="1" si="188"/>
        <v>0</v>
      </c>
      <c r="BI271" s="30" t="e">
        <f t="shared" ca="1" si="202"/>
        <v>#N/A</v>
      </c>
      <c r="BJ271" s="91" t="e">
        <f t="shared" ca="1" si="203"/>
        <v>#N/A</v>
      </c>
      <c r="BK271" t="b">
        <f t="shared" ca="1" si="197"/>
        <v>1</v>
      </c>
      <c r="BL271" s="30">
        <f t="shared" ca="1" si="213"/>
        <v>-18.283842540479263</v>
      </c>
      <c r="BM271" s="91">
        <f t="shared" ca="1" si="214"/>
        <v>-17.049959001562463</v>
      </c>
      <c r="BN271" s="17" t="b">
        <f t="shared" ca="1" si="198"/>
        <v>0</v>
      </c>
      <c r="BO271" t="b">
        <f t="shared" ca="1" si="191"/>
        <v>1</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1.0798798295795882</v>
      </c>
      <c r="BF272" s="30">
        <f t="shared" ca="1" si="201"/>
        <v>1.0262329370306473</v>
      </c>
      <c r="BG272" s="30">
        <f t="shared" ca="1" si="212"/>
        <v>0.75851999693569594</v>
      </c>
      <c r="BH272" s="17" t="b">
        <f t="shared" ca="1" si="188"/>
        <v>0</v>
      </c>
      <c r="BI272" s="30" t="e">
        <f t="shared" ca="1" si="202"/>
        <v>#N/A</v>
      </c>
      <c r="BJ272" s="91" t="e">
        <f t="shared" ca="1" si="203"/>
        <v>#N/A</v>
      </c>
      <c r="BK272" t="b">
        <f t="shared" ca="1" si="197"/>
        <v>1</v>
      </c>
      <c r="BL272" s="30">
        <f t="shared" ca="1" si="213"/>
        <v>-18.578620636934858</v>
      </c>
      <c r="BM272" s="91">
        <f t="shared" ca="1" si="214"/>
        <v>-16.728265158971453</v>
      </c>
      <c r="BN272" s="17" t="b">
        <f t="shared" ca="1" si="198"/>
        <v>0</v>
      </c>
      <c r="BO272" t="b">
        <f t="shared" ca="1" si="191"/>
        <v>1</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1.1013957787809754</v>
      </c>
      <c r="BF273" s="30">
        <f t="shared" ca="1" si="201"/>
        <v>1.0436811586071513</v>
      </c>
      <c r="BG273" s="30">
        <f t="shared" ca="1" si="212"/>
        <v>0.77141650853572052</v>
      </c>
      <c r="BH273" s="17" t="b">
        <f t="shared" ca="1" si="188"/>
        <v>0</v>
      </c>
      <c r="BI273" s="30" t="e">
        <f t="shared" ca="1" si="202"/>
        <v>#N/A</v>
      </c>
      <c r="BJ273" s="91" t="e">
        <f t="shared" ca="1" si="203"/>
        <v>#N/A</v>
      </c>
      <c r="BK273" t="b">
        <f t="shared" ca="1" si="197"/>
        <v>1</v>
      </c>
      <c r="BL273" s="30">
        <f t="shared" ca="1" si="213"/>
        <v>-18.8677395055693</v>
      </c>
      <c r="BM273" s="91">
        <f t="shared" ca="1" si="214"/>
        <v>-16.401475724762683</v>
      </c>
      <c r="BN273" s="17" t="b">
        <f t="shared" ca="1" si="198"/>
        <v>0</v>
      </c>
      <c r="BO273" t="b">
        <f t="shared" ca="1" si="191"/>
        <v>1</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1.1241359265055879</v>
      </c>
      <c r="BF274" s="30">
        <f t="shared" ca="1" si="201"/>
        <v>1.0613961334816442</v>
      </c>
      <c r="BG274" s="30">
        <f t="shared" ca="1" si="212"/>
        <v>0.78451018561686747</v>
      </c>
      <c r="BH274" s="17" t="b">
        <f t="shared" ca="1" si="188"/>
        <v>0</v>
      </c>
      <c r="BI274" s="30" t="e">
        <f t="shared" ca="1" si="202"/>
        <v>#N/A</v>
      </c>
      <c r="BJ274" s="91" t="e">
        <f t="shared" ca="1" si="203"/>
        <v>#N/A</v>
      </c>
      <c r="BK274" t="b">
        <f t="shared" ca="1" si="197"/>
        <v>1</v>
      </c>
      <c r="BL274" s="30">
        <f t="shared" ca="1" si="213"/>
        <v>-19.151111077974448</v>
      </c>
      <c r="BM274" s="91">
        <f t="shared" ca="1" si="214"/>
        <v>-16.069690242163485</v>
      </c>
      <c r="BN274" s="17" t="b">
        <f t="shared" ca="1" si="198"/>
        <v>0</v>
      </c>
      <c r="BO274" t="b">
        <f t="shared" ca="1" si="191"/>
        <v>1</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1.1481920106797667</v>
      </c>
      <c r="BF275" s="30">
        <f t="shared" ca="1" si="201"/>
        <v>1.0793724655011701</v>
      </c>
      <c r="BG275" s="30">
        <f t="shared" ca="1" si="212"/>
        <v>0.79779703971825611</v>
      </c>
      <c r="BH275" s="17" t="b">
        <f t="shared" ca="1" si="188"/>
        <v>0</v>
      </c>
      <c r="BI275" s="30" t="e">
        <f t="shared" ca="1" si="202"/>
        <v>#N/A</v>
      </c>
      <c r="BJ275" s="91" t="e">
        <f t="shared" ca="1" si="203"/>
        <v>#N/A</v>
      </c>
      <c r="BK275" t="b">
        <f t="shared" ca="1" si="197"/>
        <v>1</v>
      </c>
      <c r="BL275" s="30">
        <f t="shared" ca="1" si="213"/>
        <v>-19.428649036424265</v>
      </c>
      <c r="BM275" s="91">
        <f t="shared" ca="1" si="214"/>
        <v>-15.733009776245947</v>
      </c>
      <c r="BN275" s="17" t="b">
        <f t="shared" ca="1" si="198"/>
        <v>0</v>
      </c>
      <c r="BO275" t="b">
        <f t="shared" ca="1" si="191"/>
        <v>1</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1.1736655193165639</v>
      </c>
      <c r="BF276" s="30">
        <f t="shared" ca="1" si="201"/>
        <v>1.0976046789008564</v>
      </c>
      <c r="BG276" s="30">
        <f t="shared" ca="1" si="212"/>
        <v>0.81127302353541564</v>
      </c>
      <c r="BH276" s="17" t="b">
        <f t="shared" ca="1" si="188"/>
        <v>0</v>
      </c>
      <c r="BI276" s="30" t="e">
        <f t="shared" ca="1" si="202"/>
        <v>#N/A</v>
      </c>
      <c r="BJ276" s="91" t="e">
        <f t="shared" ca="1" si="203"/>
        <v>#N/A</v>
      </c>
      <c r="BK276" t="b">
        <f t="shared" ca="1" si="197"/>
        <v>1</v>
      </c>
      <c r="BL276" s="30">
        <f t="shared" ca="1" si="213"/>
        <v>-19.700268840168054</v>
      </c>
      <c r="BM276" s="91">
        <f t="shared" ca="1" si="214"/>
        <v>-15.391536883141452</v>
      </c>
      <c r="BN276" s="17" t="b">
        <f t="shared" ca="1" si="198"/>
        <v>0</v>
      </c>
      <c r="BO276" t="b">
        <f t="shared" ca="1" si="191"/>
        <v>1</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1.2006690051981814</v>
      </c>
      <c r="BF277" s="30">
        <f t="shared" ca="1" si="201"/>
        <v>1.1160872199718801</v>
      </c>
      <c r="BG277" s="30">
        <f t="shared" ca="1" si="212"/>
        <v>0.82493403215312888</v>
      </c>
      <c r="BH277" s="17" t="b">
        <f t="shared" ca="1" si="188"/>
        <v>0</v>
      </c>
      <c r="BI277" s="30" t="e">
        <f t="shared" ca="1" si="202"/>
        <v>#N/A</v>
      </c>
      <c r="BJ277" s="91" t="e">
        <f t="shared" ca="1" si="203"/>
        <v>#N/A</v>
      </c>
      <c r="BK277" t="b">
        <f t="shared" ca="1" si="197"/>
        <v>1</v>
      </c>
      <c r="BL277" s="30">
        <f t="shared" ca="1" si="213"/>
        <v>-19.965887751182322</v>
      </c>
      <c r="BM277" s="91">
        <f t="shared" ca="1" si="214"/>
        <v>-15.045375578801206</v>
      </c>
      <c r="BN277" s="17" t="b">
        <f t="shared" ca="1" si="198"/>
        <v>0</v>
      </c>
      <c r="BO277" t="b">
        <f t="shared" ca="1" si="191"/>
        <v>1</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1.22932761981198</v>
      </c>
      <c r="BF278" s="30">
        <f t="shared" ca="1" si="201"/>
        <v>1.1348144587531879</v>
      </c>
      <c r="BG278" s="30">
        <f t="shared" ca="1" si="212"/>
        <v>0.83877590429583448</v>
      </c>
      <c r="BH278" s="17" t="b">
        <f t="shared" ca="1" si="188"/>
        <v>0</v>
      </c>
      <c r="BI278" s="30" t="e">
        <f t="shared" ca="1" si="202"/>
        <v>#N/A</v>
      </c>
      <c r="BJ278" s="91" t="e">
        <f t="shared" ca="1" si="203"/>
        <v>#N/A</v>
      </c>
      <c r="BK278" t="b">
        <f t="shared" ca="1" si="197"/>
        <v>1</v>
      </c>
      <c r="BL278" s="30">
        <f t="shared" ca="1" si="213"/>
        <v>-20.225424859373682</v>
      </c>
      <c r="BM278" s="91">
        <f t="shared" ca="1" si="214"/>
        <v>-14.69463130731183</v>
      </c>
      <c r="BN278" s="17" t="b">
        <f t="shared" ca="1" si="198"/>
        <v>0</v>
      </c>
      <c r="BO278" t="b">
        <f t="shared" ca="1" si="191"/>
        <v>1</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1.2597809103842765</v>
      </c>
      <c r="BF279" s="30">
        <f t="shared" ca="1" si="201"/>
        <v>1.1537806907464319</v>
      </c>
      <c r="BG279" s="30">
        <f t="shared" ca="1" si="212"/>
        <v>0.85279442359518876</v>
      </c>
      <c r="BH279" s="17" t="b">
        <f t="shared" ca="1" si="188"/>
        <v>0</v>
      </c>
      <c r="BI279" s="30" t="e">
        <f t="shared" ca="1" si="202"/>
        <v>#N/A</v>
      </c>
      <c r="BJ279" s="91" t="e">
        <f t="shared" ca="1" si="203"/>
        <v>#N/A</v>
      </c>
      <c r="BK279" t="b">
        <f t="shared" ca="1" si="197"/>
        <v>1</v>
      </c>
      <c r="BL279" s="30">
        <f t="shared" ca="1" si="213"/>
        <v>-20.47880110722479</v>
      </c>
      <c r="BM279" s="91">
        <f t="shared" ca="1" si="214"/>
        <v>-14.339410908776159</v>
      </c>
      <c r="BN279" s="17" t="b">
        <f t="shared" ca="1" si="198"/>
        <v>0</v>
      </c>
      <c r="BO279" t="b">
        <f t="shared" ca="1" si="191"/>
        <v>1</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1.2921849341728835</v>
      </c>
      <c r="BF280" s="30">
        <f t="shared" ca="1" si="201"/>
        <v>1.1729801386536178</v>
      </c>
      <c r="BG280" s="30">
        <f t="shared" ca="1" si="212"/>
        <v>0.86698531987441307</v>
      </c>
      <c r="BH280" s="17" t="b">
        <f t="shared" ca="1" si="188"/>
        <v>0</v>
      </c>
      <c r="BI280" s="30" t="e">
        <f t="shared" ca="1" si="202"/>
        <v>#N/A</v>
      </c>
      <c r="BJ280" s="91" t="e">
        <f t="shared" ca="1" si="203"/>
        <v>#N/A</v>
      </c>
      <c r="BK280" t="b">
        <f t="shared" ca="1" si="197"/>
        <v>1</v>
      </c>
      <c r="BL280" s="30">
        <f t="shared" ca="1" si="213"/>
        <v>-20.725939313876047</v>
      </c>
      <c r="BM280" s="91">
        <f t="shared" ca="1" si="214"/>
        <v>-13.979822586768664</v>
      </c>
      <c r="BN280" s="17" t="b">
        <f t="shared" ca="1" si="198"/>
        <v>0</v>
      </c>
      <c r="BO280" t="b">
        <f t="shared" ca="1" si="191"/>
        <v>1</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1.326714757309589</v>
      </c>
      <c r="BF281" s="30">
        <f t="shared" ca="1" si="201"/>
        <v>1.192406954136922</v>
      </c>
      <c r="BG281" s="30">
        <f t="shared" ca="1" si="212"/>
        <v>0.8813442704490293</v>
      </c>
      <c r="BH281" s="17" t="b">
        <f t="shared" ca="1" si="188"/>
        <v>0</v>
      </c>
      <c r="BI281" s="30" t="e">
        <f t="shared" ca="1" si="202"/>
        <v>#N/A</v>
      </c>
      <c r="BJ281" s="91" t="e">
        <f t="shared" ca="1" si="203"/>
        <v>#N/A</v>
      </c>
      <c r="BK281" t="b">
        <f t="shared" ca="1" si="197"/>
        <v>1</v>
      </c>
      <c r="BL281" s="30">
        <f t="shared" ca="1" si="213"/>
        <v>-20.966764198635602</v>
      </c>
      <c r="BM281" s="91">
        <f t="shared" ca="1" si="214"/>
        <v>-13.615975875375675</v>
      </c>
      <c r="BN281" s="17" t="b">
        <f t="shared" ca="1" si="198"/>
        <v>0</v>
      </c>
      <c r="BO281" t="b">
        <f t="shared" ca="1" si="191"/>
        <v>1</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1.3635674223069942</v>
      </c>
      <c r="BF282" s="30">
        <f t="shared" ca="1" si="201"/>
        <v>1.2120552196001575</v>
      </c>
      <c r="BG282" s="30">
        <f t="shared" ca="1" si="212"/>
        <v>0.8958669014435946</v>
      </c>
      <c r="BH282" s="17" t="b">
        <f t="shared" ca="1" si="188"/>
        <v>0</v>
      </c>
      <c r="BI282" s="30" t="e">
        <f t="shared" ca="1" si="202"/>
        <v>#N/A</v>
      </c>
      <c r="BJ282" s="91" t="e">
        <f t="shared" ca="1" si="203"/>
        <v>#N/A</v>
      </c>
      <c r="BK282" t="b">
        <f t="shared" ca="1" si="197"/>
        <v>1</v>
      </c>
      <c r="BL282" s="30">
        <f t="shared" ca="1" si="213"/>
        <v>-21.201202403910649</v>
      </c>
      <c r="BM282" s="91">
        <f t="shared" ca="1" si="214"/>
        <v>-13.247981605830125</v>
      </c>
      <c r="BN282" s="17" t="b">
        <f t="shared" ca="1" si="198"/>
        <v>0</v>
      </c>
      <c r="BO282" t="b">
        <f t="shared" ca="1" si="191"/>
        <v>1</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1.4029654900513535</v>
      </c>
      <c r="BF283" s="30">
        <f t="shared" ca="1" si="201"/>
        <v>1.2319189499913272</v>
      </c>
      <c r="BG283" s="30">
        <f t="shared" ca="1" si="212"/>
        <v>0.91054878912402448</v>
      </c>
      <c r="BH283" s="17" t="b">
        <f t="shared" ca="1" si="188"/>
        <v>0</v>
      </c>
      <c r="BI283" s="30" t="e">
        <f t="shared" ca="1" si="202"/>
        <v>#N/A</v>
      </c>
      <c r="BJ283" s="91" t="e">
        <f t="shared" ca="1" si="203"/>
        <v>#N/A</v>
      </c>
      <c r="BK283" t="b">
        <f t="shared" ca="1" si="197"/>
        <v>1</v>
      </c>
      <c r="BL283" s="30">
        <f t="shared" ca="1" si="213"/>
        <v>-21.429182517552803</v>
      </c>
      <c r="BM283" s="91">
        <f t="shared" ca="1" si="214"/>
        <v>-12.875951872751362</v>
      </c>
      <c r="BN283" s="17" t="b">
        <f t="shared" ca="1" si="198"/>
        <v>0</v>
      </c>
      <c r="BO283" t="b">
        <f t="shared" ca="1" si="191"/>
        <v>1</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1.4451612903225795</v>
      </c>
      <c r="BF284" s="30">
        <f t="shared" ca="1" si="201"/>
        <v>1.2519920946257297</v>
      </c>
      <c r="BG284" s="30">
        <f t="shared" ca="1" si="212"/>
        <v>0.92538546124510446</v>
      </c>
      <c r="BH284" s="17" t="b">
        <f t="shared" ca="1" si="188"/>
        <v>0</v>
      </c>
      <c r="BI284" s="30" t="e">
        <f t="shared" ca="1" si="202"/>
        <v>#N/A</v>
      </c>
      <c r="BJ284" s="91" t="e">
        <f t="shared" ca="1" si="203"/>
        <v>#N/A</v>
      </c>
      <c r="BK284" t="b">
        <f t="shared" ca="1" si="197"/>
        <v>1</v>
      </c>
      <c r="BL284" s="30">
        <f t="shared" ca="1" si="213"/>
        <v>-21.650635094610958</v>
      </c>
      <c r="BM284" s="91">
        <f t="shared" ca="1" si="214"/>
        <v>-12.500000000000011</v>
      </c>
      <c r="BN284" s="17" t="b">
        <f t="shared" ca="1" si="198"/>
        <v>0</v>
      </c>
      <c r="BO284" t="b">
        <f t="shared" ca="1" si="191"/>
        <v>1</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1.4904420518597374</v>
      </c>
      <c r="BF285" s="30">
        <f t="shared" ca="1" si="201"/>
        <v>1.2722685390290576</v>
      </c>
      <c r="BG285" s="30">
        <f t="shared" ca="1" si="212"/>
        <v>0.94037239841278164</v>
      </c>
      <c r="BH285" s="17" t="b">
        <f t="shared" ca="1" si="188"/>
        <v>0</v>
      </c>
      <c r="BI285" s="30" t="e">
        <f t="shared" ca="1" si="202"/>
        <v>#N/A</v>
      </c>
      <c r="BJ285" s="91" t="e">
        <f t="shared" ca="1" si="203"/>
        <v>#N/A</v>
      </c>
      <c r="BK285" t="b">
        <f t="shared" ca="1" si="197"/>
        <v>1</v>
      </c>
      <c r="BL285" s="30">
        <f t="shared" ca="1" si="213"/>
        <v>-21.865492678484898</v>
      </c>
      <c r="BM285" s="91">
        <f t="shared" ca="1" si="214"/>
        <v>-12.120240506158421</v>
      </c>
      <c r="BN285" s="17" t="b">
        <f t="shared" ca="1" si="198"/>
        <v>0</v>
      </c>
      <c r="BO285" t="b">
        <f t="shared" ca="1" si="191"/>
        <v>1</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1.5391361318530672</v>
      </c>
      <c r="BF286" s="30">
        <f t="shared" ca="1" si="201"/>
        <v>1.2927421067999207</v>
      </c>
      <c r="BG286" s="30">
        <f t="shared" ca="1" si="212"/>
        <v>0.955505035460811</v>
      </c>
      <c r="BH286" s="17" t="b">
        <f t="shared" ca="1" si="188"/>
        <v>0</v>
      </c>
      <c r="BI286" s="30" t="e">
        <f t="shared" ca="1" si="202"/>
        <v>#N/A</v>
      </c>
      <c r="BJ286" s="91" t="e">
        <f t="shared" ca="1" si="203"/>
        <v>#N/A</v>
      </c>
      <c r="BK286" t="b">
        <f t="shared" ca="1" si="197"/>
        <v>1</v>
      </c>
      <c r="BL286" s="30">
        <f t="shared" ca="1" si="213"/>
        <v>-22.073689821473174</v>
      </c>
      <c r="BM286" s="91">
        <f t="shared" ca="1" si="214"/>
        <v>-11.736789069647269</v>
      </c>
      <c r="BN286" s="17" t="b">
        <f t="shared" ca="1" si="198"/>
        <v>0</v>
      </c>
      <c r="BO286" t="b">
        <f t="shared" ca="1" si="191"/>
        <v>1</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1.5916206298938695</v>
      </c>
      <c r="BF287" s="30">
        <f t="shared" ca="1" si="201"/>
        <v>1.3134065614912458</v>
      </c>
      <c r="BG287" s="30">
        <f t="shared" ca="1" si="212"/>
        <v>0.97077876284135556</v>
      </c>
      <c r="BH287" s="17" t="b">
        <f t="shared" ca="1" si="188"/>
        <v>0</v>
      </c>
      <c r="BI287" s="30" t="e">
        <f t="shared" ca="1" si="202"/>
        <v>#N/A</v>
      </c>
      <c r="BJ287" s="91" t="e">
        <f t="shared" ca="1" si="203"/>
        <v>#N/A</v>
      </c>
      <c r="BK287" t="b">
        <f t="shared" ca="1" si="197"/>
        <v>1</v>
      </c>
      <c r="BL287" s="30">
        <f t="shared" ca="1" si="213"/>
        <v>-22.275163104709193</v>
      </c>
      <c r="BM287" s="91">
        <f t="shared" ca="1" si="214"/>
        <v>-11.349762493488672</v>
      </c>
      <c r="BN287" s="17" t="b">
        <f t="shared" ca="1" si="198"/>
        <v>0</v>
      </c>
      <c r="BO287" t="b">
        <f t="shared" ca="1" si="191"/>
        <v>1</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1.6483307591157681</v>
      </c>
      <c r="BF288" s="30">
        <f t="shared" ca="1" si="201"/>
        <v>1.3342556085099524</v>
      </c>
      <c r="BG288" s="30">
        <f t="shared" ca="1" si="212"/>
        <v>0.9861889280290953</v>
      </c>
      <c r="BH288" s="17" t="b">
        <f t="shared" ca="1" si="188"/>
        <v>0</v>
      </c>
      <c r="BI288" s="30" t="e">
        <f t="shared" ca="1" si="202"/>
        <v>#N/A</v>
      </c>
      <c r="BJ288" s="91" t="e">
        <f t="shared" ca="1" si="203"/>
        <v>#N/A</v>
      </c>
      <c r="BK288" t="b">
        <f t="shared" ca="1" si="197"/>
        <v>1</v>
      </c>
      <c r="BL288" s="30">
        <f t="shared" ca="1" si="213"/>
        <v>-22.46985115747917</v>
      </c>
      <c r="BM288" s="91">
        <f t="shared" ca="1" si="214"/>
        <v>-10.959278669726944</v>
      </c>
      <c r="BN288" s="17" t="b">
        <f t="shared" ca="1" si="198"/>
        <v>0</v>
      </c>
      <c r="BO288" t="b">
        <f t="shared" ca="1" si="191"/>
        <v>1</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1.709771466536</v>
      </c>
      <c r="BF289" s="30">
        <f t="shared" ca="1" si="201"/>
        <v>1.3552828970343507</v>
      </c>
      <c r="BG289" s="30">
        <f t="shared" ca="1" si="212"/>
        <v>1.0017308369384332</v>
      </c>
      <c r="BH289" s="17" t="b">
        <f t="shared" ref="BH289:BH352" ca="1" si="221">AND(BN289,BP289,BR289)</f>
        <v>0</v>
      </c>
      <c r="BI289" s="30" t="e">
        <f t="shared" ca="1" si="202"/>
        <v>#N/A</v>
      </c>
      <c r="BJ289" s="91" t="e">
        <f t="shared" ca="1" si="203"/>
        <v>#N/A</v>
      </c>
      <c r="BK289" t="b">
        <f t="shared" ca="1" si="197"/>
        <v>1</v>
      </c>
      <c r="BL289" s="30">
        <f t="shared" ca="1" si="213"/>
        <v>-22.65769467591625</v>
      </c>
      <c r="BM289" s="91">
        <f t="shared" ca="1" si="214"/>
        <v>-10.565456543517479</v>
      </c>
      <c r="BN289" s="17" t="b">
        <f t="shared" ca="1" si="198"/>
        <v>0</v>
      </c>
      <c r="BO289" t="b">
        <f t="shared" ca="1" si="191"/>
        <v>1</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1.7765319586084825</v>
      </c>
      <c r="BF290" s="30">
        <f t="shared" ca="1" si="201"/>
        <v>1.376482021948658</v>
      </c>
      <c r="BG290" s="30">
        <f t="shared" ca="1" si="212"/>
        <v>1.0173997553533558</v>
      </c>
      <c r="BH290" s="17" t="b">
        <f t="shared" ca="1" si="221"/>
        <v>0</v>
      </c>
      <c r="BI290" s="30" t="e">
        <f t="shared" ca="1" si="202"/>
        <v>#N/A</v>
      </c>
      <c r="BJ290" s="91" t="e">
        <f t="shared" ca="1" si="203"/>
        <v>#N/A</v>
      </c>
      <c r="BK290" t="b">
        <f t="shared" ca="1" si="197"/>
        <v>1</v>
      </c>
      <c r="BL290" s="30">
        <f t="shared" ca="1" si="213"/>
        <v>-22.838636441065024</v>
      </c>
      <c r="BM290" s="91">
        <f t="shared" ca="1" si="214"/>
        <v>-10.168416076895003</v>
      </c>
      <c r="BN290" s="17" t="b">
        <f t="shared" ca="1" si="198"/>
        <v>0</v>
      </c>
      <c r="BO290" t="b">
        <f t="shared" ca="1" si="191"/>
        <v>1</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1.8493040161788039</v>
      </c>
      <c r="BF291" s="30">
        <f t="shared" ca="1" si="201"/>
        <v>1.3978465257940658</v>
      </c>
      <c r="BG291" s="30">
        <f t="shared" ca="1" si="212"/>
        <v>1.0331909103695269</v>
      </c>
      <c r="BH291" s="17" t="b">
        <f t="shared" ca="1" si="221"/>
        <v>0</v>
      </c>
      <c r="BI291" s="30" t="e">
        <f t="shared" ca="1" si="202"/>
        <v>#N/A</v>
      </c>
      <c r="BJ291" s="91" t="e">
        <f t="shared" ca="1" si="203"/>
        <v>#N/A</v>
      </c>
      <c r="BK291" t="b">
        <f t="shared" ca="1" si="197"/>
        <v>1</v>
      </c>
      <c r="BL291" s="30">
        <f t="shared" ca="1" si="213"/>
        <v>-23.012621336311007</v>
      </c>
      <c r="BM291" s="91">
        <f t="shared" ca="1" si="214"/>
        <v>-9.768278212231845</v>
      </c>
      <c r="BN291" s="17" t="b">
        <f t="shared" ca="1" si="198"/>
        <v>0</v>
      </c>
      <c r="BO291" t="b">
        <f t="shared" ref="BO291:BO354" ca="1" si="223">AND(BG291&lt;1.3,BF291&gt;0.7)</f>
        <v>1</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1.9289053045551572</v>
      </c>
      <c r="BF292" s="30">
        <f t="shared" ca="1" si="201"/>
        <v>1.4193699007357403</v>
      </c>
      <c r="BG292" s="30">
        <f t="shared" ca="1" si="212"/>
        <v>1.049099491848156</v>
      </c>
      <c r="BH292" s="17" t="b">
        <f t="shared" ca="1" si="221"/>
        <v>0</v>
      </c>
      <c r="BI292" s="30" t="e">
        <f t="shared" ca="1" si="202"/>
        <v>#N/A</v>
      </c>
      <c r="BJ292" s="91" t="e">
        <f t="shared" ca="1" si="203"/>
        <v>#N/A</v>
      </c>
      <c r="BK292" t="b">
        <f t="shared" ca="1" si="197"/>
        <v>1</v>
      </c>
      <c r="BL292" s="30">
        <f t="shared" ca="1" si="213"/>
        <v>-23.179596364169683</v>
      </c>
      <c r="BM292" s="91">
        <f t="shared" ca="1" si="214"/>
        <v>-9.3651648353978079</v>
      </c>
      <c r="BN292" s="17" t="b">
        <f t="shared" ca="1" si="198"/>
        <v>0</v>
      </c>
      <c r="BO292" t="b">
        <f t="shared" ca="1" si="223"/>
        <v>1</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2.0163093437292723</v>
      </c>
      <c r="BF293" s="30">
        <f t="shared" ca="1" si="201"/>
        <v>1.4410455905451727</v>
      </c>
      <c r="BG293" s="30">
        <f t="shared" ca="1" si="212"/>
        <v>1.0651206538812146</v>
      </c>
      <c r="BH293" s="17" t="b">
        <f t="shared" ca="1" si="221"/>
        <v>0</v>
      </c>
      <c r="BI293" s="30" t="e">
        <f t="shared" ca="1" si="202"/>
        <v>#N/A</v>
      </c>
      <c r="BJ293" s="91" t="e">
        <f t="shared" ca="1" si="203"/>
        <v>#N/A</v>
      </c>
      <c r="BK293" t="b">
        <f t="shared" ca="1" si="197"/>
        <v>1</v>
      </c>
      <c r="BL293" s="30">
        <f t="shared" ca="1" si="213"/>
        <v>-23.33951066243004</v>
      </c>
      <c r="BM293" s="91">
        <f t="shared" ca="1" si="214"/>
        <v>-8.9591987386325176</v>
      </c>
      <c r="BN293" s="17" t="b">
        <f t="shared" ca="1" si="198"/>
        <v>0</v>
      </c>
      <c r="BO293" t="b">
        <f t="shared" ca="1" si="223"/>
        <v>1</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2.1126844697952643</v>
      </c>
      <c r="BF294" s="30">
        <f t="shared" ca="1" si="201"/>
        <v>1.462866992597271</v>
      </c>
      <c r="BG294" s="30">
        <f t="shared" ca="1" si="212"/>
        <v>1.0812495162675482</v>
      </c>
      <c r="BH294" s="17" t="b">
        <f t="shared" ca="1" si="221"/>
        <v>0</v>
      </c>
      <c r="BI294" s="30" t="e">
        <f t="shared" ca="1" si="202"/>
        <v>#N/A</v>
      </c>
      <c r="BJ294" s="91" t="e">
        <f t="shared" ca="1" si="203"/>
        <v>#N/A</v>
      </c>
      <c r="BK294" t="b">
        <f t="shared" ca="1" si="197"/>
        <v>1</v>
      </c>
      <c r="BL294" s="30">
        <f t="shared" ca="1" si="213"/>
        <v>-23.492315519647711</v>
      </c>
      <c r="BM294" s="91">
        <f t="shared" ca="1" si="214"/>
        <v>-8.5505035831417135</v>
      </c>
      <c r="BN294" s="17" t="b">
        <f t="shared" ca="1" si="198"/>
        <v>0</v>
      </c>
      <c r="BO294" t="b">
        <f t="shared" ca="1" si="223"/>
        <v>1</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2.2194451001084592</v>
      </c>
      <c r="BF295" s="30">
        <f t="shared" ca="1" si="201"/>
        <v>1.4848274598815792</v>
      </c>
      <c r="BG295" s="30">
        <f t="shared" ca="1" si="212"/>
        <v>1.0974811659994281</v>
      </c>
      <c r="BH295" s="17" t="b">
        <f t="shared" ca="1" si="221"/>
        <v>0</v>
      </c>
      <c r="BI295" s="30" t="e">
        <f t="shared" ca="1" si="202"/>
        <v>#N/A</v>
      </c>
      <c r="BJ295" s="91" t="e">
        <f t="shared" ca="1" si="203"/>
        <v>#N/A</v>
      </c>
      <c r="BK295" t="b">
        <f t="shared" ca="1" si="197"/>
        <v>1</v>
      </c>
      <c r="BL295" s="30">
        <f t="shared" ca="1" si="213"/>
        <v>-23.637964389982923</v>
      </c>
      <c r="BM295" s="91">
        <f t="shared" ca="1" si="214"/>
        <v>-8.1392038614289159</v>
      </c>
      <c r="BN295" s="17" t="b">
        <f t="shared" ca="1" si="198"/>
        <v>0</v>
      </c>
      <c r="BO295" t="b">
        <f t="shared" ca="1" si="223"/>
        <v>1</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2.3383200869675891</v>
      </c>
      <c r="BF296" s="30">
        <f t="shared" ca="1" si="201"/>
        <v>1.506920303027028</v>
      </c>
      <c r="BG296" s="30">
        <f t="shared" ca="1" si="212"/>
        <v>1.1138106587591077</v>
      </c>
      <c r="BH296" s="17" t="b">
        <f t="shared" ca="1" si="221"/>
        <v>0</v>
      </c>
      <c r="BI296" s="30" t="e">
        <f t="shared" ca="1" si="202"/>
        <v>#N/A</v>
      </c>
      <c r="BJ296" s="91" t="e">
        <f t="shared" ca="1" si="203"/>
        <v>#N/A</v>
      </c>
      <c r="BK296" t="b">
        <f t="shared" ca="1" si="197"/>
        <v>1</v>
      </c>
      <c r="BL296" s="30">
        <f t="shared" ca="1" si="213"/>
        <v>-23.776412907378838</v>
      </c>
      <c r="BM296" s="91">
        <f t="shared" ca="1" si="214"/>
        <v>-7.7254248593736889</v>
      </c>
      <c r="BN296" s="17" t="b">
        <f t="shared" ca="1" si="198"/>
        <v>0</v>
      </c>
      <c r="BO296" t="b">
        <f t="shared" ca="1" si="223"/>
        <v>1</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2.4714451962666169</v>
      </c>
      <c r="BF297" s="30">
        <f t="shared" ca="1" si="201"/>
        <v>1.5291387923395767</v>
      </c>
      <c r="BG297" s="30">
        <f t="shared" ca="1" si="212"/>
        <v>1.1302330204249047</v>
      </c>
      <c r="BH297" s="17" t="b">
        <f t="shared" ca="1" si="221"/>
        <v>0</v>
      </c>
      <c r="BI297" s="30" t="e">
        <f t="shared" ca="1" si="202"/>
        <v>#N/A</v>
      </c>
      <c r="BJ297" s="91" t="e">
        <f t="shared" ca="1" si="203"/>
        <v>#N/A</v>
      </c>
      <c r="BK297" t="b">
        <f t="shared" ca="1" si="197"/>
        <v>1</v>
      </c>
      <c r="BL297" s="30">
        <f t="shared" ca="1" si="213"/>
        <v>-23.907618899075882</v>
      </c>
      <c r="BM297" s="91">
        <f t="shared" ca="1" si="214"/>
        <v>-7.3092926180684277</v>
      </c>
      <c r="BN297" s="17" t="b">
        <f t="shared" ca="1" si="198"/>
        <v>0</v>
      </c>
      <c r="BO297" t="b">
        <f t="shared" ca="1" si="223"/>
        <v>1</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2.6214902657861292</v>
      </c>
      <c r="BF298" s="30">
        <f t="shared" ca="1" si="201"/>
        <v>1.5514761598521469</v>
      </c>
      <c r="BG298" s="30">
        <f t="shared" ca="1" si="212"/>
        <v>1.1467432485863696</v>
      </c>
      <c r="BH298" s="17" t="b">
        <f t="shared" ca="1" si="221"/>
        <v>0</v>
      </c>
      <c r="BI298" s="30" t="e">
        <f t="shared" ca="1" si="202"/>
        <v>#N/A</v>
      </c>
      <c r="BJ298" s="91" t="e">
        <f t="shared" ca="1" si="203"/>
        <v>#N/A</v>
      </c>
      <c r="BK298" t="b">
        <f t="shared" ca="1" si="197"/>
        <v>1</v>
      </c>
      <c r="BL298" s="30">
        <f t="shared" ca="1" si="213"/>
        <v>-24.031542398457976</v>
      </c>
      <c r="BM298" s="91">
        <f t="shared" ca="1" si="214"/>
        <v>-6.8909338954249719</v>
      </c>
      <c r="BN298" s="17" t="b">
        <f t="shared" ca="1" si="198"/>
        <v>0</v>
      </c>
      <c r="BO298" t="b">
        <f t="shared" ca="1" si="223"/>
        <v>1</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2.7918372269516309</v>
      </c>
      <c r="BF299" s="30">
        <f t="shared" ca="1" si="201"/>
        <v>1.5739256013862049</v>
      </c>
      <c r="BG299" s="30">
        <f t="shared" ca="1" si="212"/>
        <v>1.1633363140680646</v>
      </c>
      <c r="BH299" s="17" t="b">
        <f t="shared" ca="1" si="221"/>
        <v>0</v>
      </c>
      <c r="BI299" s="30" t="e">
        <f t="shared" ca="1" si="202"/>
        <v>#N/A</v>
      </c>
      <c r="BJ299" s="91" t="e">
        <f t="shared" ca="1" si="203"/>
        <v>#N/A</v>
      </c>
      <c r="BK299" t="b">
        <f t="shared" ca="1" si="197"/>
        <v>1</v>
      </c>
      <c r="BL299" s="30">
        <f t="shared" ca="1" si="213"/>
        <v>-24.148145657226706</v>
      </c>
      <c r="BM299" s="91">
        <f t="shared" ca="1" si="214"/>
        <v>-6.4704761275630158</v>
      </c>
      <c r="BN299" s="17" t="b">
        <f t="shared" ca="1" si="198"/>
        <v>0</v>
      </c>
      <c r="BO299" t="b">
        <f t="shared" ca="1" si="223"/>
        <v>1</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2.9868344217879987</v>
      </c>
      <c r="BF300" s="30">
        <f t="shared" ca="1" si="201"/>
        <v>1.5964802786243879</v>
      </c>
      <c r="BG300" s="30">
        <f t="shared" ca="1" si="212"/>
        <v>1.1800071624615041</v>
      </c>
      <c r="BH300" s="17" t="b">
        <f t="shared" ca="1" si="221"/>
        <v>0</v>
      </c>
      <c r="BI300" s="30" t="e">
        <f t="shared" ca="1" si="202"/>
        <v>#N/A</v>
      </c>
      <c r="BJ300" s="91" t="e">
        <f t="shared" ca="1" si="203"/>
        <v>#N/A</v>
      </c>
      <c r="BK300" t="b">
        <f t="shared" ref="BK300:BK363" ca="1" si="225">AND(BO300,BQ300)</f>
        <v>1</v>
      </c>
      <c r="BL300" s="30">
        <f t="shared" ca="1" si="213"/>
        <v>-24.257393156899912</v>
      </c>
      <c r="BM300" s="91">
        <f t="shared" ca="1" si="214"/>
        <v>-6.0480473899916944</v>
      </c>
      <c r="BN300" s="17" t="b">
        <f t="shared" ref="BN300:BN363" ca="1" si="226">AND(BG300&lt;2.3,BF300&gt;1.7)</f>
        <v>0</v>
      </c>
      <c r="BO300" t="b">
        <f t="shared" ca="1" si="223"/>
        <v>1</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3.2121682970942524</v>
      </c>
      <c r="BF301" s="30">
        <f t="shared" ref="BF301:BF364" ca="1" si="229">$D$17/(3*$C$9^2/(3*$C$9+$C$14*COS(RADIANS(BD301))))</f>
        <v>1.6191333211935175</v>
      </c>
      <c r="BG301" s="30">
        <f t="shared" ca="1" si="212"/>
        <v>1.1967507156647736</v>
      </c>
      <c r="BH301" s="17" t="b">
        <f t="shared" ca="1" si="221"/>
        <v>0</v>
      </c>
      <c r="BI301" s="30" t="e">
        <f t="shared" ref="BI301:BI364" ca="1" si="230">IF(BH301,$C$14*SIN(RADIANS(BD301)),#N/A)</f>
        <v>#N/A</v>
      </c>
      <c r="BJ301" s="91" t="e">
        <f t="shared" ref="BJ301:BJ364" ca="1" si="231">IF(BH301,$C$14*COS(RADIANS(BD301)),#N/A)</f>
        <v>#N/A</v>
      </c>
      <c r="BK301" t="b">
        <f t="shared" ca="1" si="225"/>
        <v>1</v>
      </c>
      <c r="BL301" s="30">
        <f t="shared" ca="1" si="213"/>
        <v>-24.359251619630879</v>
      </c>
      <c r="BM301" s="91">
        <f t="shared" ca="1" si="214"/>
        <v>-5.6237763585966309</v>
      </c>
      <c r="BN301" s="17" t="b">
        <f t="shared" ca="1" si="226"/>
        <v>0</v>
      </c>
      <c r="BO301" t="b">
        <f t="shared" ca="1" si="223"/>
        <v>1</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3.4754209458796219</v>
      </c>
      <c r="BF302" s="30">
        <f t="shared" ca="1" si="229"/>
        <v>1.6418778287573812</v>
      </c>
      <c r="BG302" s="30">
        <f t="shared" ca="1" si="212"/>
        <v>1.2135618734293687</v>
      </c>
      <c r="BH302" s="17" t="b">
        <f t="shared" ca="1" si="221"/>
        <v>0</v>
      </c>
      <c r="BI302" s="30" t="e">
        <f t="shared" ca="1" si="230"/>
        <v>#N/A</v>
      </c>
      <c r="BJ302" s="91" t="e">
        <f t="shared" ca="1" si="231"/>
        <v>#N/A</v>
      </c>
      <c r="BK302" t="b">
        <f t="shared" ca="1" si="225"/>
        <v>1</v>
      </c>
      <c r="BL302" s="30">
        <f t="shared" ca="1" si="213"/>
        <v>-24.453690018345139</v>
      </c>
      <c r="BM302" s="91">
        <f t="shared" ca="1" si="214"/>
        <v>-5.1977922704439949</v>
      </c>
      <c r="BN302" s="17" t="b">
        <f t="shared" ca="1" si="226"/>
        <v>0</v>
      </c>
      <c r="BO302" t="b">
        <f t="shared" ca="1" si="223"/>
        <v>1</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3.7869317624954815</v>
      </c>
      <c r="BF303" s="30">
        <f t="shared" ca="1" si="229"/>
        <v>1.6647068731186463</v>
      </c>
      <c r="BG303" s="30">
        <f t="shared" ca="1" si="212"/>
        <v>1.230435514913782</v>
      </c>
      <c r="BH303" s="17" t="b">
        <f t="shared" ca="1" si="221"/>
        <v>0</v>
      </c>
      <c r="BI303" s="30" t="e">
        <f t="shared" ca="1" si="230"/>
        <v>#N/A</v>
      </c>
      <c r="BJ303" s="91" t="e">
        <f t="shared" ca="1" si="231"/>
        <v>#N/A</v>
      </c>
      <c r="BK303" t="b">
        <f t="shared" ca="1" si="225"/>
        <v>1</v>
      </c>
      <c r="BL303" s="30">
        <f t="shared" ca="1" si="213"/>
        <v>-24.540679586191601</v>
      </c>
      <c r="BM303" s="91">
        <f t="shared" ca="1" si="214"/>
        <v>-4.770224884413615</v>
      </c>
      <c r="BN303" s="17" t="b">
        <f t="shared" ca="1" si="226"/>
        <v>0</v>
      </c>
      <c r="BO303" t="b">
        <f t="shared" ca="1" si="223"/>
        <v>1</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4.1611760910457232</v>
      </c>
      <c r="BF304" s="30">
        <f t="shared" ca="1" si="229"/>
        <v>1.6876135003292474</v>
      </c>
      <c r="BG304" s="30">
        <f t="shared" ca="1" si="212"/>
        <v>1.2473665002433567</v>
      </c>
      <c r="BH304" s="17" t="b">
        <f t="shared" ca="1" si="221"/>
        <v>0</v>
      </c>
      <c r="BI304" s="30" t="e">
        <f t="shared" ca="1" si="230"/>
        <v>#N/A</v>
      </c>
      <c r="BJ304" s="91" t="e">
        <f t="shared" ca="1" si="231"/>
        <v>#N/A</v>
      </c>
      <c r="BK304" t="b">
        <f t="shared" ca="1" si="225"/>
        <v>1</v>
      </c>
      <c r="BL304" s="30">
        <f t="shared" ca="1" si="213"/>
        <v>-24.620193825305201</v>
      </c>
      <c r="BM304" s="91">
        <f t="shared" ca="1" si="214"/>
        <v>-4.3412044416732583</v>
      </c>
      <c r="BN304" s="17" t="b">
        <f t="shared" ca="1" si="226"/>
        <v>0</v>
      </c>
      <c r="BO304" t="b">
        <f t="shared" ca="1" si="223"/>
        <v>1</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4.6190629729545893</v>
      </c>
      <c r="BF305" s="30">
        <f t="shared" ca="1" si="229"/>
        <v>1.7105907328086363</v>
      </c>
      <c r="BG305" s="30">
        <f t="shared" ca="1" si="212"/>
        <v>1.2643496720759486</v>
      </c>
      <c r="BH305" s="17" t="b">
        <f t="shared" ca="1" si="221"/>
        <v>0</v>
      </c>
      <c r="BI305" s="30" t="e">
        <f t="shared" ca="1" si="230"/>
        <v>#N/A</v>
      </c>
      <c r="BJ305" s="91" t="e">
        <f t="shared" ca="1" si="231"/>
        <v>#N/A</v>
      </c>
      <c r="BK305" t="b">
        <f t="shared" ca="1" si="225"/>
        <v>1</v>
      </c>
      <c r="BL305" s="30">
        <f t="shared" ca="1" si="213"/>
        <v>-24.692208514878441</v>
      </c>
      <c r="BM305" s="91">
        <f t="shared" ca="1" si="214"/>
        <v>-3.9108616260057758</v>
      </c>
      <c r="BN305" s="17" t="b">
        <f t="shared" ca="1" si="226"/>
        <v>1</v>
      </c>
      <c r="BO305" t="b">
        <f t="shared" ca="1" si="223"/>
        <v>1</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5.1919562054496931</v>
      </c>
      <c r="BF306" s="30">
        <f t="shared" ca="1" si="229"/>
        <v>1.7336315714692139</v>
      </c>
      <c r="BG306" s="30">
        <f t="shared" ca="1" si="212"/>
        <v>1.2813798571728972</v>
      </c>
      <c r="BH306" s="17" t="b">
        <f t="shared" ca="1" si="221"/>
        <v>0</v>
      </c>
      <c r="BI306" s="30" t="e">
        <f t="shared" ca="1" si="230"/>
        <v>#N/A</v>
      </c>
      <c r="BJ306" s="91" t="e">
        <f t="shared" ca="1" si="231"/>
        <v>#N/A</v>
      </c>
      <c r="BK306" t="b">
        <f t="shared" ca="1" si="225"/>
        <v>1</v>
      </c>
      <c r="BL306" s="30">
        <f t="shared" ca="1" si="213"/>
        <v>-24.756701718539258</v>
      </c>
      <c r="BM306" s="91">
        <f t="shared" ca="1" si="214"/>
        <v>-3.4793275240016457</v>
      </c>
      <c r="BN306" s="17" t="b">
        <f t="shared" ca="1" si="226"/>
        <v>1</v>
      </c>
      <c r="BO306" t="b">
        <f t="shared" ca="1" si="223"/>
        <v>1</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5.9291420218710398</v>
      </c>
      <c r="BF307" s="30">
        <f t="shared" ca="1" si="229"/>
        <v>1.756728997848324</v>
      </c>
      <c r="BG307" s="30">
        <f t="shared" ca="1" si="212"/>
        <v>1.2984518679748482</v>
      </c>
      <c r="BH307" s="17" t="b">
        <f t="shared" ca="1" si="221"/>
        <v>0</v>
      </c>
      <c r="BI307" s="30" t="e">
        <f t="shared" ca="1" si="230"/>
        <v>#N/A</v>
      </c>
      <c r="BJ307" s="91" t="e">
        <f t="shared" ca="1" si="231"/>
        <v>#N/A</v>
      </c>
      <c r="BK307" t="b">
        <f t="shared" ca="1" si="225"/>
        <v>1</v>
      </c>
      <c r="BL307" s="30">
        <f t="shared" ca="1" si="213"/>
        <v>-24.813653791033051</v>
      </c>
      <c r="BM307" s="91">
        <f t="shared" ca="1" si="214"/>
        <v>-3.0467335851286794</v>
      </c>
      <c r="BN307" s="17" t="b">
        <f t="shared" ca="1" si="226"/>
        <v>1</v>
      </c>
      <c r="BO307" t="b">
        <f t="shared" ca="1" si="223"/>
        <v>1</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6.9127644525976217</v>
      </c>
      <c r="BF308" s="30">
        <f t="shared" ca="1" si="229"/>
        <v>1.7798759762461396</v>
      </c>
      <c r="BG308" s="30">
        <f t="shared" ref="BG308:BG371" ca="1" si="236">$E$17/(3*$C$9^2/(3*$C$9+$C$14*COS(RADIANS(BD308))))</f>
        <v>1.3155605041819292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1</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8.2906831194517601</v>
      </c>
      <c r="BF309" s="30">
        <f t="shared" ca="1" si="229"/>
        <v>1.8030654558688115</v>
      </c>
      <c r="BG309" s="30">
        <f t="shared" ca="1" si="236"/>
        <v>1.3327005543378172</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1</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10.358617722160034</v>
      </c>
      <c r="BF310" s="30">
        <f t="shared" ca="1" si="229"/>
        <v>1.8262903729762057</v>
      </c>
      <c r="BG310" s="30">
        <f t="shared" ca="1" si="236"/>
        <v>1.3498667974171954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1</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13.806581498330898</v>
      </c>
      <c r="BF311" s="30">
        <f t="shared" ca="1" si="229"/>
        <v>1.8495436530335858</v>
      </c>
      <c r="BG311" s="30">
        <f t="shared" ca="1" si="236"/>
        <v>1.3670540044161288</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1</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20.704615064248564</v>
      </c>
      <c r="BF312" s="30">
        <f t="shared" ca="1" si="229"/>
        <v>1.8728182128665889</v>
      </c>
      <c r="BG312" s="30">
        <f t="shared" ca="1" si="236"/>
        <v>1.3842569399448699</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1</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41.40292330217823</v>
      </c>
      <c r="BF313" s="30">
        <f t="shared" ca="1" si="229"/>
        <v>1.8961069628188205</v>
      </c>
      <c r="BG313" s="30">
        <f t="shared" ca="1" si="236"/>
        <v>1.4014703638226065</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1</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3931935172243733.5</v>
      </c>
      <c r="BF314" s="30">
        <f t="shared" ca="1" si="229"/>
        <v>1.9194028089114441</v>
      </c>
      <c r="BG314" s="30">
        <f t="shared" ca="1" si="236"/>
        <v>1.4186890326736761</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1</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41.402923302179111</v>
      </c>
      <c r="BF315" s="30">
        <f t="shared" ca="1" si="229"/>
        <v>1.9426986550040681</v>
      </c>
      <c r="BG315" s="30">
        <f t="shared" ca="1" si="236"/>
        <v>1.4359077015247461</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1</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20.704615064248255</v>
      </c>
      <c r="BF316" s="30">
        <f t="shared" ca="1" si="229"/>
        <v>1.9659874049563011</v>
      </c>
      <c r="BG316" s="30">
        <f t="shared" ca="1" si="236"/>
        <v>1.4531211254024834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1</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13.806581498330994</v>
      </c>
      <c r="BF317" s="30">
        <f t="shared" ca="1" si="229"/>
        <v>1.9892619647893026</v>
      </c>
      <c r="BG317" s="30">
        <f t="shared" ca="1" si="236"/>
        <v>1.4703240609312238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1</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10.358617722160089</v>
      </c>
      <c r="BF318" s="30">
        <f t="shared" ca="1" si="229"/>
        <v>2.012515244846683</v>
      </c>
      <c r="BG318" s="30">
        <f t="shared" ca="1" si="236"/>
        <v>1.487511267930157</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1</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8.2906831194517938</v>
      </c>
      <c r="BF319" s="30">
        <f t="shared" ca="1" si="229"/>
        <v>2.0357401619540774</v>
      </c>
      <c r="BG319" s="30">
        <f t="shared" ca="1" si="236"/>
        <v>1.5046775110095354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1</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6.9127644525976448</v>
      </c>
      <c r="BF320" s="30">
        <f t="shared" ca="1" si="229"/>
        <v>2.0589296415767491</v>
      </c>
      <c r="BG320" s="30">
        <f t="shared" ca="1" si="236"/>
        <v>1.5218175611654232</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1</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5.9291420218710149</v>
      </c>
      <c r="BF321" s="30">
        <f t="shared" ca="1" si="229"/>
        <v>2.0820766199745657</v>
      </c>
      <c r="BG321" s="30">
        <f t="shared" ca="1" si="236"/>
        <v>1.538926197372505</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1</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5.1919562054497064</v>
      </c>
      <c r="BF322" s="30">
        <f t="shared" ca="1" si="229"/>
        <v>2.105174046353675</v>
      </c>
      <c r="BG322" s="30">
        <f t="shared" ca="1" si="236"/>
        <v>1.5559982081744554</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1</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4.6190629729546</v>
      </c>
      <c r="BF323" s="30">
        <f t="shared" ca="1" si="229"/>
        <v>2.1282148850142524</v>
      </c>
      <c r="BG323" s="30">
        <f t="shared" ca="1" si="236"/>
        <v>1.573028393271404</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1</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4.1611760910457312</v>
      </c>
      <c r="BF324" s="30">
        <f t="shared" ca="1" si="229"/>
        <v>2.151192117493641</v>
      </c>
      <c r="BG324" s="30">
        <f t="shared" ca="1" si="236"/>
        <v>1.5900115651039957</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1</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3.7869317624954721</v>
      </c>
      <c r="BF325" s="30">
        <f t="shared" ca="1" si="229"/>
        <v>2.1740987447042435</v>
      </c>
      <c r="BG325" s="30">
        <f t="shared" ca="1" si="236"/>
        <v>1.6069425504335715</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1</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3.4754209458796286</v>
      </c>
      <c r="BF326" s="30">
        <f t="shared" ca="1" si="229"/>
        <v>2.1969277890655072</v>
      </c>
      <c r="BG326" s="30">
        <f t="shared" ca="1" si="236"/>
        <v>1.6238161919179834</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1</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3.2121682970942573</v>
      </c>
      <c r="BF327" s="30">
        <f t="shared" ca="1" si="229"/>
        <v>2.2196722966293714</v>
      </c>
      <c r="BG327" s="30">
        <f t="shared" ca="1" si="236"/>
        <v>1.6406273496825787</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1</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2.9868344217880032</v>
      </c>
      <c r="BF328" s="30">
        <f t="shared" ca="1" si="229"/>
        <v>2.2423253391985005</v>
      </c>
      <c r="BG328" s="30">
        <f t="shared" ca="1" si="236"/>
        <v>1.6573709028858483</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1</v>
      </c>
      <c r="BO328" t="b">
        <f t="shared" ca="1" si="223"/>
        <v>0</v>
      </c>
      <c r="BP328" t="b">
        <f t="shared" ca="1" si="227"/>
        <v>0</v>
      </c>
      <c r="BQ328" t="b">
        <f t="shared" ca="1" si="228"/>
        <v>1</v>
      </c>
      <c r="BR328" s="108" t="b">
        <f t="shared" si="222"/>
        <v>0</v>
      </c>
    </row>
    <row r="329" spans="46:70">
      <c r="AT329" s="99" t="e">
        <f t="shared" ca="1" si="232"/>
        <v>#N/A</v>
      </c>
      <c r="AU329" s="91" t="e">
        <f t="shared" ca="1" si="233"/>
        <v>#N/A</v>
      </c>
      <c r="AV329" s="99" t="e">
        <f t="shared" ca="1" si="234"/>
        <v>#N/A</v>
      </c>
      <c r="AW329" s="91" t="e">
        <f t="shared" ca="1" si="235"/>
        <v>#N/A</v>
      </c>
      <c r="AX329" s="99" t="e">
        <f t="shared" ca="1" si="219"/>
        <v>#N/A</v>
      </c>
      <c r="AY329" s="91" t="e">
        <f t="shared" ca="1" si="220"/>
        <v>#N/A</v>
      </c>
      <c r="BD329" s="174">
        <v>285</v>
      </c>
      <c r="BE329" s="30">
        <f t="shared" ca="1" si="224"/>
        <v>2.7918372269516345</v>
      </c>
      <c r="BF329" s="30">
        <f t="shared" ca="1" si="229"/>
        <v>2.2648800164366834</v>
      </c>
      <c r="BG329" s="30">
        <f t="shared" ca="1" si="236"/>
        <v>1.6740417512792878</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1</v>
      </c>
      <c r="BO329" t="b">
        <f t="shared" ca="1" si="223"/>
        <v>0</v>
      </c>
      <c r="BP329" t="b">
        <f t="shared" ca="1" si="227"/>
        <v>0</v>
      </c>
      <c r="BQ329" t="b">
        <f t="shared" ca="1" si="228"/>
        <v>1</v>
      </c>
      <c r="BR329" s="108" t="b">
        <f t="shared" si="222"/>
        <v>0</v>
      </c>
    </row>
    <row r="330" spans="46:70">
      <c r="AT330" s="99" t="e">
        <f t="shared" ca="1" si="232"/>
        <v>#N/A</v>
      </c>
      <c r="AU330" s="91" t="e">
        <f t="shared" ca="1" si="233"/>
        <v>#N/A</v>
      </c>
      <c r="AV330" s="99" t="e">
        <f t="shared" ca="1" si="234"/>
        <v>#N/A</v>
      </c>
      <c r="AW330" s="91" t="e">
        <f t="shared" ca="1" si="235"/>
        <v>#N/A</v>
      </c>
      <c r="AX330" s="99" t="e">
        <f t="shared" ca="1" si="219"/>
        <v>#N/A</v>
      </c>
      <c r="AY330" s="91" t="e">
        <f t="shared" ca="1" si="220"/>
        <v>#N/A</v>
      </c>
      <c r="BD330" s="174">
        <v>286</v>
      </c>
      <c r="BE330" s="30">
        <f t="shared" ca="1" si="224"/>
        <v>2.6214902657861248</v>
      </c>
      <c r="BF330" s="30">
        <f t="shared" ca="1" si="229"/>
        <v>2.2873294579707433</v>
      </c>
      <c r="BG330" s="30">
        <f t="shared" ca="1" si="236"/>
        <v>1.6906348167609839</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1</v>
      </c>
      <c r="BO330" t="b">
        <f t="shared" ca="1" si="223"/>
        <v>0</v>
      </c>
      <c r="BP330" t="b">
        <f t="shared" ca="1" si="227"/>
        <v>0</v>
      </c>
      <c r="BQ330" t="b">
        <f t="shared" ca="1" si="228"/>
        <v>1</v>
      </c>
      <c r="BR330" s="108" t="b">
        <f t="shared" si="222"/>
        <v>0</v>
      </c>
    </row>
    <row r="331" spans="46:70">
      <c r="AT331" s="99" t="e">
        <f t="shared" ca="1" si="232"/>
        <v>#N/A</v>
      </c>
      <c r="AU331" s="91" t="e">
        <f t="shared" ca="1" si="233"/>
        <v>#N/A</v>
      </c>
      <c r="AV331" s="99" t="e">
        <f t="shared" ca="1" si="234"/>
        <v>#N/A</v>
      </c>
      <c r="AW331" s="91" t="e">
        <f t="shared" ca="1" si="235"/>
        <v>#N/A</v>
      </c>
      <c r="AX331" s="99" t="e">
        <f t="shared" ca="1" si="219"/>
        <v>#N/A</v>
      </c>
      <c r="AY331" s="91" t="e">
        <f t="shared" ca="1" si="220"/>
        <v>#N/A</v>
      </c>
      <c r="BD331" s="174">
        <v>287</v>
      </c>
      <c r="BE331" s="30">
        <f t="shared" ca="1" si="224"/>
        <v>2.47144519626662</v>
      </c>
      <c r="BF331" s="30">
        <f t="shared" ca="1" si="229"/>
        <v>2.3096668254833119</v>
      </c>
      <c r="BG331" s="30">
        <f t="shared" ca="1" si="236"/>
        <v>1.7071450449224481</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1</v>
      </c>
      <c r="BO331" t="b">
        <f t="shared" ca="1" si="223"/>
        <v>0</v>
      </c>
      <c r="BP331" t="b">
        <f t="shared" ca="1" si="227"/>
        <v>0</v>
      </c>
      <c r="BQ331" t="b">
        <f t="shared" ca="1" si="228"/>
        <v>1</v>
      </c>
      <c r="BR331" s="108" t="b">
        <f t="shared" si="222"/>
        <v>0</v>
      </c>
    </row>
    <row r="332" spans="46:70">
      <c r="AT332" s="99" t="e">
        <f t="shared" ca="1" si="232"/>
        <v>#N/A</v>
      </c>
      <c r="AU332" s="91" t="e">
        <f t="shared" ca="1" si="233"/>
        <v>#N/A</v>
      </c>
      <c r="AV332" s="99" t="e">
        <f t="shared" ca="1" si="234"/>
        <v>#N/A</v>
      </c>
      <c r="AW332" s="91" t="e">
        <f t="shared" ca="1" si="235"/>
        <v>#N/A</v>
      </c>
      <c r="AX332" s="99" t="e">
        <f t="shared" ca="1" si="219"/>
        <v>#N/A</v>
      </c>
      <c r="AY332" s="91" t="e">
        <f t="shared" ca="1" si="220"/>
        <v>#N/A</v>
      </c>
      <c r="BD332" s="174">
        <v>288</v>
      </c>
      <c r="BE332" s="30">
        <f t="shared" ca="1" si="224"/>
        <v>2.3383200869675913</v>
      </c>
      <c r="BF332" s="30">
        <f t="shared" ca="1" si="229"/>
        <v>2.3318853147958611</v>
      </c>
      <c r="BG332" s="30">
        <f t="shared" ca="1" si="236"/>
        <v>1.7235674065882451</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1</v>
      </c>
      <c r="BO332" t="b">
        <f t="shared" ca="1" si="223"/>
        <v>0</v>
      </c>
      <c r="BP332" t="b">
        <f t="shared" ca="1" si="227"/>
        <v>0</v>
      </c>
      <c r="BQ332" t="b">
        <f t="shared" ca="1" si="228"/>
        <v>1</v>
      </c>
      <c r="BR332" s="108" t="b">
        <f t="shared" si="222"/>
        <v>0</v>
      </c>
    </row>
    <row r="333" spans="46:70">
      <c r="AT333" s="99" t="e">
        <f t="shared" ca="1" si="232"/>
        <v>#N/A</v>
      </c>
      <c r="AU333" s="91" t="e">
        <f t="shared" ca="1" si="233"/>
        <v>#N/A</v>
      </c>
      <c r="AV333" s="99" t="e">
        <f t="shared" ca="1" si="234"/>
        <v>#N/A</v>
      </c>
      <c r="AW333" s="91" t="e">
        <f t="shared" ca="1" si="235"/>
        <v>#N/A</v>
      </c>
      <c r="AX333" s="99" t="e">
        <f t="shared" ca="1" si="219"/>
        <v>#N/A</v>
      </c>
      <c r="AY333" s="91" t="e">
        <f t="shared" ca="1" si="220"/>
        <v>#N/A</v>
      </c>
      <c r="BD333" s="174">
        <v>289</v>
      </c>
      <c r="BE333" s="30">
        <f t="shared" ca="1" si="224"/>
        <v>2.2194451001084614</v>
      </c>
      <c r="BF333" s="30">
        <f t="shared" ca="1" si="229"/>
        <v>2.3539781579413095</v>
      </c>
      <c r="BG333" s="30">
        <f t="shared" ca="1" si="236"/>
        <v>1.7398968993479245</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1</v>
      </c>
      <c r="BO333" t="b">
        <f t="shared" ca="1" si="223"/>
        <v>0</v>
      </c>
      <c r="BP333" t="b">
        <f t="shared" ca="1" si="227"/>
        <v>0</v>
      </c>
      <c r="BQ333" t="b">
        <f t="shared" ca="1" si="228"/>
        <v>1</v>
      </c>
      <c r="BR333" s="108" t="b">
        <f t="shared" si="222"/>
        <v>0</v>
      </c>
    </row>
    <row r="334" spans="46:70">
      <c r="AT334" s="99" t="e">
        <f t="shared" ca="1" si="232"/>
        <v>#N/A</v>
      </c>
      <c r="AU334" s="91" t="e">
        <f t="shared" ca="1" si="233"/>
        <v>#N/A</v>
      </c>
      <c r="AV334" s="99" t="e">
        <f t="shared" ca="1" si="234"/>
        <v>#N/A</v>
      </c>
      <c r="AW334" s="91" t="e">
        <f t="shared" ca="1" si="235"/>
        <v>#N/A</v>
      </c>
      <c r="AX334" s="99" t="e">
        <f t="shared" ca="1" si="219"/>
        <v>#N/A</v>
      </c>
      <c r="AY334" s="91" t="e">
        <f t="shared" ca="1" si="220"/>
        <v>#N/A</v>
      </c>
      <c r="BD334" s="174">
        <v>290</v>
      </c>
      <c r="BE334" s="30">
        <f t="shared" ca="1" si="224"/>
        <v>2.1126844697952611</v>
      </c>
      <c r="BF334" s="30">
        <f t="shared" ca="1" si="229"/>
        <v>2.3759386252256189</v>
      </c>
      <c r="BG334" s="30">
        <f t="shared" ca="1" si="236"/>
        <v>1.7561285490798053</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1</v>
      </c>
      <c r="BO334" t="b">
        <f t="shared" ca="1" si="223"/>
        <v>0</v>
      </c>
      <c r="BP334" t="b">
        <f t="shared" ca="1" si="227"/>
        <v>0</v>
      </c>
      <c r="BQ334" t="b">
        <f t="shared" ca="1" si="228"/>
        <v>1</v>
      </c>
      <c r="BR334" s="108" t="b">
        <f t="shared" si="222"/>
        <v>0</v>
      </c>
    </row>
    <row r="335" spans="46:70">
      <c r="AT335" s="99" t="e">
        <f t="shared" ref="AT335:AT366" ca="1" si="239">IF(OR(K171=181,K171=-1,K171=179.5),#N/A,I171*SIN(RADIANS(K171)))</f>
        <v>#N/A</v>
      </c>
      <c r="AU335" s="91" t="e">
        <f t="shared" ref="AU335:AU366" ca="1" si="240">IF(OR(K171=181,K171=-1,K171=179.5),#N/A,I171*COS(RADIANS(K171)))</f>
        <v>#N/A</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2.0163093437292741</v>
      </c>
      <c r="BF335" s="30">
        <f t="shared" ca="1" si="229"/>
        <v>2.397760027277716</v>
      </c>
      <c r="BG335" s="30">
        <f t="shared" ca="1" si="236"/>
        <v>1.7722574114661378</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1</v>
      </c>
      <c r="BO335" t="b">
        <f t="shared" ca="1" si="223"/>
        <v>0</v>
      </c>
      <c r="BP335" t="b">
        <f t="shared" ca="1" si="227"/>
        <v>0</v>
      </c>
      <c r="BQ335" t="b">
        <f t="shared" ca="1" si="228"/>
        <v>1</v>
      </c>
      <c r="BR335" s="108" t="b">
        <f t="shared" si="222"/>
        <v>0</v>
      </c>
    </row>
    <row r="336" spans="46:70">
      <c r="AT336" s="99" t="e">
        <f t="shared" ca="1" si="239"/>
        <v>#N/A</v>
      </c>
      <c r="AU336" s="91" t="e">
        <f t="shared" ca="1" si="240"/>
        <v>#N/A</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1.9289053045551592</v>
      </c>
      <c r="BF336" s="30">
        <f t="shared" ca="1" si="229"/>
        <v>2.4194357170871483</v>
      </c>
      <c r="BG336" s="30">
        <f t="shared" ca="1" si="236"/>
        <v>1.7882785734991966</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1</v>
      </c>
      <c r="BO336" t="b">
        <f t="shared" ca="1" si="223"/>
        <v>0</v>
      </c>
      <c r="BP336" t="b">
        <f t="shared" ca="1" si="227"/>
        <v>1</v>
      </c>
      <c r="BQ336" t="b">
        <f t="shared" ca="1" si="228"/>
        <v>1</v>
      </c>
      <c r="BR336" s="108" t="b">
        <f t="shared" si="222"/>
        <v>0</v>
      </c>
    </row>
    <row r="337" spans="46:70">
      <c r="AT337" s="99" t="e">
        <f t="shared" ca="1" si="239"/>
        <v>#N/A</v>
      </c>
      <c r="AU337" s="91" t="e">
        <f t="shared" ca="1" si="240"/>
        <v>#N/A</v>
      </c>
      <c r="AV337" s="99" t="e">
        <f t="shared" ca="1" si="241"/>
        <v>#N/A</v>
      </c>
      <c r="AW337" s="91" t="e">
        <f t="shared" ca="1" si="242"/>
        <v>#N/A</v>
      </c>
      <c r="AX337" s="99" t="e">
        <f t="shared" ca="1" si="243"/>
        <v>#N/A</v>
      </c>
      <c r="AY337" s="91" t="e">
        <f t="shared" ca="1" si="244"/>
        <v>#N/A</v>
      </c>
      <c r="BD337" s="174">
        <v>293</v>
      </c>
      <c r="BE337" s="30">
        <f t="shared" ca="1" si="224"/>
        <v>1.8493040161788052</v>
      </c>
      <c r="BF337" s="30">
        <f t="shared" ca="1" si="229"/>
        <v>2.4409590920288227</v>
      </c>
      <c r="BG337" s="30">
        <f t="shared" ca="1" si="236"/>
        <v>1.8041871549778257</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1</v>
      </c>
      <c r="BO337" t="b">
        <f t="shared" ca="1" si="223"/>
        <v>0</v>
      </c>
      <c r="BP337" t="b">
        <f t="shared" ca="1" si="227"/>
        <v>1</v>
      </c>
      <c r="BQ337" t="b">
        <f t="shared" ca="1" si="228"/>
        <v>1</v>
      </c>
      <c r="BR337" s="108" t="b">
        <f t="shared" si="222"/>
        <v>0</v>
      </c>
    </row>
    <row r="338" spans="46:70">
      <c r="AT338" s="99" t="e">
        <f t="shared" ca="1" si="239"/>
        <v>#N/A</v>
      </c>
      <c r="AU338" s="91" t="e">
        <f t="shared" ca="1" si="240"/>
        <v>#N/A</v>
      </c>
      <c r="AV338" s="99" t="e">
        <f t="shared" ca="1" si="241"/>
        <v>#N/A</v>
      </c>
      <c r="AW338" s="91" t="e">
        <f t="shared" ca="1" si="242"/>
        <v>#N/A</v>
      </c>
      <c r="AX338" s="99" t="e">
        <f t="shared" ca="1" si="243"/>
        <v>#N/A</v>
      </c>
      <c r="AY338" s="91" t="e">
        <f t="shared" ca="1" si="244"/>
        <v>#N/A</v>
      </c>
      <c r="BD338" s="174">
        <v>294</v>
      </c>
      <c r="BE338" s="30">
        <f t="shared" ca="1" si="224"/>
        <v>1.7765319586084836</v>
      </c>
      <c r="BF338" s="30">
        <f t="shared" ca="1" si="229"/>
        <v>2.4623235958742304</v>
      </c>
      <c r="BG338" s="30">
        <f t="shared" ca="1" si="236"/>
        <v>1.8199783099939966</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1</v>
      </c>
      <c r="BO338" t="b">
        <f t="shared" ca="1" si="223"/>
        <v>0</v>
      </c>
      <c r="BP338" t="b">
        <f t="shared" ca="1" si="227"/>
        <v>1</v>
      </c>
      <c r="BQ338" t="b">
        <f t="shared" ca="1" si="228"/>
        <v>1</v>
      </c>
      <c r="BR338" s="108" t="b">
        <f t="shared" si="222"/>
        <v>0</v>
      </c>
    </row>
    <row r="339" spans="46:70">
      <c r="AT339" s="99" t="e">
        <f t="shared" ca="1" si="239"/>
        <v>#N/A</v>
      </c>
      <c r="AU339" s="91" t="e">
        <f t="shared" ca="1" si="240"/>
        <v>#N/A</v>
      </c>
      <c r="AV339" s="99" t="e">
        <f t="shared" ca="1" si="241"/>
        <v>#N/A</v>
      </c>
      <c r="AW339" s="91" t="e">
        <f t="shared" ca="1" si="242"/>
        <v>#N/A</v>
      </c>
      <c r="AX339" s="99" t="e">
        <f t="shared" ca="1" si="243"/>
        <v>#N/A</v>
      </c>
      <c r="AY339" s="91" t="e">
        <f t="shared" ca="1" si="244"/>
        <v>#N/A</v>
      </c>
      <c r="BD339" s="174">
        <v>295</v>
      </c>
      <c r="BE339" s="30">
        <f t="shared" ca="1" si="224"/>
        <v>1.7097714665359982</v>
      </c>
      <c r="BF339" s="30">
        <f t="shared" ca="1" si="229"/>
        <v>2.4835227207885389</v>
      </c>
      <c r="BG339" s="30">
        <f t="shared" ca="1" si="236"/>
        <v>1.8356472284089203</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1</v>
      </c>
      <c r="BO339" t="b">
        <f t="shared" ca="1" si="223"/>
        <v>0</v>
      </c>
      <c r="BP339" t="b">
        <f t="shared" ca="1" si="227"/>
        <v>1</v>
      </c>
      <c r="BQ339" t="b">
        <f t="shared" ca="1" si="228"/>
        <v>1</v>
      </c>
      <c r="BR339" s="108" t="b">
        <f t="shared" si="222"/>
        <v>0</v>
      </c>
    </row>
    <row r="340" spans="46:70">
      <c r="AT340" s="99" t="e">
        <f t="shared" ca="1" si="239"/>
        <v>#N/A</v>
      </c>
      <c r="AU340" s="91" t="e">
        <f t="shared" ca="1" si="240"/>
        <v>#N/A</v>
      </c>
      <c r="AV340" s="99" t="e">
        <f t="shared" ca="1" si="241"/>
        <v>#N/A</v>
      </c>
      <c r="AW340" s="91" t="e">
        <f t="shared" ca="1" si="242"/>
        <v>#N/A</v>
      </c>
      <c r="AX340" s="99" t="e">
        <f t="shared" ca="1" si="243"/>
        <v>#N/A</v>
      </c>
      <c r="AY340" s="91" t="e">
        <f t="shared" ca="1" si="244"/>
        <v>#N/A</v>
      </c>
      <c r="BD340" s="174">
        <v>296</v>
      </c>
      <c r="BE340" s="30">
        <f t="shared" ca="1" si="224"/>
        <v>1.6483307591157692</v>
      </c>
      <c r="BF340" s="30">
        <f t="shared" ca="1" si="229"/>
        <v>2.5045500093129363</v>
      </c>
      <c r="BG340" s="30">
        <f t="shared" ca="1" si="236"/>
        <v>1.8511891373182572</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1</v>
      </c>
      <c r="BO340" t="b">
        <f t="shared" ca="1" si="223"/>
        <v>0</v>
      </c>
      <c r="BP340" t="b">
        <f t="shared" ca="1" si="227"/>
        <v>1</v>
      </c>
      <c r="BQ340" t="b">
        <f t="shared" ca="1" si="228"/>
        <v>1</v>
      </c>
      <c r="BR340" s="108" t="b">
        <f t="shared" si="222"/>
        <v>0</v>
      </c>
    </row>
    <row r="341" spans="46:70">
      <c r="AT341" s="99" t="e">
        <f t="shared" ca="1" si="239"/>
        <v>#N/A</v>
      </c>
      <c r="AU341" s="91" t="e">
        <f t="shared" ca="1" si="240"/>
        <v>#N/A</v>
      </c>
      <c r="AV341" s="99" t="e">
        <f t="shared" ca="1" si="241"/>
        <v>#N/A</v>
      </c>
      <c r="AW341" s="91" t="e">
        <f t="shared" ca="1" si="242"/>
        <v>#N/A</v>
      </c>
      <c r="AX341" s="99" t="e">
        <f t="shared" ca="1" si="243"/>
        <v>#N/A</v>
      </c>
      <c r="AY341" s="91" t="e">
        <f t="shared" ca="1" si="244"/>
        <v>#N/A</v>
      </c>
      <c r="BD341" s="174">
        <v>297</v>
      </c>
      <c r="BE341" s="30">
        <f t="shared" ca="1" si="224"/>
        <v>1.5916206298938707</v>
      </c>
      <c r="BF341" s="30">
        <f t="shared" ca="1" si="229"/>
        <v>2.5253990563316431</v>
      </c>
      <c r="BG341" s="30">
        <f t="shared" ca="1" si="236"/>
        <v>1.866599302505997</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1</v>
      </c>
      <c r="BO341" t="b">
        <f t="shared" ca="1" si="223"/>
        <v>0</v>
      </c>
      <c r="BP341" t="b">
        <f t="shared" ca="1" si="227"/>
        <v>1</v>
      </c>
      <c r="BQ341" t="b">
        <f t="shared" ca="1" si="228"/>
        <v>1</v>
      </c>
      <c r="BR341" s="108" t="b">
        <f t="shared" si="222"/>
        <v>0</v>
      </c>
    </row>
    <row r="342" spans="46:70">
      <c r="AT342" s="99" t="e">
        <f t="shared" ca="1" si="239"/>
        <v>#N/A</v>
      </c>
      <c r="AU342" s="91" t="e">
        <f t="shared" ca="1" si="240"/>
        <v>#N/A</v>
      </c>
      <c r="AV342" s="99" t="e">
        <f t="shared" ca="1" si="241"/>
        <v>#N/A</v>
      </c>
      <c r="AW342" s="91" t="e">
        <f t="shared" ca="1" si="242"/>
        <v>#N/A</v>
      </c>
      <c r="AX342" s="99" t="e">
        <f t="shared" ca="1" si="243"/>
        <v>#N/A</v>
      </c>
      <c r="AY342" s="91" t="e">
        <f t="shared" ca="1" si="244"/>
        <v>#N/A</v>
      </c>
      <c r="BD342" s="174">
        <v>298</v>
      </c>
      <c r="BE342" s="30">
        <f t="shared" ca="1" si="224"/>
        <v>1.5391361318530683</v>
      </c>
      <c r="BF342" s="30">
        <f t="shared" ca="1" si="229"/>
        <v>2.5460635110229681</v>
      </c>
      <c r="BG342" s="30">
        <f t="shared" ca="1" si="236"/>
        <v>1.8818730298865416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1</v>
      </c>
      <c r="BO342" t="b">
        <f t="shared" ca="1" si="223"/>
        <v>0</v>
      </c>
      <c r="BP342" t="b">
        <f t="shared" ca="1" si="227"/>
        <v>1</v>
      </c>
      <c r="BQ342" t="b">
        <f t="shared" ca="1" si="228"/>
        <v>1</v>
      </c>
      <c r="BR342" s="108" t="b">
        <f t="shared" si="222"/>
        <v>0</v>
      </c>
    </row>
    <row r="343" spans="46:70">
      <c r="AT343" s="99" t="e">
        <f t="shared" ca="1" si="239"/>
        <v>#N/A</v>
      </c>
      <c r="AU343" s="91" t="e">
        <f t="shared" ca="1" si="240"/>
        <v>#N/A</v>
      </c>
      <c r="AV343" s="99" t="e">
        <f t="shared" ca="1" si="241"/>
        <v>#N/A</v>
      </c>
      <c r="AW343" s="91" t="e">
        <f t="shared" ca="1" si="242"/>
        <v>#N/A</v>
      </c>
      <c r="AX343" s="99" t="e">
        <f t="shared" ca="1" si="243"/>
        <v>#N/A</v>
      </c>
      <c r="AY343" s="91" t="e">
        <f t="shared" ca="1" si="244"/>
        <v>#N/A</v>
      </c>
      <c r="BD343" s="174">
        <v>299</v>
      </c>
      <c r="BE343" s="30">
        <f t="shared" ca="1" si="224"/>
        <v>1.4904420518597359</v>
      </c>
      <c r="BF343" s="30">
        <f t="shared" ca="1" si="229"/>
        <v>2.5665370787938322</v>
      </c>
      <c r="BG343" s="30">
        <f t="shared" ca="1" si="236"/>
        <v>1.8970056669345716</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1</v>
      </c>
      <c r="BO343" t="b">
        <f t="shared" ca="1" si="223"/>
        <v>0</v>
      </c>
      <c r="BP343" t="b">
        <f t="shared" ca="1" si="227"/>
        <v>1</v>
      </c>
      <c r="BQ343" t="b">
        <f t="shared" ca="1" si="228"/>
        <v>1</v>
      </c>
      <c r="BR343" s="108" t="b">
        <f t="shared" si="222"/>
        <v>0</v>
      </c>
    </row>
    <row r="344" spans="46:70">
      <c r="AT344" s="99" t="e">
        <f t="shared" ca="1" si="239"/>
        <v>#N/A</v>
      </c>
      <c r="AU344" s="91" t="e">
        <f t="shared" ca="1" si="240"/>
        <v>#N/A</v>
      </c>
      <c r="AV344" s="99" t="e">
        <f t="shared" ca="1" si="241"/>
        <v>#N/A</v>
      </c>
      <c r="AW344" s="91" t="e">
        <f t="shared" ca="1" si="242"/>
        <v>#N/A</v>
      </c>
      <c r="AX344" s="99" t="e">
        <f t="shared" ca="1" si="243"/>
        <v>#N/A</v>
      </c>
      <c r="AY344" s="91" t="e">
        <f t="shared" ca="1" si="244"/>
        <v>#N/A</v>
      </c>
      <c r="BD344" s="174">
        <v>300</v>
      </c>
      <c r="BE344" s="30">
        <f t="shared" ca="1" si="224"/>
        <v>1.4451612903225803</v>
      </c>
      <c r="BF344" s="30">
        <f t="shared" ca="1" si="229"/>
        <v>2.5868135231971587</v>
      </c>
      <c r="BG344" s="30">
        <f t="shared" ca="1" si="236"/>
        <v>1.9119926041022479</v>
      </c>
      <c r="BH344" s="17" t="b">
        <f t="shared" ca="1" si="221"/>
        <v>1</v>
      </c>
      <c r="BI344" s="30">
        <f t="shared" ca="1" si="230"/>
        <v>-21.650635094610966</v>
      </c>
      <c r="BJ344" s="91">
        <f t="shared" ca="1" si="231"/>
        <v>12.500000000000004</v>
      </c>
      <c r="BK344" t="b">
        <f t="shared" ca="1" si="225"/>
        <v>0</v>
      </c>
      <c r="BL344" s="30" t="e">
        <f t="shared" ca="1" si="237"/>
        <v>#N/A</v>
      </c>
      <c r="BM344" s="91" t="e">
        <f t="shared" ca="1" si="238"/>
        <v>#N/A</v>
      </c>
      <c r="BN344" s="17" t="b">
        <f t="shared" ca="1" si="226"/>
        <v>1</v>
      </c>
      <c r="BO344" t="b">
        <f t="shared" ca="1" si="223"/>
        <v>0</v>
      </c>
      <c r="BP344" t="b">
        <f t="shared" ca="1" si="227"/>
        <v>1</v>
      </c>
      <c r="BQ344" t="b">
        <f t="shared" ca="1" si="228"/>
        <v>1</v>
      </c>
      <c r="BR344" s="108" t="b">
        <f t="shared" si="222"/>
        <v>1</v>
      </c>
    </row>
    <row r="345" spans="46:70">
      <c r="AT345" s="99" t="e">
        <f t="shared" ca="1" si="239"/>
        <v>#N/A</v>
      </c>
      <c r="AU345" s="91" t="e">
        <f t="shared" ca="1" si="240"/>
        <v>#N/A</v>
      </c>
      <c r="AV345" s="99" t="e">
        <f t="shared" ca="1" si="241"/>
        <v>#N/A</v>
      </c>
      <c r="AW345" s="91" t="e">
        <f t="shared" ca="1" si="242"/>
        <v>#N/A</v>
      </c>
      <c r="AX345" s="99" t="e">
        <f t="shared" ca="1" si="243"/>
        <v>#N/A</v>
      </c>
      <c r="AY345" s="91" t="e">
        <f t="shared" ca="1" si="244"/>
        <v>#N/A</v>
      </c>
      <c r="BD345" s="174">
        <v>301</v>
      </c>
      <c r="BE345" s="30">
        <f t="shared" ca="1" si="224"/>
        <v>1.4029654900513546</v>
      </c>
      <c r="BF345" s="30">
        <f t="shared" ca="1" si="229"/>
        <v>2.6068866678315619</v>
      </c>
      <c r="BG345" s="30">
        <f t="shared" ca="1" si="236"/>
        <v>1.9268292762233283</v>
      </c>
      <c r="BH345" s="17" t="b">
        <f t="shared" ca="1" si="221"/>
        <v>1</v>
      </c>
      <c r="BI345" s="30">
        <f t="shared" ca="1" si="230"/>
        <v>-21.429182517552807</v>
      </c>
      <c r="BJ345" s="91">
        <f t="shared" ca="1" si="231"/>
        <v>12.875951872751354</v>
      </c>
      <c r="BK345" t="b">
        <f t="shared" ca="1" si="225"/>
        <v>0</v>
      </c>
      <c r="BL345" s="30" t="e">
        <f t="shared" ca="1" si="237"/>
        <v>#N/A</v>
      </c>
      <c r="BM345" s="91" t="e">
        <f t="shared" ca="1" si="238"/>
        <v>#N/A</v>
      </c>
      <c r="BN345" s="17" t="b">
        <f t="shared" ca="1" si="226"/>
        <v>1</v>
      </c>
      <c r="BO345" t="b">
        <f t="shared" ca="1" si="223"/>
        <v>0</v>
      </c>
      <c r="BP345" t="b">
        <f t="shared" ca="1" si="227"/>
        <v>1</v>
      </c>
      <c r="BQ345" t="b">
        <f t="shared" ca="1" si="228"/>
        <v>1</v>
      </c>
      <c r="BR345" s="108" t="b">
        <f t="shared" si="222"/>
        <v>1</v>
      </c>
    </row>
    <row r="346" spans="46:70">
      <c r="AT346" s="99" t="e">
        <f t="shared" ca="1" si="239"/>
        <v>#N/A</v>
      </c>
      <c r="AU346" s="91" t="e">
        <f t="shared" ca="1" si="240"/>
        <v>#N/A</v>
      </c>
      <c r="AV346" s="99" t="e">
        <f t="shared" ca="1" si="241"/>
        <v>#N/A</v>
      </c>
      <c r="AW346" s="91" t="e">
        <f t="shared" ca="1" si="242"/>
        <v>#N/A</v>
      </c>
      <c r="AX346" s="99" t="e">
        <f t="shared" ca="1" si="243"/>
        <v>#N/A</v>
      </c>
      <c r="AY346" s="91" t="e">
        <f t="shared" ca="1" si="244"/>
        <v>#N/A</v>
      </c>
      <c r="BD346" s="174">
        <v>302</v>
      </c>
      <c r="BE346" s="30">
        <f t="shared" ca="1" si="224"/>
        <v>1.3635674223069951</v>
      </c>
      <c r="BF346" s="30">
        <f t="shared" ca="1" si="229"/>
        <v>2.6267503982227316</v>
      </c>
      <c r="BG346" s="30">
        <f t="shared" ca="1" si="236"/>
        <v>1.9415111639037581</v>
      </c>
      <c r="BH346" s="17" t="b">
        <f t="shared" ca="1" si="221"/>
        <v>1</v>
      </c>
      <c r="BI346" s="30">
        <f t="shared" ca="1" si="230"/>
        <v>-21.201202403910653</v>
      </c>
      <c r="BJ346" s="91">
        <f t="shared" ca="1" si="231"/>
        <v>13.247981605830116</v>
      </c>
      <c r="BK346" t="b">
        <f t="shared" ca="1" si="225"/>
        <v>0</v>
      </c>
      <c r="BL346" s="30" t="e">
        <f t="shared" ca="1" si="237"/>
        <v>#N/A</v>
      </c>
      <c r="BM346" s="91" t="e">
        <f t="shared" ca="1" si="238"/>
        <v>#N/A</v>
      </c>
      <c r="BN346" s="17" t="b">
        <f t="shared" ca="1" si="226"/>
        <v>1</v>
      </c>
      <c r="BO346" t="b">
        <f t="shared" ca="1" si="223"/>
        <v>0</v>
      </c>
      <c r="BP346" t="b">
        <f t="shared" ca="1" si="227"/>
        <v>1</v>
      </c>
      <c r="BQ346" t="b">
        <f t="shared" ca="1" si="228"/>
        <v>1</v>
      </c>
      <c r="BR346" s="108" t="b">
        <f t="shared" si="222"/>
        <v>1</v>
      </c>
    </row>
    <row r="347" spans="46:70">
      <c r="AT347" s="99" t="e">
        <f t="shared" ca="1" si="239"/>
        <v>#N/A</v>
      </c>
      <c r="AU347" s="91" t="e">
        <f t="shared" ca="1" si="240"/>
        <v>#N/A</v>
      </c>
      <c r="AV347" s="99" t="e">
        <f t="shared" ca="1" si="241"/>
        <v>#N/A</v>
      </c>
      <c r="AW347" s="91" t="e">
        <f t="shared" ca="1" si="242"/>
        <v>#N/A</v>
      </c>
      <c r="AX347" s="99" t="e">
        <f t="shared" ca="1" si="243"/>
        <v>#N/A</v>
      </c>
      <c r="AY347" s="91" t="e">
        <f t="shared" ca="1" si="244"/>
        <v>#N/A</v>
      </c>
      <c r="BD347" s="174">
        <v>303</v>
      </c>
      <c r="BE347" s="30">
        <f t="shared" ca="1" si="224"/>
        <v>1.3267147573095899</v>
      </c>
      <c r="BF347" s="30">
        <f t="shared" ca="1" si="229"/>
        <v>2.6463986636859667</v>
      </c>
      <c r="BG347" s="30">
        <f t="shared" ca="1" si="236"/>
        <v>1.9560337948983231</v>
      </c>
      <c r="BH347" s="17" t="b">
        <f t="shared" ca="1" si="221"/>
        <v>1</v>
      </c>
      <c r="BI347" s="30">
        <f t="shared" ca="1" si="230"/>
        <v>-20.966764198635605</v>
      </c>
      <c r="BJ347" s="91">
        <f t="shared" ca="1" si="231"/>
        <v>13.615975875375666</v>
      </c>
      <c r="BK347" t="b">
        <f t="shared" ca="1" si="225"/>
        <v>0</v>
      </c>
      <c r="BL347" s="30" t="e">
        <f t="shared" ca="1" si="237"/>
        <v>#N/A</v>
      </c>
      <c r="BM347" s="91" t="e">
        <f t="shared" ca="1" si="238"/>
        <v>#N/A</v>
      </c>
      <c r="BN347" s="17" t="b">
        <f t="shared" ca="1" si="226"/>
        <v>1</v>
      </c>
      <c r="BO347" t="b">
        <f t="shared" ca="1" si="223"/>
        <v>0</v>
      </c>
      <c r="BP347" t="b">
        <f t="shared" ca="1" si="227"/>
        <v>1</v>
      </c>
      <c r="BQ347" t="b">
        <f t="shared" ca="1" si="228"/>
        <v>1</v>
      </c>
      <c r="BR347" s="108" t="b">
        <f t="shared" si="222"/>
        <v>1</v>
      </c>
    </row>
    <row r="348" spans="46:70">
      <c r="AT348" s="99" t="e">
        <f t="shared" ca="1" si="239"/>
        <v>#N/A</v>
      </c>
      <c r="AU348" s="91" t="e">
        <f t="shared" ca="1" si="240"/>
        <v>#N/A</v>
      </c>
      <c r="AV348" s="99" t="e">
        <f t="shared" ca="1" si="241"/>
        <v>#N/A</v>
      </c>
      <c r="AW348" s="91" t="e">
        <f t="shared" ca="1" si="242"/>
        <v>#N/A</v>
      </c>
      <c r="AX348" s="99" t="e">
        <f t="shared" ca="1" si="243"/>
        <v>#N/A</v>
      </c>
      <c r="AY348" s="91" t="e">
        <f t="shared" ca="1" si="244"/>
        <v>#N/A</v>
      </c>
      <c r="BD348" s="174">
        <v>304</v>
      </c>
      <c r="BE348" s="30">
        <f t="shared" ca="1" si="224"/>
        <v>1.2921849341728826</v>
      </c>
      <c r="BF348" s="30">
        <f t="shared" ca="1" si="229"/>
        <v>2.6658254791692721</v>
      </c>
      <c r="BG348" s="30">
        <f t="shared" ca="1" si="236"/>
        <v>1.9703927454729402</v>
      </c>
      <c r="BH348" s="17" t="b">
        <f t="shared" ca="1" si="221"/>
        <v>1</v>
      </c>
      <c r="BI348" s="30">
        <f t="shared" ca="1" si="230"/>
        <v>-20.72593931387604</v>
      </c>
      <c r="BJ348" s="91">
        <f t="shared" ca="1" si="231"/>
        <v>13.979822586768675</v>
      </c>
      <c r="BK348" t="b">
        <f t="shared" ca="1" si="225"/>
        <v>0</v>
      </c>
      <c r="BL348" s="30" t="e">
        <f t="shared" ca="1" si="237"/>
        <v>#N/A</v>
      </c>
      <c r="BM348" s="91" t="e">
        <f t="shared" ca="1" si="238"/>
        <v>#N/A</v>
      </c>
      <c r="BN348" s="17" t="b">
        <f t="shared" ca="1" si="226"/>
        <v>1</v>
      </c>
      <c r="BO348" t="b">
        <f t="shared" ca="1" si="223"/>
        <v>0</v>
      </c>
      <c r="BP348" t="b">
        <f t="shared" ca="1" si="227"/>
        <v>1</v>
      </c>
      <c r="BQ348" t="b">
        <f t="shared" ca="1" si="228"/>
        <v>1</v>
      </c>
      <c r="BR348" s="108" t="b">
        <f t="shared" si="222"/>
        <v>1</v>
      </c>
    </row>
    <row r="349" spans="46:70">
      <c r="AT349" s="99" t="e">
        <f t="shared" ca="1" si="239"/>
        <v>#N/A</v>
      </c>
      <c r="AU349" s="91" t="e">
        <f t="shared" ca="1" si="240"/>
        <v>#N/A</v>
      </c>
      <c r="AV349" s="99" t="e">
        <f t="shared" ca="1" si="241"/>
        <v>#N/A</v>
      </c>
      <c r="AW349" s="91" t="e">
        <f t="shared" ca="1" si="242"/>
        <v>#N/A</v>
      </c>
      <c r="AX349" s="99" t="e">
        <f t="shared" ca="1" si="243"/>
        <v>#N/A</v>
      </c>
      <c r="AY349" s="91" t="e">
        <f t="shared" ca="1" si="244"/>
        <v>#N/A</v>
      </c>
      <c r="BD349" s="174">
        <v>305</v>
      </c>
      <c r="BE349" s="30">
        <f t="shared" ca="1" si="224"/>
        <v>1.2597809103842774</v>
      </c>
      <c r="BF349" s="30">
        <f t="shared" ca="1" si="229"/>
        <v>2.6850249270764572</v>
      </c>
      <c r="BG349" s="30">
        <f t="shared" ca="1" si="236"/>
        <v>1.9845836417521641</v>
      </c>
      <c r="BH349" s="17" t="b">
        <f t="shared" ca="1" si="221"/>
        <v>1</v>
      </c>
      <c r="BI349" s="30">
        <f t="shared" ca="1" si="230"/>
        <v>-20.478801107224793</v>
      </c>
      <c r="BJ349" s="91">
        <f t="shared" ca="1" si="231"/>
        <v>14.339410908776152</v>
      </c>
      <c r="BK349" t="b">
        <f t="shared" ca="1" si="225"/>
        <v>0</v>
      </c>
      <c r="BL349" s="30" t="e">
        <f t="shared" ca="1" si="237"/>
        <v>#N/A</v>
      </c>
      <c r="BM349" s="91" t="e">
        <f t="shared" ca="1" si="238"/>
        <v>#N/A</v>
      </c>
      <c r="BN349" s="17" t="b">
        <f t="shared" ca="1" si="226"/>
        <v>1</v>
      </c>
      <c r="BO349" t="b">
        <f t="shared" ca="1" si="223"/>
        <v>0</v>
      </c>
      <c r="BP349" t="b">
        <f t="shared" ca="1" si="227"/>
        <v>1</v>
      </c>
      <c r="BQ349" t="b">
        <f t="shared" ca="1" si="228"/>
        <v>1</v>
      </c>
      <c r="BR349" s="108" t="b">
        <f t="shared" si="222"/>
        <v>1</v>
      </c>
    </row>
    <row r="350" spans="46:70">
      <c r="AT350" s="99" t="e">
        <f t="shared" ca="1" si="239"/>
        <v>#N/A</v>
      </c>
      <c r="AU350" s="91" t="e">
        <f t="shared" ca="1" si="240"/>
        <v>#N/A</v>
      </c>
      <c r="AV350" s="99" t="e">
        <f t="shared" ca="1" si="241"/>
        <v>#N/A</v>
      </c>
      <c r="AW350" s="91" t="e">
        <f t="shared" ca="1" si="242"/>
        <v>#N/A</v>
      </c>
      <c r="AX350" s="99">
        <f t="shared" ca="1" si="243"/>
        <v>0.72878038411536772</v>
      </c>
      <c r="AY350" s="91">
        <f t="shared" ca="1" si="244"/>
        <v>22.33186161550865</v>
      </c>
      <c r="BD350" s="174">
        <v>306</v>
      </c>
      <c r="BE350" s="30">
        <f t="shared" ca="1" si="224"/>
        <v>1.2293276198119807</v>
      </c>
      <c r="BF350" s="30">
        <f t="shared" ca="1" si="229"/>
        <v>2.7039911590697008</v>
      </c>
      <c r="BG350" s="30">
        <f t="shared" ca="1" si="236"/>
        <v>1.9986021610515179</v>
      </c>
      <c r="BH350" s="17" t="b">
        <f t="shared" ca="1" si="221"/>
        <v>1</v>
      </c>
      <c r="BI350" s="30">
        <f t="shared" ca="1" si="230"/>
        <v>-20.225424859373689</v>
      </c>
      <c r="BJ350" s="91">
        <f t="shared" ca="1" si="231"/>
        <v>14.694631307311823</v>
      </c>
      <c r="BK350" t="b">
        <f t="shared" ca="1" si="225"/>
        <v>0</v>
      </c>
      <c r="BL350" s="30" t="e">
        <f t="shared" ca="1" si="237"/>
        <v>#N/A</v>
      </c>
      <c r="BM350" s="91" t="e">
        <f t="shared" ca="1" si="238"/>
        <v>#N/A</v>
      </c>
      <c r="BN350" s="17" t="b">
        <f t="shared" ca="1" si="226"/>
        <v>1</v>
      </c>
      <c r="BO350" t="b">
        <f t="shared" ca="1" si="223"/>
        <v>0</v>
      </c>
      <c r="BP350" t="b">
        <f t="shared" ca="1" si="227"/>
        <v>1</v>
      </c>
      <c r="BQ350" t="b">
        <f t="shared" ca="1" si="228"/>
        <v>1</v>
      </c>
      <c r="BR350" s="108" t="b">
        <f t="shared" si="222"/>
        <v>1</v>
      </c>
    </row>
    <row r="351" spans="46:70">
      <c r="AT351" s="99" t="e">
        <f t="shared" ca="1" si="239"/>
        <v>#N/A</v>
      </c>
      <c r="AU351" s="91" t="e">
        <f t="shared" ca="1" si="240"/>
        <v>#N/A</v>
      </c>
      <c r="AV351" s="99" t="e">
        <f t="shared" ca="1" si="241"/>
        <v>#N/A</v>
      </c>
      <c r="AW351" s="91" t="e">
        <f t="shared" ca="1" si="242"/>
        <v>#N/A</v>
      </c>
      <c r="AX351" s="99">
        <f t="shared" ca="1" si="243"/>
        <v>2.7455339709738191</v>
      </c>
      <c r="AY351" s="91">
        <f t="shared" ca="1" si="244"/>
        <v>22.331861615508654</v>
      </c>
      <c r="BD351" s="174">
        <v>307</v>
      </c>
      <c r="BE351" s="30">
        <f t="shared" ca="1" si="224"/>
        <v>1.2006690051981821</v>
      </c>
      <c r="BF351" s="30">
        <f t="shared" ca="1" si="229"/>
        <v>2.7227183978510086</v>
      </c>
      <c r="BG351" s="30">
        <f t="shared" ca="1" si="236"/>
        <v>2.0124440331942237</v>
      </c>
      <c r="BH351" s="17" t="b">
        <f t="shared" ca="1" si="221"/>
        <v>1</v>
      </c>
      <c r="BI351" s="30">
        <f t="shared" ca="1" si="230"/>
        <v>-19.965887751182326</v>
      </c>
      <c r="BJ351" s="91">
        <f t="shared" ca="1" si="231"/>
        <v>15.045375578801199</v>
      </c>
      <c r="BK351" t="b">
        <f t="shared" ca="1" si="225"/>
        <v>0</v>
      </c>
      <c r="BL351" s="30" t="e">
        <f t="shared" ca="1" si="237"/>
        <v>#N/A</v>
      </c>
      <c r="BM351" s="91" t="e">
        <f t="shared" ca="1" si="238"/>
        <v>#N/A</v>
      </c>
      <c r="BN351" s="17" t="b">
        <f t="shared" ca="1" si="226"/>
        <v>1</v>
      </c>
      <c r="BO351" t="b">
        <f t="shared" ca="1" si="223"/>
        <v>0</v>
      </c>
      <c r="BP351" t="b">
        <f t="shared" ca="1" si="227"/>
        <v>1</v>
      </c>
      <c r="BQ351" t="b">
        <f t="shared" ca="1" si="228"/>
        <v>1</v>
      </c>
      <c r="BR351" s="108" t="b">
        <f t="shared" si="222"/>
        <v>1</v>
      </c>
    </row>
    <row r="352" spans="46:70">
      <c r="AT352" s="99" t="e">
        <f t="shared" ca="1" si="239"/>
        <v>#N/A</v>
      </c>
      <c r="AU352" s="91" t="e">
        <f t="shared" ca="1" si="240"/>
        <v>#N/A</v>
      </c>
      <c r="AV352" s="99" t="e">
        <f t="shared" ca="1" si="241"/>
        <v>#N/A</v>
      </c>
      <c r="AW352" s="91" t="e">
        <f t="shared" ca="1" si="242"/>
        <v>#N/A</v>
      </c>
      <c r="AX352" s="99">
        <f t="shared" ca="1" si="243"/>
        <v>3.8201597935520009</v>
      </c>
      <c r="AY352" s="91">
        <f t="shared" ca="1" si="244"/>
        <v>22.331861615508654</v>
      </c>
      <c r="BD352" s="174">
        <v>308</v>
      </c>
      <c r="BE352" s="30">
        <f t="shared" ca="1" si="224"/>
        <v>1.173665519316563</v>
      </c>
      <c r="BF352" s="30">
        <f t="shared" ca="1" si="229"/>
        <v>2.7412009389220335</v>
      </c>
      <c r="BG352" s="30">
        <f t="shared" ca="1" si="236"/>
        <v>2.0261050418119377</v>
      </c>
      <c r="BH352" s="17" t="b">
        <f t="shared" ca="1" si="221"/>
        <v>1</v>
      </c>
      <c r="BI352" s="30">
        <f t="shared" ca="1" si="230"/>
        <v>-19.700268840168043</v>
      </c>
      <c r="BJ352" s="91">
        <f t="shared" ca="1" si="231"/>
        <v>15.391536883141463</v>
      </c>
      <c r="BK352" t="b">
        <f t="shared" ca="1" si="225"/>
        <v>0</v>
      </c>
      <c r="BL352" s="30" t="e">
        <f t="shared" ca="1" si="237"/>
        <v>#N/A</v>
      </c>
      <c r="BM352" s="91" t="e">
        <f t="shared" ca="1" si="238"/>
        <v>#N/A</v>
      </c>
      <c r="BN352" s="17" t="b">
        <f t="shared" ca="1" si="226"/>
        <v>1</v>
      </c>
      <c r="BO352" t="b">
        <f t="shared" ca="1" si="223"/>
        <v>0</v>
      </c>
      <c r="BP352" t="b">
        <f t="shared" ca="1" si="227"/>
        <v>1</v>
      </c>
      <c r="BQ352" t="b">
        <f t="shared" ca="1" si="228"/>
        <v>1</v>
      </c>
      <c r="BR352" s="108" t="b">
        <f t="shared" si="222"/>
        <v>1</v>
      </c>
    </row>
    <row r="353" spans="46:70">
      <c r="AT353" s="99" t="e">
        <f t="shared" ca="1" si="239"/>
        <v>#N/A</v>
      </c>
      <c r="AU353" s="91" t="e">
        <f t="shared" ca="1" si="240"/>
        <v>#N/A</v>
      </c>
      <c r="AV353" s="99" t="e">
        <f t="shared" ca="1" si="241"/>
        <v>#N/A</v>
      </c>
      <c r="AW353" s="91" t="e">
        <f t="shared" ca="1" si="242"/>
        <v>#N/A</v>
      </c>
      <c r="AX353" s="99">
        <f t="shared" ca="1" si="243"/>
        <v>4.6581233384026239</v>
      </c>
      <c r="AY353" s="91">
        <f t="shared" ca="1" si="244"/>
        <v>22.331861615508654</v>
      </c>
      <c r="BD353" s="174">
        <v>309</v>
      </c>
      <c r="BE353" s="30">
        <f t="shared" ca="1" si="224"/>
        <v>1.1481920106797672</v>
      </c>
      <c r="BF353" s="30">
        <f t="shared" ca="1" si="229"/>
        <v>2.7594331523217188</v>
      </c>
      <c r="BG353" s="30">
        <f t="shared" ca="1" si="236"/>
        <v>2.0395810256290967</v>
      </c>
      <c r="BH353" s="17" t="b">
        <f t="shared" ref="BH353:BH404" ca="1" si="245">AND(BN353,BP353,BR353)</f>
        <v>1</v>
      </c>
      <c r="BI353" s="30">
        <f t="shared" ca="1" si="230"/>
        <v>-19.428649036424268</v>
      </c>
      <c r="BJ353" s="91">
        <f t="shared" ca="1" si="231"/>
        <v>15.733009776245938</v>
      </c>
      <c r="BK353" t="b">
        <f t="shared" ca="1" si="225"/>
        <v>0</v>
      </c>
      <c r="BL353" s="30" t="e">
        <f t="shared" ca="1" si="237"/>
        <v>#N/A</v>
      </c>
      <c r="BM353" s="91" t="e">
        <f t="shared" ca="1" si="238"/>
        <v>#N/A</v>
      </c>
      <c r="BN353" s="17" t="b">
        <f t="shared" ca="1" si="226"/>
        <v>1</v>
      </c>
      <c r="BO353" t="b">
        <f t="shared" ca="1" si="223"/>
        <v>0</v>
      </c>
      <c r="BP353" t="b">
        <f t="shared" ca="1" si="227"/>
        <v>1</v>
      </c>
      <c r="BQ353" t="b">
        <f t="shared" ca="1" si="228"/>
        <v>1</v>
      </c>
      <c r="BR353" s="108" t="b">
        <f t="shared" ref="BR353:BR404" si="246">ABS(COS(RADIANS(BD353)))&gt;=0.5</f>
        <v>1</v>
      </c>
    </row>
    <row r="354" spans="46:70">
      <c r="AT354" s="99" t="e">
        <f t="shared" ca="1" si="239"/>
        <v>#N/A</v>
      </c>
      <c r="AU354" s="91" t="e">
        <f t="shared" ca="1" si="240"/>
        <v>#N/A</v>
      </c>
      <c r="AV354" s="99">
        <f t="shared" ca="1" si="241"/>
        <v>2.4443637302659247</v>
      </c>
      <c r="AW354" s="91">
        <f t="shared" ca="1" si="242"/>
        <v>-22.838313477940101</v>
      </c>
      <c r="AX354" s="99">
        <f t="shared" ca="1" si="243"/>
        <v>5.3713530277083201</v>
      </c>
      <c r="AY354" s="91">
        <f t="shared" ca="1" si="244"/>
        <v>22.33186161550865</v>
      </c>
      <c r="BD354" s="174">
        <v>310</v>
      </c>
      <c r="BE354" s="30">
        <f t="shared" ca="1" si="224"/>
        <v>1.1241359265055884</v>
      </c>
      <c r="BF354" s="30">
        <f t="shared" ca="1" si="229"/>
        <v>2.7774094843412445</v>
      </c>
      <c r="BG354" s="30">
        <f t="shared" ca="1" si="236"/>
        <v>2.0528678797304853</v>
      </c>
      <c r="BH354" s="17" t="b">
        <f t="shared" ca="1" si="245"/>
        <v>1</v>
      </c>
      <c r="BI354" s="30">
        <f t="shared" ca="1" si="230"/>
        <v>-19.151111077974452</v>
      </c>
      <c r="BJ354" s="91">
        <f t="shared" ca="1" si="231"/>
        <v>16.069690242163482</v>
      </c>
      <c r="BK354" t="b">
        <f t="shared" ca="1" si="225"/>
        <v>0</v>
      </c>
      <c r="BL354" s="30" t="e">
        <f t="shared" ca="1" si="237"/>
        <v>#N/A</v>
      </c>
      <c r="BM354" s="91" t="e">
        <f t="shared" ca="1" si="238"/>
        <v>#N/A</v>
      </c>
      <c r="BN354" s="17" t="b">
        <f t="shared" ca="1" si="226"/>
        <v>1</v>
      </c>
      <c r="BO354" t="b">
        <f t="shared" ca="1" si="223"/>
        <v>0</v>
      </c>
      <c r="BP354" t="b">
        <f t="shared" ca="1" si="227"/>
        <v>1</v>
      </c>
      <c r="BQ354" t="b">
        <f t="shared" ca="1" si="228"/>
        <v>1</v>
      </c>
      <c r="BR354" s="108" t="b">
        <f t="shared" si="246"/>
        <v>1</v>
      </c>
    </row>
    <row r="355" spans="46:70">
      <c r="AT355" s="99" t="e">
        <f t="shared" ca="1" si="239"/>
        <v>#N/A</v>
      </c>
      <c r="AU355" s="91" t="e">
        <f t="shared" ca="1" si="240"/>
        <v>#N/A</v>
      </c>
      <c r="AV355" s="99">
        <f t="shared" ca="1" si="241"/>
        <v>3.630022380556281</v>
      </c>
      <c r="AW355" s="91">
        <f t="shared" ca="1" si="242"/>
        <v>-22.838313477940101</v>
      </c>
      <c r="AX355" s="99">
        <f t="shared" ca="1" si="243"/>
        <v>6.0044634885867438</v>
      </c>
      <c r="AY355" s="91">
        <f t="shared" ca="1" si="244"/>
        <v>22.331861615508654</v>
      </c>
      <c r="BD355" s="174">
        <v>311</v>
      </c>
      <c r="BE355" s="30">
        <f t="shared" ca="1" si="224"/>
        <v>1.1013957787809758</v>
      </c>
      <c r="BF355" s="30">
        <f t="shared" ca="1" si="229"/>
        <v>2.7951244592157374</v>
      </c>
      <c r="BG355" s="30">
        <f t="shared" ca="1" si="236"/>
        <v>2.0659615568116321</v>
      </c>
      <c r="BH355" s="17" t="b">
        <f t="shared" ca="1" si="245"/>
        <v>1</v>
      </c>
      <c r="BI355" s="30">
        <f t="shared" ca="1" si="230"/>
        <v>-18.867739505569308</v>
      </c>
      <c r="BJ355" s="91">
        <f t="shared" ca="1" si="231"/>
        <v>16.401475724762676</v>
      </c>
      <c r="BK355" t="b">
        <f t="shared" ca="1" si="225"/>
        <v>0</v>
      </c>
      <c r="BL355" s="30" t="e">
        <f t="shared" ca="1" si="237"/>
        <v>#N/A</v>
      </c>
      <c r="BM355" s="91" t="e">
        <f t="shared" ca="1" si="238"/>
        <v>#N/A</v>
      </c>
      <c r="BN355" s="17" t="b">
        <f t="shared" ca="1" si="226"/>
        <v>1</v>
      </c>
      <c r="BO355" t="b">
        <f t="shared" ref="BO355:BO404" ca="1" si="247">AND(BG355&lt;1.3,BF355&gt;0.7)</f>
        <v>0</v>
      </c>
      <c r="BP355" t="b">
        <f t="shared" ca="1" si="227"/>
        <v>1</v>
      </c>
      <c r="BQ355" t="b">
        <f t="shared" ca="1" si="228"/>
        <v>1</v>
      </c>
      <c r="BR355" s="108" t="b">
        <f t="shared" si="246"/>
        <v>1</v>
      </c>
    </row>
    <row r="356" spans="46:70">
      <c r="AT356" s="99" t="e">
        <f t="shared" ca="1" si="239"/>
        <v>#N/A</v>
      </c>
      <c r="AU356" s="91" t="e">
        <f t="shared" ca="1" si="240"/>
        <v>#N/A</v>
      </c>
      <c r="AV356" s="99">
        <f t="shared" ca="1" si="241"/>
        <v>4.519738824958754</v>
      </c>
      <c r="AW356" s="91">
        <f t="shared" ca="1" si="242"/>
        <v>-22.838313477940101</v>
      </c>
      <c r="AX356" s="99">
        <f t="shared" ca="1" si="243"/>
        <v>6.5806199060780894</v>
      </c>
      <c r="AY356" s="91">
        <f t="shared" ca="1" si="244"/>
        <v>22.331861615508654</v>
      </c>
      <c r="BD356" s="174">
        <v>312</v>
      </c>
      <c r="BE356" s="30">
        <f t="shared" ca="1" si="224"/>
        <v>1.0798798295795888</v>
      </c>
      <c r="BF356" s="30">
        <f t="shared" ca="1" si="229"/>
        <v>2.8125726807922411</v>
      </c>
      <c r="BG356" s="30">
        <f t="shared" ca="1" si="236"/>
        <v>2.0788580684116567</v>
      </c>
      <c r="BH356" s="17" t="b">
        <f t="shared" ca="1" si="245"/>
        <v>1</v>
      </c>
      <c r="BI356" s="30">
        <f t="shared" ca="1" si="230"/>
        <v>-18.578620636934865</v>
      </c>
      <c r="BJ356" s="91">
        <f t="shared" ca="1" si="231"/>
        <v>16.728265158971446</v>
      </c>
      <c r="BK356" t="b">
        <f t="shared" ca="1" si="225"/>
        <v>0</v>
      </c>
      <c r="BL356" s="30" t="e">
        <f t="shared" ca="1" si="237"/>
        <v>#N/A</v>
      </c>
      <c r="BM356" s="91" t="e">
        <f t="shared" ca="1" si="238"/>
        <v>#N/A</v>
      </c>
      <c r="BN356" s="17" t="b">
        <f t="shared" ca="1" si="226"/>
        <v>1</v>
      </c>
      <c r="BO356" t="b">
        <f t="shared" ca="1" si="247"/>
        <v>0</v>
      </c>
      <c r="BP356" t="b">
        <f t="shared" ca="1" si="227"/>
        <v>1</v>
      </c>
      <c r="BQ356" t="b">
        <f t="shared" ca="1" si="228"/>
        <v>1</v>
      </c>
      <c r="BR356" s="108" t="b">
        <f t="shared" si="246"/>
        <v>1</v>
      </c>
    </row>
    <row r="357" spans="46:70">
      <c r="AT357" s="99" t="e">
        <f t="shared" ca="1" si="239"/>
        <v>#N/A</v>
      </c>
      <c r="AU357" s="91" t="e">
        <f t="shared" ca="1" si="240"/>
        <v>#N/A</v>
      </c>
      <c r="AV357" s="99">
        <f t="shared" ca="1" si="241"/>
        <v>5.2657234767256176</v>
      </c>
      <c r="AW357" s="91">
        <f t="shared" ca="1" si="242"/>
        <v>-22.838313477940108</v>
      </c>
      <c r="AX357" s="99">
        <f t="shared" ca="1" si="243"/>
        <v>7.1136743695344418</v>
      </c>
      <c r="AY357" s="91">
        <f t="shared" ca="1" si="244"/>
        <v>22.331861615508654</v>
      </c>
      <c r="BD357" s="174">
        <v>313</v>
      </c>
      <c r="BE357" s="30">
        <f t="shared" ca="1" si="224"/>
        <v>1.0595049599460513</v>
      </c>
      <c r="BF357" s="30">
        <f t="shared" ca="1" si="229"/>
        <v>2.82974883417344</v>
      </c>
      <c r="BG357" s="30">
        <f t="shared" ca="1" si="236"/>
        <v>2.0915534861281948</v>
      </c>
      <c r="BH357" s="17" t="b">
        <f t="shared" ca="1" si="245"/>
        <v>1</v>
      </c>
      <c r="BI357" s="30">
        <f t="shared" ca="1" si="230"/>
        <v>-18.283842540479259</v>
      </c>
      <c r="BJ357" s="91">
        <f t="shared" ca="1" si="231"/>
        <v>17.049959001562463</v>
      </c>
      <c r="BK357" t="b">
        <f t="shared" ca="1" si="225"/>
        <v>0</v>
      </c>
      <c r="BL357" s="30" t="e">
        <f t="shared" ca="1" si="237"/>
        <v>#N/A</v>
      </c>
      <c r="BM357" s="91" t="e">
        <f t="shared" ca="1" si="238"/>
        <v>#N/A</v>
      </c>
      <c r="BN357" s="17" t="b">
        <f t="shared" ca="1" si="226"/>
        <v>1</v>
      </c>
      <c r="BO357" t="b">
        <f t="shared" ca="1" si="247"/>
        <v>0</v>
      </c>
      <c r="BP357" t="b">
        <f t="shared" ca="1" si="227"/>
        <v>1</v>
      </c>
      <c r="BQ357" t="b">
        <f t="shared" ca="1" si="228"/>
        <v>1</v>
      </c>
      <c r="BR357" s="108" t="b">
        <f t="shared" si="246"/>
        <v>1</v>
      </c>
    </row>
    <row r="358" spans="46:70">
      <c r="AT358" s="99" t="e">
        <f t="shared" ca="1" si="239"/>
        <v>#N/A</v>
      </c>
      <c r="AU358" s="91" t="e">
        <f t="shared" ca="1" si="240"/>
        <v>#N/A</v>
      </c>
      <c r="AV358" s="99">
        <f t="shared" ca="1" si="241"/>
        <v>5.9225397040323227</v>
      </c>
      <c r="AW358" s="91">
        <f t="shared" ca="1" si="242"/>
        <v>-22.838313477940108</v>
      </c>
      <c r="AX358" s="99">
        <f t="shared" ca="1" si="243"/>
        <v>7.6126865066329339</v>
      </c>
      <c r="AY358" s="91">
        <f t="shared" ca="1" si="244"/>
        <v>22.331861615508654</v>
      </c>
      <c r="BD358" s="174">
        <v>314</v>
      </c>
      <c r="BE358" s="30">
        <f t="shared" ca="1" si="224"/>
        <v>1.040195693148912</v>
      </c>
      <c r="BF358" s="30">
        <f t="shared" ca="1" si="229"/>
        <v>2.846647687336624</v>
      </c>
      <c r="BG358" s="30">
        <f t="shared" ca="1" si="236"/>
        <v>2.1040439428140267</v>
      </c>
      <c r="BH358" s="17" t="b">
        <f t="shared" ca="1" si="245"/>
        <v>1</v>
      </c>
      <c r="BI358" s="30">
        <f t="shared" ca="1" si="230"/>
        <v>-17.983495008466281</v>
      </c>
      <c r="BJ358" s="91">
        <f t="shared" ca="1" si="231"/>
        <v>17.36645926147493</v>
      </c>
      <c r="BK358" t="b">
        <f t="shared" ca="1" si="225"/>
        <v>0</v>
      </c>
      <c r="BL358" s="30" t="e">
        <f t="shared" ca="1" si="237"/>
        <v>#N/A</v>
      </c>
      <c r="BM358" s="91" t="e">
        <f t="shared" ca="1" si="238"/>
        <v>#N/A</v>
      </c>
      <c r="BN358" s="17" t="b">
        <f t="shared" ca="1" si="226"/>
        <v>1</v>
      </c>
      <c r="BO358" t="b">
        <f t="shared" ca="1" si="247"/>
        <v>0</v>
      </c>
      <c r="BP358" t="b">
        <f t="shared" ca="1" si="227"/>
        <v>1</v>
      </c>
      <c r="BQ358" t="b">
        <f t="shared" ca="1" si="228"/>
        <v>1</v>
      </c>
      <c r="BR358" s="108" t="b">
        <f t="shared" si="246"/>
        <v>1</v>
      </c>
    </row>
    <row r="359" spans="46:70">
      <c r="AT359" s="99" t="e">
        <f t="shared" ca="1" si="239"/>
        <v>#N/A</v>
      </c>
      <c r="AU359" s="91" t="e">
        <f t="shared" ca="1" si="240"/>
        <v>#N/A</v>
      </c>
      <c r="AV359" s="99">
        <f t="shared" ca="1" si="241"/>
        <v>6.5172031948788893</v>
      </c>
      <c r="AW359" s="91">
        <f t="shared" ca="1" si="242"/>
        <v>-22.838313477940098</v>
      </c>
      <c r="AX359" s="99">
        <f t="shared" ca="1" si="243"/>
        <v>8.0839629381740306</v>
      </c>
      <c r="AY359" s="91">
        <f t="shared" ca="1" si="244"/>
        <v>22.33186161550865</v>
      </c>
      <c r="BD359" s="174">
        <v>315</v>
      </c>
      <c r="BE359" s="30">
        <f t="shared" ca="1" si="224"/>
        <v>1.021883348295398</v>
      </c>
      <c r="BF359" s="30">
        <f t="shared" ca="1" si="229"/>
        <v>2.8632640927274164</v>
      </c>
      <c r="BG359" s="30">
        <f t="shared" ca="1" si="236"/>
        <v>2.1163256337550469</v>
      </c>
      <c r="BH359" s="17" t="b">
        <f t="shared" ca="1" si="245"/>
        <v>1</v>
      </c>
      <c r="BI359" s="30">
        <f t="shared" ca="1" si="230"/>
        <v>-17.677669529663692</v>
      </c>
      <c r="BJ359" s="91">
        <f t="shared" ca="1" si="231"/>
        <v>17.677669529663685</v>
      </c>
      <c r="BK359" t="b">
        <f t="shared" ca="1" si="225"/>
        <v>0</v>
      </c>
      <c r="BL359" s="30" t="e">
        <f t="shared" ca="1" si="237"/>
        <v>#N/A</v>
      </c>
      <c r="BM359" s="91" t="e">
        <f t="shared" ca="1" si="238"/>
        <v>#N/A</v>
      </c>
      <c r="BN359" s="17" t="b">
        <f t="shared" ca="1" si="226"/>
        <v>1</v>
      </c>
      <c r="BO359" t="b">
        <f t="shared" ca="1" si="247"/>
        <v>0</v>
      </c>
      <c r="BP359" t="b">
        <f t="shared" ca="1" si="227"/>
        <v>1</v>
      </c>
      <c r="BQ359" t="b">
        <f t="shared" ca="1" si="228"/>
        <v>1</v>
      </c>
      <c r="BR359" s="108" t="b">
        <f t="shared" si="246"/>
        <v>1</v>
      </c>
    </row>
    <row r="360" spans="46:70">
      <c r="AT360" s="99" t="e">
        <f t="shared" ca="1" si="239"/>
        <v>#N/A</v>
      </c>
      <c r="AU360" s="91" t="e">
        <f t="shared" ca="1" si="240"/>
        <v>#N/A</v>
      </c>
      <c r="AV360" s="99">
        <f t="shared" ca="1" si="241"/>
        <v>7.0654247250847879</v>
      </c>
      <c r="AW360" s="91">
        <f t="shared" ca="1" si="242"/>
        <v>-22.838313477940101</v>
      </c>
      <c r="AX360" s="99">
        <f t="shared" ca="1" si="243"/>
        <v>8.5321009047169198</v>
      </c>
      <c r="AY360" s="91">
        <f t="shared" ca="1" si="244"/>
        <v>22.331861615508654</v>
      </c>
      <c r="BD360" s="174">
        <v>316</v>
      </c>
      <c r="BE360" s="30">
        <f t="shared" ca="1" si="224"/>
        <v>1.0045053044765682</v>
      </c>
      <c r="BF360" s="30">
        <f t="shared" ca="1" si="229"/>
        <v>2.8795929888277687</v>
      </c>
      <c r="BG360" s="30">
        <f t="shared" ca="1" si="236"/>
        <v>2.1283948178292205</v>
      </c>
      <c r="BH360" s="17" t="b">
        <f t="shared" ca="1" si="245"/>
        <v>1</v>
      </c>
      <c r="BI360" s="30">
        <f t="shared" ca="1" si="230"/>
        <v>-17.36645926147494</v>
      </c>
      <c r="BJ360" s="91">
        <f t="shared" ca="1" si="231"/>
        <v>17.983495008466271</v>
      </c>
      <c r="BK360" t="b">
        <f t="shared" ca="1" si="225"/>
        <v>0</v>
      </c>
      <c r="BL360" s="30" t="e">
        <f t="shared" ca="1" si="237"/>
        <v>#N/A</v>
      </c>
      <c r="BM360" s="91" t="e">
        <f t="shared" ca="1" si="238"/>
        <v>#N/A</v>
      </c>
      <c r="BN360" s="17" t="b">
        <f t="shared" ca="1" si="226"/>
        <v>1</v>
      </c>
      <c r="BO360" t="b">
        <f t="shared" ca="1" si="247"/>
        <v>0</v>
      </c>
      <c r="BP360" t="b">
        <f t="shared" ca="1" si="227"/>
        <v>1</v>
      </c>
      <c r="BQ360" t="b">
        <f t="shared" ca="1" si="228"/>
        <v>1</v>
      </c>
      <c r="BR360" s="108" t="b">
        <f t="shared" si="246"/>
        <v>1</v>
      </c>
    </row>
    <row r="361" spans="46:70">
      <c r="AT361" s="99" t="e">
        <f t="shared" ca="1" si="239"/>
        <v>#N/A</v>
      </c>
      <c r="AU361" s="91" t="e">
        <f t="shared" ca="1" si="240"/>
        <v>#N/A</v>
      </c>
      <c r="AV361" s="99">
        <f t="shared" ca="1" si="241"/>
        <v>7.5772913190228754</v>
      </c>
      <c r="AW361" s="91">
        <f t="shared" ca="1" si="242"/>
        <v>-22.838313477940105</v>
      </c>
      <c r="AX361" s="99">
        <f t="shared" ca="1" si="243"/>
        <v>8.9605726957472598</v>
      </c>
      <c r="AY361" s="91">
        <f t="shared" ca="1" si="244"/>
        <v>22.33186161550865</v>
      </c>
      <c r="BD361" s="174">
        <v>317</v>
      </c>
      <c r="BE361" s="30">
        <f t="shared" ca="1" si="224"/>
        <v>0.98800435898737193</v>
      </c>
      <c r="BF361" s="30">
        <f t="shared" ca="1" si="229"/>
        <v>2.8956294016977484</v>
      </c>
      <c r="BG361" s="30">
        <f t="shared" ca="1" si="236"/>
        <v>2.140247818646162</v>
      </c>
      <c r="BH361" s="17" t="b">
        <f t="shared" ca="1" si="245"/>
        <v>1</v>
      </c>
      <c r="BI361" s="30">
        <f t="shared" ca="1" si="230"/>
        <v>-17.049959001562456</v>
      </c>
      <c r="BJ361" s="91">
        <f t="shared" ca="1" si="231"/>
        <v>18.283842540479267</v>
      </c>
      <c r="BK361" t="b">
        <f t="shared" ca="1" si="225"/>
        <v>0</v>
      </c>
      <c r="BL361" s="30" t="e">
        <f t="shared" ca="1" si="237"/>
        <v>#N/A</v>
      </c>
      <c r="BM361" s="91" t="e">
        <f t="shared" ca="1" si="238"/>
        <v>#N/A</v>
      </c>
      <c r="BN361" s="17" t="b">
        <f t="shared" ca="1" si="226"/>
        <v>1</v>
      </c>
      <c r="BO361" t="b">
        <f t="shared" ca="1" si="247"/>
        <v>0</v>
      </c>
      <c r="BP361" t="b">
        <f t="shared" ca="1" si="227"/>
        <v>1</v>
      </c>
      <c r="BQ361" t="b">
        <f t="shared" ca="1" si="228"/>
        <v>1</v>
      </c>
      <c r="BR361" s="108" t="b">
        <f t="shared" si="246"/>
        <v>1</v>
      </c>
    </row>
    <row r="362" spans="46:70">
      <c r="AT362" s="99" t="e">
        <f t="shared" ca="1" si="239"/>
        <v>#N/A</v>
      </c>
      <c r="AU362" s="91" t="e">
        <f t="shared" ca="1" si="240"/>
        <v>#N/A</v>
      </c>
      <c r="AV362" s="99">
        <f t="shared" ca="1" si="241"/>
        <v>8.0597325666450956</v>
      </c>
      <c r="AW362" s="91">
        <f t="shared" ca="1" si="242"/>
        <v>-22.838313477940101</v>
      </c>
      <c r="AX362" s="99">
        <f t="shared" ca="1" si="243"/>
        <v>9.3720759892497298</v>
      </c>
      <c r="AY362" s="91">
        <f t="shared" ca="1" si="244"/>
        <v>22.33186161550865</v>
      </c>
      <c r="BD362" s="174">
        <v>318</v>
      </c>
      <c r="BE362" s="30">
        <f t="shared" ca="1" si="224"/>
        <v>0.9723281659091233</v>
      </c>
      <c r="BF362" s="30">
        <f t="shared" ca="1" si="229"/>
        <v>2.9113684464906449</v>
      </c>
      <c r="BG362" s="30">
        <f t="shared" ca="1" si="236"/>
        <v>2.1518810256669982</v>
      </c>
      <c r="BH362" s="17" t="b">
        <f t="shared" ca="1" si="245"/>
        <v>1</v>
      </c>
      <c r="BI362" s="30">
        <f t="shared" ca="1" si="230"/>
        <v>-16.728265158971453</v>
      </c>
      <c r="BJ362" s="91">
        <f t="shared" ca="1" si="231"/>
        <v>18.578620636934858</v>
      </c>
      <c r="BK362" t="b">
        <f t="shared" ca="1" si="225"/>
        <v>0</v>
      </c>
      <c r="BL362" s="30" t="e">
        <f t="shared" ca="1" si="237"/>
        <v>#N/A</v>
      </c>
      <c r="BM362" s="91" t="e">
        <f t="shared" ca="1" si="238"/>
        <v>#N/A</v>
      </c>
      <c r="BN362" s="17" t="b">
        <f t="shared" ca="1" si="226"/>
        <v>1</v>
      </c>
      <c r="BO362" t="b">
        <f t="shared" ca="1" si="247"/>
        <v>0</v>
      </c>
      <c r="BP362" t="b">
        <f t="shared" ca="1" si="227"/>
        <v>1</v>
      </c>
      <c r="BQ362" t="b">
        <f t="shared" ca="1" si="228"/>
        <v>1</v>
      </c>
      <c r="BR362" s="108" t="b">
        <f t="shared" si="246"/>
        <v>1</v>
      </c>
    </row>
    <row r="363" spans="46:70">
      <c r="AT363" s="99" t="e">
        <f t="shared" ca="1" si="239"/>
        <v>#N/A</v>
      </c>
      <c r="AU363" s="91" t="e">
        <f t="shared" ca="1" si="240"/>
        <v>#N/A</v>
      </c>
      <c r="AV363" s="99">
        <f t="shared" ca="1" si="241"/>
        <v>8.5177498486008396</v>
      </c>
      <c r="AW363" s="91">
        <f t="shared" ca="1" si="242"/>
        <v>-22.838313477940098</v>
      </c>
      <c r="AX363" s="99">
        <f t="shared" ca="1" si="243"/>
        <v>9.7687553857065801</v>
      </c>
      <c r="AY363" s="91">
        <f t="shared" ca="1" si="244"/>
        <v>22.33186161550865</v>
      </c>
      <c r="BD363" s="174">
        <v>319</v>
      </c>
      <c r="BE363" s="30">
        <f t="shared" ca="1" si="224"/>
        <v>0.95742874358107666</v>
      </c>
      <c r="BF363" s="30">
        <f t="shared" ca="1" si="229"/>
        <v>2.9268053289409481</v>
      </c>
      <c r="BG363" s="30">
        <f t="shared" ca="1" si="236"/>
        <v>2.1632908953041787</v>
      </c>
      <c r="BH363" s="17" t="b">
        <f t="shared" ca="1" si="245"/>
        <v>1</v>
      </c>
      <c r="BI363" s="30">
        <f t="shared" ca="1" si="230"/>
        <v>-16.401475724762683</v>
      </c>
      <c r="BJ363" s="91">
        <f t="shared" ca="1" si="231"/>
        <v>18.867739505569297</v>
      </c>
      <c r="BK363" t="b">
        <f t="shared" ca="1" si="225"/>
        <v>0</v>
      </c>
      <c r="BL363" s="30" t="e">
        <f t="shared" ca="1" si="237"/>
        <v>#N/A</v>
      </c>
      <c r="BM363" s="91" t="e">
        <f t="shared" ca="1" si="238"/>
        <v>#N/A</v>
      </c>
      <c r="BN363" s="17" t="b">
        <f t="shared" ca="1" si="226"/>
        <v>1</v>
      </c>
      <c r="BO363" t="b">
        <f t="shared" ca="1" si="247"/>
        <v>0</v>
      </c>
      <c r="BP363" t="b">
        <f t="shared" ca="1" si="227"/>
        <v>1</v>
      </c>
      <c r="BQ363" t="b">
        <f t="shared" ca="1" si="228"/>
        <v>1</v>
      </c>
      <c r="BR363" s="108" t="b">
        <f t="shared" si="246"/>
        <v>1</v>
      </c>
    </row>
    <row r="364" spans="46:70">
      <c r="AT364" s="99" t="e">
        <f t="shared" ca="1" si="239"/>
        <v>#N/A</v>
      </c>
      <c r="AU364" s="91" t="e">
        <f t="shared" ca="1" si="240"/>
        <v>#N/A</v>
      </c>
      <c r="AV364" s="99">
        <f t="shared" ca="1" si="241"/>
        <v>8.9550915152129811</v>
      </c>
      <c r="AW364" s="91">
        <f t="shared" ca="1" si="242"/>
        <v>-22.838313477940101</v>
      </c>
      <c r="AX364" s="99">
        <f t="shared" ca="1" si="243"/>
        <v>10.152348661677811</v>
      </c>
      <c r="AY364" s="91">
        <f t="shared" ca="1" si="244"/>
        <v>22.331861615508654</v>
      </c>
      <c r="BD364" s="174">
        <v>320</v>
      </c>
      <c r="BE364" s="30">
        <f t="shared" ref="BE364:BE404" ca="1" si="248">1.56*$C$9^2/ABS(COS(RADIANS(BD364)))/$C$4</f>
        <v>0.94326204132396929</v>
      </c>
      <c r="BF364" s="30">
        <f t="shared" ca="1" si="229"/>
        <v>2.9419353468247231</v>
      </c>
      <c r="BG364" s="30">
        <f t="shared" ca="1" si="236"/>
        <v>2.1744739520008824</v>
      </c>
      <c r="BH364" s="17" t="b">
        <f t="shared" ca="1" si="245"/>
        <v>1</v>
      </c>
      <c r="BI364" s="30">
        <f t="shared" ca="1" si="230"/>
        <v>-16.069690242163489</v>
      </c>
      <c r="BJ364" s="91">
        <f t="shared" ca="1" si="231"/>
        <v>19.151111077974445</v>
      </c>
      <c r="BK364" t="b">
        <f t="shared" ref="BK364:BK404" ca="1" si="249">AND(BO364,BQ364)</f>
        <v>0</v>
      </c>
      <c r="BL364" s="30" t="e">
        <f t="shared" ca="1" si="237"/>
        <v>#N/A</v>
      </c>
      <c r="BM364" s="91" t="e">
        <f t="shared" ca="1" si="238"/>
        <v>#N/A</v>
      </c>
      <c r="BN364" s="17" t="b">
        <f t="shared" ref="BN364:BN404" ca="1" si="250">AND(BG364&lt;2.3,BF364&gt;1.7)</f>
        <v>1</v>
      </c>
      <c r="BO364" t="b">
        <f t="shared" ca="1" si="247"/>
        <v>0</v>
      </c>
      <c r="BP364" t="b">
        <f t="shared" ref="BP364:BP404" ca="1" si="251">AND(0.5&lt;BE364,BE364&lt;2)</f>
        <v>1</v>
      </c>
      <c r="BQ364" t="b">
        <f t="shared" ref="BQ364:BQ404" ca="1" si="252">BE364&gt;0.33</f>
        <v>1</v>
      </c>
      <c r="BR364" s="108" t="b">
        <f t="shared" si="246"/>
        <v>1</v>
      </c>
    </row>
    <row r="365" spans="46:70">
      <c r="AT365" s="99" t="e">
        <f t="shared" ca="1" si="239"/>
        <v>#N/A</v>
      </c>
      <c r="AU365" s="91" t="e">
        <f t="shared" ca="1" si="240"/>
        <v>#N/A</v>
      </c>
      <c r="AV365" s="99">
        <f t="shared" ca="1" si="241"/>
        <v>9.3746516593065632</v>
      </c>
      <c r="AW365" s="91">
        <f t="shared" ca="1" si="242"/>
        <v>-22.838313477940105</v>
      </c>
      <c r="AX365" s="99">
        <f t="shared" ca="1" si="243"/>
        <v>10.5242868183916</v>
      </c>
      <c r="AY365" s="91">
        <f t="shared" ca="1" si="244"/>
        <v>22.331861615508654</v>
      </c>
      <c r="BD365" s="174">
        <v>321</v>
      </c>
      <c r="BE365" s="30">
        <f t="shared" ca="1" si="248"/>
        <v>0.92978755729054696</v>
      </c>
      <c r="BF365" s="30">
        <f t="shared" ref="BF365:BF404" ca="1" si="253">$D$17/(3*$C$9^2/(3*$C$9+$C$14*COS(RADIANS(BD365))))</f>
        <v>2.956753891391954</v>
      </c>
      <c r="BG365" s="30">
        <f t="shared" ca="1" si="236"/>
        <v>2.1854267892897052</v>
      </c>
      <c r="BH365" s="17" t="b">
        <f t="shared" ca="1" si="245"/>
        <v>1</v>
      </c>
      <c r="BI365" s="30">
        <f t="shared" ref="BI365:BI403" ca="1" si="254">IF(BH365,$C$14*SIN(RADIANS(BD365)),#N/A)</f>
        <v>-15.733009776245947</v>
      </c>
      <c r="BJ365" s="91">
        <f t="shared" ref="BJ365:BJ403" ca="1" si="255">IF(BH365,$C$14*COS(RADIANS(BD365)),#N/A)</f>
        <v>19.428649036424265</v>
      </c>
      <c r="BK365" t="b">
        <f t="shared" ca="1" si="249"/>
        <v>0</v>
      </c>
      <c r="BL365" s="30" t="e">
        <f t="shared" ca="1" si="237"/>
        <v>#N/A</v>
      </c>
      <c r="BM365" s="91" t="e">
        <f t="shared" ca="1" si="238"/>
        <v>#N/A</v>
      </c>
      <c r="BN365" s="17" t="b">
        <f t="shared" ca="1" si="250"/>
        <v>1</v>
      </c>
      <c r="BO365" t="b">
        <f t="shared" ca="1" si="247"/>
        <v>0</v>
      </c>
      <c r="BP365" t="b">
        <f t="shared" ca="1" si="251"/>
        <v>1</v>
      </c>
      <c r="BQ365" t="b">
        <f t="shared" ca="1" si="252"/>
        <v>1</v>
      </c>
      <c r="BR365" s="108" t="b">
        <f t="shared" si="246"/>
        <v>1</v>
      </c>
    </row>
    <row r="366" spans="46:70">
      <c r="AT366" s="154" t="e">
        <f t="shared" ca="1" si="239"/>
        <v>#N/A</v>
      </c>
      <c r="AU366" s="139" t="e">
        <f t="shared" ca="1" si="240"/>
        <v>#N/A</v>
      </c>
      <c r="AV366" s="154">
        <f t="shared" ca="1" si="241"/>
        <v>9.8205402583060017</v>
      </c>
      <c r="AW366" s="139">
        <f t="shared" ca="1" si="242"/>
        <v>-22.935986768286014</v>
      </c>
      <c r="AX366" s="99">
        <f t="shared" ca="1" si="243"/>
        <v>10.932320067631528</v>
      </c>
      <c r="AY366" s="91">
        <f t="shared" ca="1" si="244"/>
        <v>22.42736894820391</v>
      </c>
      <c r="BD366" s="174">
        <v>322</v>
      </c>
      <c r="BE366" s="30">
        <f t="shared" ca="1" si="248"/>
        <v>0.91696800056857308</v>
      </c>
      <c r="BF366" s="30">
        <f t="shared" ca="1" si="253"/>
        <v>2.9712564487704172</v>
      </c>
      <c r="BG366" s="30">
        <f t="shared" ca="1" si="236"/>
        <v>2.1961460708303084</v>
      </c>
      <c r="BH366" s="17" t="b">
        <f t="shared" ca="1" si="245"/>
        <v>1</v>
      </c>
      <c r="BI366" s="30">
        <f t="shared" ca="1" si="254"/>
        <v>-15.391536883141455</v>
      </c>
      <c r="BJ366" s="91">
        <f t="shared" ca="1" si="255"/>
        <v>19.70026884016805</v>
      </c>
      <c r="BK366" t="b">
        <f t="shared" ca="1" si="249"/>
        <v>0</v>
      </c>
      <c r="BL366" s="30" t="e">
        <f t="shared" ca="1" si="237"/>
        <v>#N/A</v>
      </c>
      <c r="BM366" s="91" t="e">
        <f t="shared" ca="1" si="238"/>
        <v>#N/A</v>
      </c>
      <c r="BN366" s="17" t="b">
        <f t="shared" ca="1" si="250"/>
        <v>1</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0.90476899169998248</v>
      </c>
      <c r="BF367" s="30">
        <f t="shared" ca="1" si="253"/>
        <v>2.9854386013406433</v>
      </c>
      <c r="BG367" s="30">
        <f t="shared" ca="1" si="236"/>
        <v>2.206628531425693</v>
      </c>
      <c r="BH367" s="17" t="b">
        <f t="shared" ca="1" si="245"/>
        <v>1</v>
      </c>
      <c r="BI367" s="30">
        <f t="shared" ca="1" si="254"/>
        <v>-15.045375578801206</v>
      </c>
      <c r="BJ367" s="91">
        <f t="shared" ca="1" si="255"/>
        <v>19.965887751182322</v>
      </c>
      <c r="BK367" t="b">
        <f t="shared" ca="1" si="249"/>
        <v>0</v>
      </c>
      <c r="BL367" s="30" t="e">
        <f t="shared" ca="1" si="237"/>
        <v>#N/A</v>
      </c>
      <c r="BM367" s="91" t="e">
        <f t="shared" ca="1" si="238"/>
        <v>#N/A</v>
      </c>
      <c r="BN367" s="17" t="b">
        <f t="shared" ca="1" si="250"/>
        <v>1</v>
      </c>
      <c r="BO367" t="b">
        <f t="shared" ca="1" si="247"/>
        <v>0</v>
      </c>
      <c r="BP367" t="b">
        <f t="shared" ca="1" si="251"/>
        <v>1</v>
      </c>
      <c r="BQ367" t="b">
        <f t="shared" ca="1" si="252"/>
        <v>1</v>
      </c>
      <c r="BR367" s="108" t="b">
        <f t="shared" si="246"/>
        <v>1</v>
      </c>
    </row>
    <row r="368" spans="46:70">
      <c r="AT368" s="162">
        <f t="array" aca="1" ref="AT368" ca="1">MIN(IF(ISNUMBER(AT207:AT366),AT207:AT366))</f>
        <v>0.95508712558928233</v>
      </c>
      <c r="AU368" s="163">
        <f ca="1">VLOOKUP(AT368,AT207:AU366,2)</f>
        <v>-4.1092164879735416</v>
      </c>
      <c r="AV368" s="162">
        <f t="array" aca="1" ref="AV368" ca="1">MIN(IF(ISNUMBER(AV207:AV366),AV207:AV366))</f>
        <v>2.4443637302659247</v>
      </c>
      <c r="AW368" s="163">
        <f ca="1">VLOOKUP(AV368,AV207:AW366,2)</f>
        <v>-22.838313477940101</v>
      </c>
      <c r="AX368" s="162">
        <f t="array" aca="1" ref="AX368" ca="1">MIN(IF(ISNUMBER(AX207:AX366),AX207:AX366))</f>
        <v>0.72878038411536772</v>
      </c>
      <c r="AY368" s="163">
        <f ca="1">VLOOKUP(AX368,AX207:AY366,2)</f>
        <v>22.33186161550865</v>
      </c>
      <c r="BD368" s="174">
        <v>324</v>
      </c>
      <c r="BE368" s="30">
        <f t="shared" ca="1" si="248"/>
        <v>0.89315879664500941</v>
      </c>
      <c r="BF368" s="30">
        <f t="shared" ca="1" si="253"/>
        <v>2.9992960290815751</v>
      </c>
      <c r="BG368" s="30">
        <f t="shared" ca="1" si="236"/>
        <v>2.2168709780168165</v>
      </c>
      <c r="BH368" s="17" t="b">
        <f t="shared" ca="1" si="245"/>
        <v>1</v>
      </c>
      <c r="BI368" s="30">
        <f t="shared" ca="1" si="254"/>
        <v>-14.694631307311834</v>
      </c>
      <c r="BJ368" s="91">
        <f t="shared" ca="1" si="255"/>
        <v>20.225424859373682</v>
      </c>
      <c r="BK368" t="b">
        <f t="shared" ca="1" si="249"/>
        <v>0</v>
      </c>
      <c r="BL368" s="30" t="e">
        <f t="shared" ca="1" si="237"/>
        <v>#N/A</v>
      </c>
      <c r="BM368" s="91" t="e">
        <f t="shared" ca="1" si="238"/>
        <v>#N/A</v>
      </c>
      <c r="BN368" s="17" t="b">
        <f t="shared" ca="1" si="250"/>
        <v>1</v>
      </c>
      <c r="BO368" t="b">
        <f t="shared" ca="1" si="247"/>
        <v>0</v>
      </c>
      <c r="BP368" t="b">
        <f t="shared" ca="1" si="251"/>
        <v>1</v>
      </c>
      <c r="BQ368" t="b">
        <f t="shared" ca="1" si="252"/>
        <v>1</v>
      </c>
      <c r="BR368" s="108" t="b">
        <f t="shared" si="246"/>
        <v>1</v>
      </c>
    </row>
    <row r="369" spans="46:70">
      <c r="AT369" s="165">
        <f ca="1">IF(AT368&gt;2,#N/A,-AT368)</f>
        <v>-0.95508712558928233</v>
      </c>
      <c r="AU369" s="164">
        <f ca="1">AU368</f>
        <v>-4.1092164879735416</v>
      </c>
      <c r="AV369" s="165">
        <f ca="1">IF(AV368&gt;3,#N/A,-AV368)</f>
        <v>-2.4443637302659247</v>
      </c>
      <c r="AW369" s="164">
        <f ca="1">AW368</f>
        <v>-22.838313477940101</v>
      </c>
      <c r="AX369" s="165">
        <f ca="1">IF(AX368&gt;2,#N/A,-AX368)</f>
        <v>-0.72878038411536772</v>
      </c>
      <c r="AY369" s="164">
        <f ca="1">AY368</f>
        <v>22.33186161550865</v>
      </c>
      <c r="BD369" s="174">
        <v>325</v>
      </c>
      <c r="BE369" s="30">
        <f t="shared" ca="1" si="248"/>
        <v>0.882108089943762</v>
      </c>
      <c r="BF369" s="30">
        <f t="shared" ca="1" si="253"/>
        <v>3.0128245108864826</v>
      </c>
      <c r="BG369" s="30">
        <f t="shared" ca="1" si="236"/>
        <v>2.226870290655226</v>
      </c>
      <c r="BH369" s="17" t="b">
        <f t="shared" ca="1" si="245"/>
        <v>1</v>
      </c>
      <c r="BI369" s="30">
        <f t="shared" ca="1" si="254"/>
        <v>-14.339410908776163</v>
      </c>
      <c r="BJ369" s="91">
        <f t="shared" ca="1" si="255"/>
        <v>20.47880110722479</v>
      </c>
      <c r="BK369" t="b">
        <f t="shared" ca="1" si="249"/>
        <v>0</v>
      </c>
      <c r="BL369" s="30" t="e">
        <f t="shared" ca="1" si="237"/>
        <v>#N/A</v>
      </c>
      <c r="BM369" s="91" t="e">
        <f t="shared" ca="1" si="238"/>
        <v>#N/A</v>
      </c>
      <c r="BN369" s="17" t="b">
        <f t="shared" ca="1" si="250"/>
        <v>1</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0.87158974343507978</v>
      </c>
      <c r="BF370" s="30">
        <f t="shared" ca="1" si="253"/>
        <v>3.0260199258487548</v>
      </c>
      <c r="BG370" s="30">
        <f t="shared" ca="1" si="236"/>
        <v>2.2366234234534277</v>
      </c>
      <c r="BH370" s="17" t="b">
        <f t="shared" ca="1" si="245"/>
        <v>1</v>
      </c>
      <c r="BI370" s="30">
        <f t="shared" ca="1" si="254"/>
        <v>-13.979822586768664</v>
      </c>
      <c r="BJ370" s="91">
        <f t="shared" ca="1" si="255"/>
        <v>20.725939313876047</v>
      </c>
      <c r="BK370" t="b">
        <f t="shared" ca="1" si="249"/>
        <v>0</v>
      </c>
      <c r="BL370" s="30" t="e">
        <f t="shared" ca="1" si="237"/>
        <v>#N/A</v>
      </c>
      <c r="BM370" s="91" t="e">
        <f t="shared" ca="1" si="238"/>
        <v>#N/A</v>
      </c>
      <c r="BN370" s="17" t="b">
        <f t="shared" ca="1" si="250"/>
        <v>1</v>
      </c>
      <c r="BO370" t="b">
        <f t="shared" ca="1" si="247"/>
        <v>0</v>
      </c>
      <c r="BP370" t="b">
        <f t="shared" ca="1" si="251"/>
        <v>1</v>
      </c>
      <c r="BQ370" t="b">
        <f t="shared" ca="1" si="252"/>
        <v>1</v>
      </c>
      <c r="BR370" s="108" t="b">
        <f t="shared" si="246"/>
        <v>1</v>
      </c>
    </row>
    <row r="371" spans="46:70">
      <c r="AT371" s="159">
        <f t="shared" ref="AT371:AT402" ca="1" si="256">-AT43</f>
        <v>-4.330127018922194E-2</v>
      </c>
      <c r="AU371" s="160">
        <f t="shared" ref="AU371:AU402" ca="1" si="257">AU43</f>
        <v>-2.4999999999999991E-2</v>
      </c>
      <c r="AV371" s="99" t="e">
        <f t="shared" ref="AV371:AV402" ca="1" si="258">-AV43</f>
        <v>#N/A</v>
      </c>
      <c r="AW371" s="91" t="e">
        <f t="shared" ref="AW371:AW402" ca="1" si="259">AW43</f>
        <v>#N/A</v>
      </c>
      <c r="AX371" s="99">
        <f ca="1">-AX43</f>
        <v>-4.3301270189221933E-2</v>
      </c>
      <c r="AY371" s="91">
        <f ca="1">AY43</f>
        <v>2.5000000000000008E-2</v>
      </c>
      <c r="BD371" s="174">
        <v>327</v>
      </c>
      <c r="BE371" s="30">
        <f t="shared" ca="1" si="248"/>
        <v>0.8615786374040395</v>
      </c>
      <c r="BF371" s="30">
        <f t="shared" ca="1" si="253"/>
        <v>3.0388782545171669</v>
      </c>
      <c r="BG371" s="30">
        <f t="shared" ca="1" si="236"/>
        <v>2.2461274055126883</v>
      </c>
      <c r="BH371" s="17" t="b">
        <f t="shared" ca="1" si="245"/>
        <v>1</v>
      </c>
      <c r="BI371" s="30">
        <f t="shared" ca="1" si="254"/>
        <v>-13.615975875375675</v>
      </c>
      <c r="BJ371" s="91">
        <f t="shared" ca="1" si="255"/>
        <v>20.966764198635602</v>
      </c>
      <c r="BK371" t="b">
        <f t="shared" ca="1" si="249"/>
        <v>0</v>
      </c>
      <c r="BL371" s="30" t="e">
        <f t="shared" ca="1" si="237"/>
        <v>#N/A</v>
      </c>
      <c r="BM371" s="91" t="e">
        <f t="shared" ca="1" si="238"/>
        <v>#N/A</v>
      </c>
      <c r="BN371" s="17" t="b">
        <f t="shared" ca="1" si="250"/>
        <v>1</v>
      </c>
      <c r="BO371" t="b">
        <f t="shared" ca="1" si="247"/>
        <v>0</v>
      </c>
      <c r="BP371" t="b">
        <f t="shared" ca="1" si="251"/>
        <v>1</v>
      </c>
      <c r="BQ371" t="b">
        <f t="shared" ca="1" si="252"/>
        <v>1</v>
      </c>
      <c r="BR371" s="108" t="b">
        <f t="shared" si="246"/>
        <v>1</v>
      </c>
    </row>
    <row r="372" spans="46:70">
      <c r="AT372" s="99">
        <f t="shared" ca="1" si="256"/>
        <v>-0.13531646934131855</v>
      </c>
      <c r="AU372" s="91">
        <f t="shared" ca="1" si="257"/>
        <v>-7.8124999999999972E-2</v>
      </c>
      <c r="AV372" s="99" t="e">
        <f t="shared" ca="1" si="258"/>
        <v>#N/A</v>
      </c>
      <c r="AW372" s="91" t="e">
        <f t="shared" ca="1" si="259"/>
        <v>#N/A</v>
      </c>
      <c r="AX372" s="99">
        <f t="shared" ref="AX372:AX435" ca="1" si="260">-AX44</f>
        <v>-0.13531646934131852</v>
      </c>
      <c r="AY372" s="91">
        <f t="shared" ref="AY372:AY435" ca="1" si="261">AY44</f>
        <v>7.8125000000000014E-2</v>
      </c>
      <c r="BD372" s="174">
        <v>328</v>
      </c>
      <c r="BE372" s="30">
        <f t="shared" ca="1" si="248"/>
        <v>0.85205149146164394</v>
      </c>
      <c r="BF372" s="30">
        <f t="shared" ca="1" si="253"/>
        <v>3.0513955801202455</v>
      </c>
      <c r="BG372" s="30">
        <f t="shared" ref="BG372:BG403" ca="1" si="262">$E$17/(3*$C$9^2/(3*$C$9+$C$14*COS(RADIANS(BD372))))</f>
        <v>2.2553793418280073</v>
      </c>
      <c r="BH372" s="17" t="b">
        <f t="shared" ca="1" si="245"/>
        <v>1</v>
      </c>
      <c r="BI372" s="30">
        <f t="shared" ca="1" si="254"/>
        <v>-13.247981605830125</v>
      </c>
      <c r="BJ372" s="91">
        <f t="shared" ca="1" si="255"/>
        <v>21.201202403910649</v>
      </c>
      <c r="BK372" t="b">
        <f t="shared" ca="1" si="249"/>
        <v>0</v>
      </c>
      <c r="BL372" s="30" t="e">
        <f t="shared" ref="BL372:BL403" ca="1" si="263">IF(BK372,$C$14*SIN(RADIANS(BD372)),#N/A)</f>
        <v>#N/A</v>
      </c>
      <c r="BM372" s="91" t="e">
        <f t="shared" ref="BM372:BM403" ca="1" si="264">IF(BK372,$C$14*COS(RADIANS(BD372)),#N/A)</f>
        <v>#N/A</v>
      </c>
      <c r="BN372" s="17" t="b">
        <f t="shared" ca="1" si="250"/>
        <v>1</v>
      </c>
      <c r="BO372" t="b">
        <f t="shared" ca="1" si="247"/>
        <v>0</v>
      </c>
      <c r="BP372" t="b">
        <f t="shared" ca="1" si="251"/>
        <v>1</v>
      </c>
      <c r="BQ372" t="b">
        <f t="shared" ca="1" si="252"/>
        <v>1</v>
      </c>
      <c r="BR372" s="108" t="b">
        <f t="shared" si="246"/>
        <v>1</v>
      </c>
    </row>
    <row r="373" spans="46:70">
      <c r="AT373" s="99">
        <f t="shared" ca="1" si="256"/>
        <v>-0.2706329386826371</v>
      </c>
      <c r="AU373" s="91">
        <f t="shared" ca="1" si="257"/>
        <v>-0.15624999999999994</v>
      </c>
      <c r="AV373" s="99" t="e">
        <f t="shared" ca="1" si="258"/>
        <v>#N/A</v>
      </c>
      <c r="AW373" s="91" t="e">
        <f t="shared" ca="1" si="259"/>
        <v>#N/A</v>
      </c>
      <c r="AX373" s="99">
        <f t="shared" ca="1" si="260"/>
        <v>-0.27063293868263705</v>
      </c>
      <c r="AY373" s="91">
        <f t="shared" ca="1" si="261"/>
        <v>0.15625000000000003</v>
      </c>
      <c r="BD373" s="174">
        <v>329</v>
      </c>
      <c r="BE373" s="30">
        <f t="shared" ca="1" si="248"/>
        <v>0.84298671282656157</v>
      </c>
      <c r="BF373" s="30">
        <f t="shared" ca="1" si="253"/>
        <v>3.0635680897593534</v>
      </c>
      <c r="BG373" s="30">
        <f t="shared" ca="1" si="262"/>
        <v>2.2643764141699569</v>
      </c>
      <c r="BH373" s="17" t="b">
        <f t="shared" ca="1" si="245"/>
        <v>1</v>
      </c>
      <c r="BI373" s="30">
        <f t="shared" ca="1" si="254"/>
        <v>-12.875951872751362</v>
      </c>
      <c r="BJ373" s="91">
        <f t="shared" ca="1" si="255"/>
        <v>21.429182517552803</v>
      </c>
      <c r="BK373" t="b">
        <f t="shared" ca="1" si="249"/>
        <v>0</v>
      </c>
      <c r="BL373" s="30" t="e">
        <f t="shared" ca="1" si="263"/>
        <v>#N/A</v>
      </c>
      <c r="BM373" s="91" t="e">
        <f t="shared" ca="1" si="264"/>
        <v>#N/A</v>
      </c>
      <c r="BN373" s="17" t="b">
        <f t="shared" ca="1" si="250"/>
        <v>1</v>
      </c>
      <c r="BO373" t="b">
        <f t="shared" ca="1" si="247"/>
        <v>0</v>
      </c>
      <c r="BP373" t="b">
        <f t="shared" ca="1" si="251"/>
        <v>1</v>
      </c>
      <c r="BQ373" t="b">
        <f t="shared" ca="1" si="252"/>
        <v>1</v>
      </c>
      <c r="BR373" s="108" t="b">
        <f t="shared" si="246"/>
        <v>1</v>
      </c>
    </row>
    <row r="374" spans="46:70">
      <c r="AT374" s="99">
        <f t="shared" ca="1" si="256"/>
        <v>-0.40594940802395563</v>
      </c>
      <c r="AU374" s="91">
        <f t="shared" ca="1" si="257"/>
        <v>-0.23437499999999989</v>
      </c>
      <c r="AV374" s="99" t="e">
        <f t="shared" ca="1" si="258"/>
        <v>#N/A</v>
      </c>
      <c r="AW374" s="91" t="e">
        <f t="shared" ca="1" si="259"/>
        <v>#N/A</v>
      </c>
      <c r="AX374" s="99">
        <f t="shared" ca="1" si="260"/>
        <v>-0.40594940802395557</v>
      </c>
      <c r="AY374" s="91">
        <f t="shared" ca="1" si="261"/>
        <v>0.23437500000000006</v>
      </c>
      <c r="BD374" s="174">
        <v>330</v>
      </c>
      <c r="BE374" s="30">
        <f t="shared" ca="1" si="248"/>
        <v>0.83436425999016905</v>
      </c>
      <c r="BF374" s="30">
        <f t="shared" ca="1" si="253"/>
        <v>3.0753920755701372</v>
      </c>
      <c r="BG374" s="30">
        <f t="shared" ca="1" si="262"/>
        <v>2.273115881943145</v>
      </c>
      <c r="BH374" s="17" t="b">
        <f t="shared" ca="1" si="245"/>
        <v>1</v>
      </c>
      <c r="BI374" s="30">
        <f t="shared" ca="1" si="254"/>
        <v>-12.500000000000011</v>
      </c>
      <c r="BJ374" s="91">
        <f t="shared" ca="1" si="255"/>
        <v>21.650635094610958</v>
      </c>
      <c r="BK374" t="b">
        <f t="shared" ca="1" si="249"/>
        <v>0</v>
      </c>
      <c r="BL374" s="30" t="e">
        <f t="shared" ca="1" si="263"/>
        <v>#N/A</v>
      </c>
      <c r="BM374" s="91" t="e">
        <f t="shared" ca="1" si="264"/>
        <v>#N/A</v>
      </c>
      <c r="BN374" s="17" t="b">
        <f t="shared" ca="1" si="250"/>
        <v>1</v>
      </c>
      <c r="BO374" t="b">
        <f t="shared" ca="1" si="247"/>
        <v>0</v>
      </c>
      <c r="BP374" t="b">
        <f t="shared" ca="1" si="251"/>
        <v>1</v>
      </c>
      <c r="BQ374" t="b">
        <f t="shared" ca="1" si="252"/>
        <v>1</v>
      </c>
      <c r="BR374" s="108" t="b">
        <f t="shared" si="246"/>
        <v>1</v>
      </c>
    </row>
    <row r="375" spans="46:70">
      <c r="AT375" s="99">
        <f t="shared" ca="1" si="256"/>
        <v>-0.54126587736527421</v>
      </c>
      <c r="AU375" s="91">
        <f t="shared" ca="1" si="257"/>
        <v>-0.31249999999999989</v>
      </c>
      <c r="AV375" s="99" t="e">
        <f t="shared" ca="1" si="258"/>
        <v>#N/A</v>
      </c>
      <c r="AW375" s="91" t="e">
        <f t="shared" ca="1" si="259"/>
        <v>#N/A</v>
      </c>
      <c r="AX375" s="99">
        <f t="shared" ca="1" si="260"/>
        <v>-0.5412658773652741</v>
      </c>
      <c r="AY375" s="91">
        <f t="shared" ca="1" si="261"/>
        <v>0.31250000000000006</v>
      </c>
      <c r="BD375" s="174">
        <v>331</v>
      </c>
      <c r="BE375" s="30">
        <f t="shared" ca="1" si="248"/>
        <v>0.82616552001168919</v>
      </c>
      <c r="BF375" s="30">
        <f t="shared" ca="1" si="253"/>
        <v>3.0868639358519774</v>
      </c>
      <c r="BG375" s="30">
        <f t="shared" ca="1" si="262"/>
        <v>2.2815950830210268</v>
      </c>
      <c r="BH375" s="17" t="b">
        <f t="shared" ca="1" si="245"/>
        <v>1</v>
      </c>
      <c r="BI375" s="30">
        <f t="shared" ca="1" si="254"/>
        <v>-12.120240506158423</v>
      </c>
      <c r="BJ375" s="91">
        <f t="shared" ca="1" si="255"/>
        <v>21.865492678484895</v>
      </c>
      <c r="BK375" t="b">
        <f t="shared" ca="1" si="249"/>
        <v>0</v>
      </c>
      <c r="BL375" s="30" t="e">
        <f t="shared" ca="1" si="263"/>
        <v>#N/A</v>
      </c>
      <c r="BM375" s="91" t="e">
        <f t="shared" ca="1" si="264"/>
        <v>#N/A</v>
      </c>
      <c r="BN375" s="17" t="b">
        <f t="shared" ca="1" si="250"/>
        <v>1</v>
      </c>
      <c r="BO375" t="b">
        <f t="shared" ca="1" si="247"/>
        <v>0</v>
      </c>
      <c r="BP375" t="b">
        <f t="shared" ca="1" si="251"/>
        <v>1</v>
      </c>
      <c r="BQ375" t="b">
        <f t="shared" ca="1" si="252"/>
        <v>1</v>
      </c>
      <c r="BR375" s="108" t="b">
        <f t="shared" si="246"/>
        <v>1</v>
      </c>
    </row>
    <row r="376" spans="46:70">
      <c r="AT376" s="99">
        <f t="shared" ca="1" si="256"/>
        <v>-0.67658234670659279</v>
      </c>
      <c r="AU376" s="91">
        <f t="shared" ca="1" si="257"/>
        <v>-0.39062499999999983</v>
      </c>
      <c r="AV376" s="99" t="e">
        <f t="shared" ca="1" si="258"/>
        <v>#N/A</v>
      </c>
      <c r="AW376" s="91" t="e">
        <f t="shared" ca="1" si="259"/>
        <v>#N/A</v>
      </c>
      <c r="AX376" s="99">
        <f t="shared" ca="1" si="260"/>
        <v>-0.67658234670659267</v>
      </c>
      <c r="AY376" s="91">
        <f t="shared" ca="1" si="261"/>
        <v>0.39062500000000011</v>
      </c>
      <c r="BD376" s="174">
        <v>332</v>
      </c>
      <c r="BE376" s="30">
        <f t="shared" ca="1" si="248"/>
        <v>0.81837319791724128</v>
      </c>
      <c r="BF376" s="30">
        <f t="shared" ca="1" si="253"/>
        <v>3.0979801761651014</v>
      </c>
      <c r="BG376" s="30">
        <f t="shared" ca="1" si="262"/>
        <v>2.2898114345568139</v>
      </c>
      <c r="BH376" s="17" t="b">
        <f t="shared" ca="1" si="245"/>
        <v>1</v>
      </c>
      <c r="BI376" s="30">
        <f t="shared" ca="1" si="254"/>
        <v>-11.736789069647271</v>
      </c>
      <c r="BJ376" s="91">
        <f t="shared" ca="1" si="255"/>
        <v>22.07368982147317</v>
      </c>
      <c r="BK376" t="b">
        <f t="shared" ca="1" si="249"/>
        <v>0</v>
      </c>
      <c r="BL376" s="30" t="e">
        <f t="shared" ca="1" si="263"/>
        <v>#N/A</v>
      </c>
      <c r="BM376" s="91" t="e">
        <f t="shared" ca="1" si="264"/>
        <v>#N/A</v>
      </c>
      <c r="BN376" s="17" t="b">
        <f t="shared" ca="1" si="250"/>
        <v>1</v>
      </c>
      <c r="BO376" t="b">
        <f t="shared" ca="1" si="247"/>
        <v>0</v>
      </c>
      <c r="BP376" t="b">
        <f t="shared" ca="1" si="251"/>
        <v>1</v>
      </c>
      <c r="BQ376" t="b">
        <f t="shared" ca="1" si="252"/>
        <v>1</v>
      </c>
      <c r="BR376" s="108" t="b">
        <f t="shared" si="246"/>
        <v>1</v>
      </c>
    </row>
    <row r="377" spans="46:70">
      <c r="AT377" s="99">
        <f t="shared" ca="1" si="256"/>
        <v>-0.81189881604791125</v>
      </c>
      <c r="AU377" s="91">
        <f t="shared" ca="1" si="257"/>
        <v>-0.46874999999999978</v>
      </c>
      <c r="AV377" s="99" t="e">
        <f t="shared" ca="1" si="258"/>
        <v>#N/A</v>
      </c>
      <c r="AW377" s="91" t="e">
        <f t="shared" ca="1" si="259"/>
        <v>#N/A</v>
      </c>
      <c r="AX377" s="99">
        <f t="shared" ca="1" si="260"/>
        <v>-0.81189881604791114</v>
      </c>
      <c r="AY377" s="91">
        <f t="shared" ca="1" si="261"/>
        <v>0.46875000000000011</v>
      </c>
      <c r="BD377" s="174">
        <v>333</v>
      </c>
      <c r="BE377" s="30">
        <f t="shared" ca="1" si="248"/>
        <v>0.81097121687128015</v>
      </c>
      <c r="BF377" s="30">
        <f t="shared" ca="1" si="253"/>
        <v>3.1087374103950247</v>
      </c>
      <c r="BG377" s="30">
        <f t="shared" ca="1" si="262"/>
        <v>2.2977624337702354</v>
      </c>
      <c r="BH377" s="17" t="b">
        <f t="shared" ca="1" si="245"/>
        <v>1</v>
      </c>
      <c r="BI377" s="30">
        <f t="shared" ca="1" si="254"/>
        <v>-11.349762493488674</v>
      </c>
      <c r="BJ377" s="91">
        <f t="shared" ca="1" si="255"/>
        <v>22.275163104709193</v>
      </c>
      <c r="BK377" t="b">
        <f t="shared" ca="1" si="249"/>
        <v>0</v>
      </c>
      <c r="BL377" s="30" t="e">
        <f t="shared" ca="1" si="263"/>
        <v>#N/A</v>
      </c>
      <c r="BM377" s="91" t="e">
        <f t="shared" ca="1" si="264"/>
        <v>#N/A</v>
      </c>
      <c r="BN377" s="17" t="b">
        <f t="shared" ca="1" si="250"/>
        <v>1</v>
      </c>
      <c r="BO377" t="b">
        <f t="shared" ca="1" si="247"/>
        <v>0</v>
      </c>
      <c r="BP377" t="b">
        <f t="shared" ca="1" si="251"/>
        <v>1</v>
      </c>
      <c r="BQ377" t="b">
        <f t="shared" ca="1" si="252"/>
        <v>1</v>
      </c>
      <c r="BR377" s="108" t="b">
        <f t="shared" si="246"/>
        <v>1</v>
      </c>
    </row>
    <row r="378" spans="46:70">
      <c r="AT378" s="99">
        <f t="shared" ca="1" si="256"/>
        <v>-0.94721528538922983</v>
      </c>
      <c r="AU378" s="91">
        <f t="shared" ca="1" si="257"/>
        <v>-0.54687499999999978</v>
      </c>
      <c r="AV378" s="99" t="e">
        <f t="shared" ca="1" si="258"/>
        <v>#N/A</v>
      </c>
      <c r="AW378" s="91" t="e">
        <f t="shared" ca="1" si="259"/>
        <v>#N/A</v>
      </c>
      <c r="AX378" s="99">
        <f t="shared" ca="1" si="260"/>
        <v>-0.94721528538922972</v>
      </c>
      <c r="AY378" s="91">
        <f t="shared" ca="1" si="261"/>
        <v>0.54687500000000011</v>
      </c>
      <c r="BD378" s="174">
        <v>334</v>
      </c>
      <c r="BE378" s="30">
        <f t="shared" ca="1" si="248"/>
        <v>0.80394462795626564</v>
      </c>
      <c r="BF378" s="30">
        <f t="shared" ca="1" si="253"/>
        <v>3.119132361783993</v>
      </c>
      <c r="BG378" s="30">
        <f t="shared" ca="1" si="262"/>
        <v>2.3054456587099081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f t="shared" ca="1" si="256"/>
        <v>-1.0825317547305484</v>
      </c>
      <c r="AU379" s="91">
        <f t="shared" ca="1" si="257"/>
        <v>-0.62499999999999978</v>
      </c>
      <c r="AV379" s="99" t="e">
        <f t="shared" ca="1" si="258"/>
        <v>#N/A</v>
      </c>
      <c r="AW379" s="91" t="e">
        <f t="shared" ca="1" si="259"/>
        <v>#N/A</v>
      </c>
      <c r="AX379" s="99">
        <f t="shared" ca="1" si="260"/>
        <v>-1.0825317547305482</v>
      </c>
      <c r="AY379" s="91">
        <f t="shared" ca="1" si="261"/>
        <v>0.62500000000000011</v>
      </c>
      <c r="BD379" s="174">
        <v>335</v>
      </c>
      <c r="BE379" s="30">
        <f t="shared" ca="1" si="248"/>
        <v>0.7972795285406391</v>
      </c>
      <c r="BF379" s="30">
        <f t="shared" ca="1" si="253"/>
        <v>3.1291618639291157</v>
      </c>
      <c r="BG379" s="30">
        <f t="shared" ca="1" si="262"/>
        <v>2.3128587689910853</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f t="shared" ca="1" si="256"/>
        <v>-1.2178482240718669</v>
      </c>
      <c r="AU380" s="91">
        <f t="shared" ca="1" si="257"/>
        <v>-0.70312499999999967</v>
      </c>
      <c r="AV380" s="99" t="e">
        <f t="shared" ca="1" si="258"/>
        <v>#N/A</v>
      </c>
      <c r="AW380" s="91" t="e">
        <f t="shared" ca="1" si="259"/>
        <v>#N/A</v>
      </c>
      <c r="AX380" s="99">
        <f t="shared" ca="1" si="260"/>
        <v>-1.2178482240718669</v>
      </c>
      <c r="AY380" s="91">
        <f t="shared" ca="1" si="261"/>
        <v>0.70312500000000011</v>
      </c>
      <c r="BD380" s="174">
        <v>336</v>
      </c>
      <c r="BE380" s="30">
        <f t="shared" ca="1" si="248"/>
        <v>0.79096298833985312</v>
      </c>
      <c r="BF380" s="30">
        <f t="shared" ca="1" si="253"/>
        <v>3.1388228617468803</v>
      </c>
      <c r="BG380" s="30">
        <f t="shared" ca="1" si="262"/>
        <v>2.3199995065085637</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f t="shared" ca="1" si="256"/>
        <v>-1.3531646934131856</v>
      </c>
      <c r="AU381" s="91">
        <f t="shared" ca="1" si="257"/>
        <v>-0.78124999999999967</v>
      </c>
      <c r="AV381" s="99" t="e">
        <f t="shared" ca="1" si="258"/>
        <v>#N/A</v>
      </c>
      <c r="AW381" s="91" t="e">
        <f t="shared" ca="1" si="259"/>
        <v>#N/A</v>
      </c>
      <c r="AX381" s="99">
        <f t="shared" ca="1" si="260"/>
        <v>-1.3531646934131853</v>
      </c>
      <c r="AY381" s="91">
        <f t="shared" ca="1" si="261"/>
        <v>0.78125000000000022</v>
      </c>
      <c r="BD381" s="174">
        <v>337</v>
      </c>
      <c r="BE381" s="30">
        <f t="shared" ca="1" si="248"/>
        <v>0.78498298238318187</v>
      </c>
      <c r="BF381" s="30">
        <f t="shared" ca="1" si="253"/>
        <v>3.1481124124037647</v>
      </c>
      <c r="BG381" s="30">
        <f t="shared" ca="1" si="262"/>
        <v>2.3268656961245218</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f t="shared" ca="1" si="256"/>
        <v>-1.488481162754504</v>
      </c>
      <c r="AU382" s="91">
        <f t="shared" ca="1" si="257"/>
        <v>-0.85937499999999967</v>
      </c>
      <c r="AV382" s="99" t="e">
        <f t="shared" ca="1" si="258"/>
        <v>#N/A</v>
      </c>
      <c r="AW382" s="91" t="e">
        <f t="shared" ca="1" si="259"/>
        <v>#N/A</v>
      </c>
      <c r="AX382" s="99">
        <f t="shared" ca="1" si="260"/>
        <v>-1.4884811627545038</v>
      </c>
      <c r="AY382" s="91">
        <f t="shared" ca="1" si="261"/>
        <v>0.85937500000000022</v>
      </c>
      <c r="BD382" s="174">
        <v>338</v>
      </c>
      <c r="BE382" s="30">
        <f t="shared" ca="1" si="248"/>
        <v>0.77932833019283454</v>
      </c>
      <c r="BF382" s="30">
        <f t="shared" ca="1" si="253"/>
        <v>3.157027686212647</v>
      </c>
      <c r="BG382" s="30">
        <f t="shared" ca="1" si="262"/>
        <v>2.3334552463310869</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f t="shared" ca="1" si="256"/>
        <v>-1.6237976320958225</v>
      </c>
      <c r="AU383" s="91">
        <f t="shared" ca="1" si="257"/>
        <v>-0.93749999999999956</v>
      </c>
      <c r="AV383" s="99" t="e">
        <f t="shared" ca="1" si="258"/>
        <v>#N/A</v>
      </c>
      <c r="AW383" s="91" t="e">
        <f t="shared" ca="1" si="259"/>
        <v>#N/A</v>
      </c>
      <c r="AX383" s="99">
        <f t="shared" ca="1" si="260"/>
        <v>-1.6237976320958223</v>
      </c>
      <c r="AY383" s="91">
        <f t="shared" ca="1" si="261"/>
        <v>0.93750000000000022</v>
      </c>
      <c r="BD383" s="174">
        <v>339</v>
      </c>
      <c r="BE383" s="30">
        <f t="shared" ca="1" si="248"/>
        <v>0.77398864056353078</v>
      </c>
      <c r="BF383" s="30">
        <f t="shared" ca="1" si="253"/>
        <v>3.1655659674947629</v>
      </c>
      <c r="BG383" s="30">
        <f t="shared" ca="1" si="262"/>
        <v>2.3397661498874331</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f t="shared" ca="1" si="256"/>
        <v>-1.7591141014371412</v>
      </c>
      <c r="AU384" s="91">
        <f t="shared" ca="1" si="257"/>
        <v>-1.0156249999999996</v>
      </c>
      <c r="AV384" s="99" t="e">
        <f t="shared" ca="1" si="258"/>
        <v>#N/A</v>
      </c>
      <c r="AW384" s="91" t="e">
        <f t="shared" ca="1" si="259"/>
        <v>#N/A</v>
      </c>
      <c r="AX384" s="99">
        <f t="shared" ca="1" si="260"/>
        <v>-1.759114101437141</v>
      </c>
      <c r="AY384" s="91">
        <f t="shared" ca="1" si="261"/>
        <v>1.0156250000000002</v>
      </c>
      <c r="BD384" s="174">
        <v>340</v>
      </c>
      <c r="BE384" s="30">
        <f t="shared" ca="1" si="248"/>
        <v>0.76895426140194945</v>
      </c>
      <c r="BF384" s="30">
        <f t="shared" ca="1" si="253"/>
        <v>3.1737246554069203</v>
      </c>
      <c r="BG384" s="30">
        <f t="shared" ca="1" si="262"/>
        <v>2.3457964844312023</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f t="shared" ca="1" si="256"/>
        <v>-1.8944305707784597</v>
      </c>
      <c r="AU385" s="91">
        <f t="shared" ca="1" si="257"/>
        <v>-1.0937499999999996</v>
      </c>
      <c r="AV385" s="99" t="e">
        <f t="shared" ca="1" si="258"/>
        <v>#N/A</v>
      </c>
      <c r="AW385" s="91" t="e">
        <f t="shared" ca="1" si="259"/>
        <v>#N/A</v>
      </c>
      <c r="AX385" s="99">
        <f t="shared" ca="1" si="260"/>
        <v>-1.8944305707784594</v>
      </c>
      <c r="AY385" s="91">
        <f t="shared" ca="1" si="261"/>
        <v>1.0937500000000002</v>
      </c>
      <c r="BD385" s="174">
        <v>341</v>
      </c>
      <c r="BE385" s="30">
        <f t="shared" ca="1" si="248"/>
        <v>0.76421623414778783</v>
      </c>
      <c r="BF385" s="30">
        <f t="shared" ca="1" si="253"/>
        <v>3.1815012647337473</v>
      </c>
      <c r="BG385" s="30">
        <f t="shared" ca="1" si="262"/>
        <v>2.3515444130640741</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f t="shared" ca="1" si="256"/>
        <v>-2.0297470401197781</v>
      </c>
      <c r="AU386" s="91">
        <f t="shared" ca="1" si="257"/>
        <v>-1.1718749999999996</v>
      </c>
      <c r="AV386" s="99" t="e">
        <f t="shared" ca="1" si="258"/>
        <v>#N/A</v>
      </c>
      <c r="AW386" s="91" t="e">
        <f t="shared" ca="1" si="259"/>
        <v>#N/A</v>
      </c>
      <c r="AX386" s="99">
        <f t="shared" ca="1" si="260"/>
        <v>-2.0297470401197781</v>
      </c>
      <c r="AY386" s="91">
        <f t="shared" ca="1" si="261"/>
        <v>1.1718750000000002</v>
      </c>
      <c r="BD386" s="174">
        <v>342</v>
      </c>
      <c r="BE386" s="30">
        <f t="shared" ca="1" si="248"/>
        <v>0.75976625235281248</v>
      </c>
      <c r="BF386" s="30">
        <f t="shared" ca="1" si="253"/>
        <v>3.1888934266447078</v>
      </c>
      <c r="BG386" s="30">
        <f t="shared" ca="1" si="262"/>
        <v>2.3570081849113058</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f t="shared" ca="1" si="256"/>
        <v>-2.1650635094610968</v>
      </c>
      <c r="AU387" s="91">
        <f t="shared" ca="1" si="257"/>
        <v>-1.2499999999999996</v>
      </c>
      <c r="AV387" s="99" t="e">
        <f t="shared" ca="1" si="258"/>
        <v>#N/A</v>
      </c>
      <c r="AW387" s="91" t="e">
        <f t="shared" ca="1" si="259"/>
        <v>#N/A</v>
      </c>
      <c r="AX387" s="99">
        <f t="shared" ca="1" si="260"/>
        <v>-2.1650635094610964</v>
      </c>
      <c r="AY387" s="91">
        <f t="shared" ca="1" si="261"/>
        <v>1.2500000000000002</v>
      </c>
      <c r="BD387" s="174">
        <v>343</v>
      </c>
      <c r="BE387" s="30">
        <f t="shared" ca="1" si="248"/>
        <v>0.75559662404232641</v>
      </c>
      <c r="BF387" s="30">
        <f t="shared" ca="1" si="253"/>
        <v>3.1958988894156746</v>
      </c>
      <c r="BG387" s="30">
        <f t="shared" ca="1" si="262"/>
        <v>2.362186135655064</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f t="shared" ca="1" si="256"/>
        <v>-2.3003799788024155</v>
      </c>
      <c r="AU388" s="91">
        <f t="shared" ca="1" si="257"/>
        <v>-1.3281249999999993</v>
      </c>
      <c r="AV388" s="99" t="e">
        <f t="shared" ca="1" si="258"/>
        <v>#N/A</v>
      </c>
      <c r="AW388" s="91" t="e">
        <f t="shared" ca="1" si="259"/>
        <v>#N/A</v>
      </c>
      <c r="AX388" s="99">
        <f t="shared" ca="1" si="260"/>
        <v>-2.3003799788024151</v>
      </c>
      <c r="AY388" s="91">
        <f t="shared" ca="1" si="261"/>
        <v>1.3281250000000002</v>
      </c>
      <c r="BD388" s="174">
        <v>344</v>
      </c>
      <c r="BE388" s="30">
        <f t="shared" ca="1" si="248"/>
        <v>0.75170023752580273</v>
      </c>
      <c r="BF388" s="30">
        <f t="shared" ca="1" si="253"/>
        <v>3.2025155191148258</v>
      </c>
      <c r="BG388" s="30">
        <f t="shared" ca="1" si="262"/>
        <v>2.3670766880413927</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f t="shared" ca="1" si="256"/>
        <v>-2.4356964481437338</v>
      </c>
      <c r="AU389" s="91">
        <f t="shared" ca="1" si="257"/>
        <v>-1.4062499999999993</v>
      </c>
      <c r="AV389" s="99" t="e">
        <f t="shared" ca="1" si="258"/>
        <v>#N/A</v>
      </c>
      <c r="AW389" s="91" t="e">
        <f t="shared" ca="1" si="259"/>
        <v>#N/A</v>
      </c>
      <c r="AX389" s="99">
        <f t="shared" ca="1" si="260"/>
        <v>-2.4356964481437338</v>
      </c>
      <c r="AY389" s="91">
        <f t="shared" ca="1" si="261"/>
        <v>1.4062500000000002</v>
      </c>
      <c r="BD389" s="174">
        <v>345</v>
      </c>
      <c r="BE389" s="30">
        <f t="shared" ca="1" si="248"/>
        <v>0.74807053036083426</v>
      </c>
      <c r="BF389" s="30">
        <f t="shared" ca="1" si="253"/>
        <v>3.2087413002526564</v>
      </c>
      <c r="BG389" s="30">
        <f t="shared" ca="1" si="262"/>
        <v>2.371678352360659</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f t="shared" ca="1" si="256"/>
        <v>-2.5710129174850525</v>
      </c>
      <c r="AU390" s="91">
        <f t="shared" ca="1" si="257"/>
        <v>-1.4843749999999993</v>
      </c>
      <c r="AV390" s="99" t="e">
        <f t="shared" ca="1" si="258"/>
        <v>#N/A</v>
      </c>
      <c r="AW390" s="91" t="e">
        <f t="shared" ca="1" si="259"/>
        <v>#N/A</v>
      </c>
      <c r="AX390" s="99">
        <f t="shared" ca="1" si="260"/>
        <v>-2.571012917485052</v>
      </c>
      <c r="AY390" s="91">
        <f t="shared" ca="1" si="261"/>
        <v>1.4843750000000002</v>
      </c>
      <c r="BD390" s="174">
        <v>346</v>
      </c>
      <c r="BE390" s="30">
        <f t="shared" ca="1" si="248"/>
        <v>0.74470146120766834</v>
      </c>
      <c r="BF390" s="30">
        <f t="shared" ca="1" si="253"/>
        <v>3.2145743363959216</v>
      </c>
      <c r="BG390" s="30">
        <f t="shared" ca="1" si="262"/>
        <v>2.3759897269013335</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f t="shared" ca="1" si="256"/>
        <v>-2.7063293868263711</v>
      </c>
      <c r="AU391" s="91">
        <f t="shared" ca="1" si="257"/>
        <v>-1.5624999999999993</v>
      </c>
      <c r="AV391" s="99">
        <f t="shared" ca="1" si="258"/>
        <v>-0.84884584849097922</v>
      </c>
      <c r="AW391" s="91">
        <f t="shared" ca="1" si="259"/>
        <v>-3.0075049003284482</v>
      </c>
      <c r="AX391" s="99">
        <f t="shared" ca="1" si="260"/>
        <v>-2.7063293868263707</v>
      </c>
      <c r="AY391" s="91">
        <f t="shared" ca="1" si="261"/>
        <v>1.5625000000000004</v>
      </c>
      <c r="BD391" s="174">
        <v>347</v>
      </c>
      <c r="BE391" s="30">
        <f t="shared" ca="1" si="248"/>
        <v>0.74158748434103139</v>
      </c>
      <c r="BF391" s="30">
        <f t="shared" ca="1" si="253"/>
        <v>3.2200128507453076</v>
      </c>
      <c r="BG391" s="30">
        <f t="shared" ca="1" si="262"/>
        <v>2.3800094983769666</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f t="shared" ca="1" si="256"/>
        <v>-2.8416458561676894</v>
      </c>
      <c r="AU392" s="91">
        <f t="shared" ca="1" si="257"/>
        <v>-1.6406249999999993</v>
      </c>
      <c r="AV392" s="99">
        <f t="shared" ca="1" si="258"/>
        <v>-1.3120654850274707</v>
      </c>
      <c r="AW392" s="91">
        <f t="shared" ca="1" si="259"/>
        <v>-3.0075049003284482</v>
      </c>
      <c r="AX392" s="99">
        <f t="shared" ca="1" si="260"/>
        <v>-2.8416458561676889</v>
      </c>
      <c r="AY392" s="91">
        <f t="shared" ca="1" si="261"/>
        <v>1.6406250000000004</v>
      </c>
      <c r="BD392" s="174">
        <v>348</v>
      </c>
      <c r="BE392" s="30">
        <f t="shared" ca="1" si="248"/>
        <v>0.73872352661215024</v>
      </c>
      <c r="BF392" s="30">
        <f t="shared" ca="1" si="253"/>
        <v>3.2250551866766584</v>
      </c>
      <c r="BG392" s="30">
        <f t="shared" ca="1" si="262"/>
        <v>2.3837364423262257</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f t="shared" ca="1" si="256"/>
        <v>-2.9769623255090081</v>
      </c>
      <c r="AU393" s="91">
        <f t="shared" ca="1" si="257"/>
        <v>-1.7187499999999993</v>
      </c>
      <c r="AV393" s="99">
        <f t="shared" ca="1" si="258"/>
        <v>-1.6647283635777854</v>
      </c>
      <c r="AW393" s="91">
        <f t="shared" ca="1" si="259"/>
        <v>-3.0075049003284482</v>
      </c>
      <c r="AX393" s="99">
        <f t="shared" ca="1" si="260"/>
        <v>-2.9769623255090076</v>
      </c>
      <c r="AY393" s="91">
        <f t="shared" ca="1" si="261"/>
        <v>1.7187500000000004</v>
      </c>
      <c r="BD393" s="174">
        <v>349</v>
      </c>
      <c r="BE393" s="30">
        <f t="shared" ca="1" si="248"/>
        <v>0.73610496667731606</v>
      </c>
      <c r="BF393" s="30">
        <f t="shared" ca="1" si="253"/>
        <v>3.229699808245603</v>
      </c>
      <c r="BG393" s="30">
        <f t="shared" ca="1" si="262"/>
        <v>2.3871694234858807</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f t="shared" ca="1" si="256"/>
        <v>-3.1122787948503268</v>
      </c>
      <c r="AU394" s="91">
        <f t="shared" ca="1" si="257"/>
        <v>-1.7968749999999991</v>
      </c>
      <c r="AV394" s="99">
        <f t="shared" ca="1" si="258"/>
        <v>-1.9672196971869651</v>
      </c>
      <c r="AW394" s="91">
        <f t="shared" ca="1" si="259"/>
        <v>-3.0075049003284478</v>
      </c>
      <c r="AX394" s="99">
        <f t="shared" ca="1" si="260"/>
        <v>-3.1122787948503263</v>
      </c>
      <c r="AY394" s="91">
        <f t="shared" ca="1" si="261"/>
        <v>1.7968750000000004</v>
      </c>
      <c r="BD394" s="174">
        <v>350</v>
      </c>
      <c r="BE394" s="30">
        <f t="shared" ca="1" si="248"/>
        <v>0.73372761633034478</v>
      </c>
      <c r="BF394" s="30">
        <f t="shared" ca="1" si="253"/>
        <v>3.2339453006554186</v>
      </c>
      <c r="BG394" s="30">
        <f t="shared" ca="1" si="262"/>
        <v>2.3903073961366137</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f t="shared" ca="1" si="256"/>
        <v>-3.247595264191645</v>
      </c>
      <c r="AU395" s="91">
        <f t="shared" ca="1" si="257"/>
        <v>-1.8749999999999991</v>
      </c>
      <c r="AV395" s="99">
        <f t="shared" ca="1" si="258"/>
        <v>-2.2399585430316273</v>
      </c>
      <c r="AW395" s="91">
        <f t="shared" ca="1" si="259"/>
        <v>-3.0075049003284482</v>
      </c>
      <c r="AX395" s="99">
        <f t="shared" ca="1" si="260"/>
        <v>-3.2475952641916446</v>
      </c>
      <c r="AY395" s="91">
        <f t="shared" ca="1" si="261"/>
        <v>1.8750000000000004</v>
      </c>
      <c r="BD395" s="174">
        <v>351</v>
      </c>
      <c r="BE395" s="30">
        <f t="shared" ca="1" si="248"/>
        <v>0.7315877037952021</v>
      </c>
      <c r="BF395" s="30">
        <f t="shared" ca="1" si="253"/>
        <v>3.23779037068799</v>
      </c>
      <c r="BG395" s="30">
        <f t="shared" ca="1" si="262"/>
        <v>2.3931494044215578</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f t="shared" ca="1" si="256"/>
        <v>-3.3829117335329637</v>
      </c>
      <c r="AU396" s="91">
        <f t="shared" ca="1" si="257"/>
        <v>-1.9531249999999991</v>
      </c>
      <c r="AV396" s="99">
        <f t="shared" ca="1" si="258"/>
        <v>-2.4927300971024464</v>
      </c>
      <c r="AW396" s="91">
        <f t="shared" ca="1" si="259"/>
        <v>-3.0075049003284478</v>
      </c>
      <c r="AX396" s="99">
        <f t="shared" ca="1" si="260"/>
        <v>-3.3829117335329633</v>
      </c>
      <c r="AY396" s="91">
        <f t="shared" ca="1" si="261"/>
        <v>1.9531250000000004</v>
      </c>
      <c r="BD396" s="174">
        <v>352</v>
      </c>
      <c r="BE396" s="30">
        <f t="shared" ca="1" si="248"/>
        <v>0.72968185885216275</v>
      </c>
      <c r="BF396" s="30">
        <f t="shared" ca="1" si="253"/>
        <v>3.2412338470977375</v>
      </c>
      <c r="BG396" s="30">
        <f t="shared" ca="1" si="262"/>
        <v>2.395694582637458</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f t="shared" ca="1" si="256"/>
        <v>-3.5182282028742824</v>
      </c>
      <c r="AU397" s="91">
        <f t="shared" ca="1" si="257"/>
        <v>-2.0312499999999991</v>
      </c>
      <c r="AV397" s="99">
        <f t="shared" ca="1" si="258"/>
        <v>-2.73108412988329</v>
      </c>
      <c r="AW397" s="91">
        <f t="shared" ca="1" si="259"/>
        <v>-3.0075049003284491</v>
      </c>
      <c r="AX397" s="99">
        <f t="shared" ca="1" si="260"/>
        <v>-3.518228202874282</v>
      </c>
      <c r="AY397" s="91">
        <f t="shared" ca="1" si="261"/>
        <v>2.0312500000000004</v>
      </c>
      <c r="BD397" s="174">
        <v>353</v>
      </c>
      <c r="BE397" s="30">
        <f t="shared" ca="1" si="248"/>
        <v>0.72800709968639365</v>
      </c>
      <c r="BF397" s="30">
        <f t="shared" ca="1" si="253"/>
        <v>3.2442746809683878</v>
      </c>
      <c r="BG397" s="30">
        <f t="shared" ca="1" si="262"/>
        <v>2.3979421554983733</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f t="shared" ca="1" si="256"/>
        <v>-3.6535446722156006</v>
      </c>
      <c r="AU398" s="91">
        <f t="shared" ca="1" si="257"/>
        <v>-2.1093749999999991</v>
      </c>
      <c r="AV398" s="99">
        <f t="shared" ca="1" si="258"/>
        <v>-2.958507366392785</v>
      </c>
      <c r="AW398" s="91">
        <f t="shared" ca="1" si="259"/>
        <v>-3.0075049003284478</v>
      </c>
      <c r="AX398" s="99">
        <f t="shared" ca="1" si="260"/>
        <v>-3.6535446722156002</v>
      </c>
      <c r="AY398" s="91">
        <f t="shared" ca="1" si="261"/>
        <v>2.1093750000000004</v>
      </c>
      <c r="BD398" s="174">
        <v>354</v>
      </c>
      <c r="BE398" s="30">
        <f t="shared" ca="1" si="248"/>
        <v>0.72656082136202482</v>
      </c>
      <c r="BF398" s="30">
        <f t="shared" ca="1" si="253"/>
        <v>3.2469119460324882</v>
      </c>
      <c r="BG398" s="30">
        <f t="shared" ca="1" si="262"/>
        <v>2.399891438371839</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f t="shared" ca="1" si="256"/>
        <v>-3.7888611415569193</v>
      </c>
      <c r="AU399" s="91">
        <f t="shared" ca="1" si="257"/>
        <v>-2.1874999999999991</v>
      </c>
      <c r="AV399" s="99">
        <f t="shared" ca="1" si="258"/>
        <v>-3.1773478365612373</v>
      </c>
      <c r="AW399" s="91">
        <f t="shared" ca="1" si="259"/>
        <v>-3.0075049003284478</v>
      </c>
      <c r="AX399" s="99">
        <f t="shared" ca="1" si="260"/>
        <v>-3.7888611415569189</v>
      </c>
      <c r="AY399" s="91">
        <f t="shared" ca="1" si="261"/>
        <v>2.1875000000000004</v>
      </c>
      <c r="BD399" s="174">
        <v>355</v>
      </c>
      <c r="BE399" s="30">
        <f t="shared" ca="1" si="248"/>
        <v>0.72534078583777351</v>
      </c>
      <c r="BF399" s="30">
        <f t="shared" ca="1" si="253"/>
        <v>3.2491448389535518</v>
      </c>
      <c r="BG399" s="30">
        <f t="shared" ca="1" si="262"/>
        <v>2.4015418374874078</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f t="shared" ca="1" si="256"/>
        <v>-3.924177610898238</v>
      </c>
      <c r="AU400" s="91">
        <f t="shared" ca="1" si="257"/>
        <v>-2.2656249999999991</v>
      </c>
      <c r="AV400" s="99">
        <f t="shared" ca="1" si="258"/>
        <v>-3.389268481103314</v>
      </c>
      <c r="AW400" s="91">
        <f t="shared" ca="1" si="259"/>
        <v>-3.0075049003284486</v>
      </c>
      <c r="AX400" s="99">
        <f t="shared" ca="1" si="260"/>
        <v>-3.9241776108982376</v>
      </c>
      <c r="AY400" s="91">
        <f t="shared" ca="1" si="261"/>
        <v>2.2656250000000004</v>
      </c>
      <c r="BD400" s="174">
        <v>356</v>
      </c>
      <c r="BE400" s="30">
        <f t="shared" ca="1" si="248"/>
        <v>0.72434511345220176</v>
      </c>
      <c r="BF400" s="30">
        <f t="shared" ca="1" si="253"/>
        <v>3.2509726795707636</v>
      </c>
      <c r="BG400" s="30">
        <f t="shared" ca="1" si="262"/>
        <v>2.4028928501175209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f t="shared" ca="1" si="256"/>
        <v>-4.0594940802395563</v>
      </c>
      <c r="AU401" s="91">
        <f t="shared" ca="1" si="257"/>
        <v>-2.3437499999999991</v>
      </c>
      <c r="AV401" s="99">
        <f t="shared" ca="1" si="258"/>
        <v>-3.5954930850302529</v>
      </c>
      <c r="AW401" s="91">
        <f t="shared" ca="1" si="259"/>
        <v>-3.0075049003284491</v>
      </c>
      <c r="AX401" s="99">
        <f t="shared" ca="1" si="260"/>
        <v>-4.0594940802395563</v>
      </c>
      <c r="AY401" s="91">
        <f t="shared" ca="1" si="261"/>
        <v>2.3437500000000004</v>
      </c>
      <c r="BD401" s="174">
        <v>357</v>
      </c>
      <c r="BE401" s="30">
        <f t="shared" ca="1" si="248"/>
        <v>0.72357227581785266</v>
      </c>
      <c r="BF401" s="30">
        <f t="shared" ca="1" si="253"/>
        <v>3.2523949111061663</v>
      </c>
      <c r="BG401" s="30">
        <f t="shared" ca="1" si="262"/>
        <v>2.4039440647306445</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f t="shared" ca="1" si="256"/>
        <v>-4.1948105495808754</v>
      </c>
      <c r="AU402" s="91">
        <f t="shared" ca="1" si="257"/>
        <v>-2.4218749999999991</v>
      </c>
      <c r="AV402" s="99">
        <f t="shared" ca="1" si="258"/>
        <v>-3.7969498728585247</v>
      </c>
      <c r="AW402" s="91">
        <f t="shared" ca="1" si="259"/>
        <v>-3.0075049003284486</v>
      </c>
      <c r="AX402" s="99">
        <f t="shared" ca="1" si="260"/>
        <v>-4.1948105495808745</v>
      </c>
      <c r="AY402" s="91">
        <f t="shared" ca="1" si="261"/>
        <v>2.4218750000000004</v>
      </c>
      <c r="BD402" s="174">
        <v>358</v>
      </c>
      <c r="BE402" s="30">
        <f t="shared" ca="1" si="248"/>
        <v>0.72302109007398729</v>
      </c>
      <c r="BF402" s="30">
        <f t="shared" ca="1" si="253"/>
        <v>3.2534111003342554</v>
      </c>
      <c r="BG402" s="30">
        <f t="shared" ca="1" si="262"/>
        <v>2.4046951611166234</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f t="shared" ref="AT403:AT434" ca="1" si="265">-AT75</f>
        <v>-4.3301270189221936</v>
      </c>
      <c r="AU403" s="91">
        <f t="shared" ref="AU403:AU434" ca="1" si="266">AU75</f>
        <v>-2.4999999999999991</v>
      </c>
      <c r="AV403" s="99">
        <f t="shared" ref="AV403:AV434" ca="1" si="267">-AV75</f>
        <v>-3.9943603085475861</v>
      </c>
      <c r="AW403" s="91">
        <f t="shared" ref="AW403:AW434" ca="1" si="268">AW75</f>
        <v>-3.0075049003284486</v>
      </c>
      <c r="AX403" s="99">
        <f t="shared" ca="1" si="260"/>
        <v>-4.3301270189221928</v>
      </c>
      <c r="AY403" s="91">
        <f t="shared" ca="1" si="261"/>
        <v>2.5000000000000004</v>
      </c>
      <c r="BD403" s="174">
        <v>359</v>
      </c>
      <c r="BE403" s="30">
        <f t="shared" ca="1" si="248"/>
        <v>0.7226907144575333</v>
      </c>
      <c r="BF403" s="30">
        <f t="shared" ca="1" si="253"/>
        <v>3.2540209377139488</v>
      </c>
      <c r="BG403" s="30">
        <f t="shared" ca="1" si="262"/>
        <v>2.4051459104842232</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f t="shared" ca="1" si="265"/>
        <v>-4.4654434882635119</v>
      </c>
      <c r="AU404" s="91">
        <f t="shared" ca="1" si="266"/>
        <v>-2.5781249999999987</v>
      </c>
      <c r="AV404" s="99">
        <f t="shared" ca="1" si="267"/>
        <v>-4.1882965913364325</v>
      </c>
      <c r="AW404" s="91">
        <f t="shared" ca="1" si="268"/>
        <v>-3.0075049003284473</v>
      </c>
      <c r="AX404" s="99">
        <f t="shared" ca="1" si="260"/>
        <v>-4.4654434882635119</v>
      </c>
      <c r="AY404" s="91">
        <f t="shared" ca="1" si="261"/>
        <v>2.5781250000000004</v>
      </c>
      <c r="BD404" s="172">
        <v>360</v>
      </c>
      <c r="BE404" s="173">
        <f t="shared" ca="1" si="248"/>
        <v>0.72258064516129028</v>
      </c>
      <c r="BF404" s="173">
        <f t="shared" ca="1" si="253"/>
        <v>3.2542242374828731</v>
      </c>
      <c r="BG404" s="173">
        <f t="shared" ref="BG404" ca="1" si="269">$E$17/(3*$C$9^2/(3*$C$9+$C$14*COS(RADIANS(BD404))))</f>
        <v>2.4052961755308195</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f t="shared" ca="1" si="265"/>
        <v>-4.600759957604831</v>
      </c>
      <c r="AU405" s="91">
        <f t="shared" ca="1" si="266"/>
        <v>-2.6562499999999987</v>
      </c>
      <c r="AV405" s="99">
        <f t="shared" ca="1" si="267"/>
        <v>-4.379220310112335</v>
      </c>
      <c r="AW405" s="91">
        <f t="shared" ca="1" si="268"/>
        <v>-3.0075049003284478</v>
      </c>
      <c r="AX405" s="99">
        <f t="shared" ca="1" si="260"/>
        <v>-4.6007599576048301</v>
      </c>
      <c r="AY405" s="91">
        <f t="shared" ca="1" si="261"/>
        <v>2.6562500000000004</v>
      </c>
    </row>
    <row r="406" spans="46:70">
      <c r="AT406" s="99">
        <f t="shared" ca="1" si="265"/>
        <v>-4.7360764269461493</v>
      </c>
      <c r="AU406" s="91">
        <f t="shared" ca="1" si="266"/>
        <v>-2.7343749999999987</v>
      </c>
      <c r="AV406" s="99">
        <f t="shared" ca="1" si="267"/>
        <v>-4.5675092596512998</v>
      </c>
      <c r="AW406" s="91">
        <f t="shared" ca="1" si="268"/>
        <v>-3.0075049003284486</v>
      </c>
      <c r="AX406" s="99">
        <f t="shared" ca="1" si="260"/>
        <v>-4.7360764269461484</v>
      </c>
      <c r="AY406" s="91">
        <f t="shared" ca="1" si="261"/>
        <v>2.7343750000000004</v>
      </c>
    </row>
    <row r="407" spans="46:70">
      <c r="AT407" s="99">
        <f t="shared" ca="1" si="265"/>
        <v>-4.8713928962874675</v>
      </c>
      <c r="AU407" s="91">
        <f t="shared" ca="1" si="266"/>
        <v>-2.8124999999999987</v>
      </c>
      <c r="AV407" s="99">
        <f t="shared" ca="1" si="267"/>
        <v>-4.7534765461186801</v>
      </c>
      <c r="AW407" s="91">
        <f t="shared" ca="1" si="268"/>
        <v>-3.0075049003284473</v>
      </c>
      <c r="AX407" s="99">
        <f t="shared" ca="1" si="260"/>
        <v>-4.8713928962874675</v>
      </c>
      <c r="AY407" s="91">
        <f t="shared" ca="1" si="261"/>
        <v>2.8125000000000004</v>
      </c>
    </row>
    <row r="408" spans="46:70">
      <c r="AT408" s="99">
        <f t="shared" ca="1" si="265"/>
        <v>-5.0067093656287867</v>
      </c>
      <c r="AU408" s="91">
        <f t="shared" ca="1" si="266"/>
        <v>-2.8906249999999987</v>
      </c>
      <c r="AV408" s="99">
        <f t="shared" ca="1" si="267"/>
        <v>-4.9373845137886887</v>
      </c>
      <c r="AW408" s="91">
        <f t="shared" ca="1" si="268"/>
        <v>-3.0075049003284486</v>
      </c>
      <c r="AX408" s="99">
        <f t="shared" ca="1" si="260"/>
        <v>-5.0067093656287858</v>
      </c>
      <c r="AY408" s="91">
        <f t="shared" ca="1" si="261"/>
        <v>2.8906250000000004</v>
      </c>
    </row>
    <row r="409" spans="46:70">
      <c r="AT409" s="99">
        <f t="shared" ca="1" si="265"/>
        <v>-5.1420258349701049</v>
      </c>
      <c r="AU409" s="91">
        <f t="shared" ca="1" si="266"/>
        <v>-2.9687499999999987</v>
      </c>
      <c r="AV409" s="99">
        <f t="shared" ca="1" si="267"/>
        <v>-5.1194551003500726</v>
      </c>
      <c r="AW409" s="91">
        <f t="shared" ca="1" si="268"/>
        <v>-3.0075049003284482</v>
      </c>
      <c r="AX409" s="99">
        <f t="shared" ca="1" si="260"/>
        <v>-5.142025834970104</v>
      </c>
      <c r="AY409" s="91">
        <f t="shared" ca="1" si="261"/>
        <v>2.9687500000000004</v>
      </c>
    </row>
    <row r="410" spans="46:70">
      <c r="AT410" s="99">
        <f t="shared" ca="1" si="265"/>
        <v>-5.2773423043114231</v>
      </c>
      <c r="AU410" s="91">
        <f t="shared" ca="1" si="266"/>
        <v>-3.0468749999999987</v>
      </c>
      <c r="AV410" s="99">
        <f t="shared" ca="1" si="267"/>
        <v>-5.2998776718902088</v>
      </c>
      <c r="AW410" s="91">
        <f t="shared" ca="1" si="268"/>
        <v>-3.0075049003284473</v>
      </c>
      <c r="AX410" s="99">
        <f t="shared" ca="1" si="260"/>
        <v>-5.2773423043114223</v>
      </c>
      <c r="AY410" s="91">
        <f t="shared" ca="1" si="261"/>
        <v>3.0468750000000009</v>
      </c>
    </row>
    <row r="411" spans="46:70">
      <c r="AT411" s="99">
        <f t="shared" ca="1" si="265"/>
        <v>-5.4126587736527423</v>
      </c>
      <c r="AU411" s="91">
        <f t="shared" ca="1" si="266"/>
        <v>-3.1249999999999987</v>
      </c>
      <c r="AV411" s="99">
        <f t="shared" ca="1" si="267"/>
        <v>-5.478815042917617</v>
      </c>
      <c r="AW411" s="91">
        <f t="shared" ca="1" si="268"/>
        <v>-3.0075049003284478</v>
      </c>
      <c r="AX411" s="99">
        <f t="shared" ca="1" si="260"/>
        <v>-5.4126587736527414</v>
      </c>
      <c r="AY411" s="91">
        <f t="shared" ca="1" si="261"/>
        <v>3.1250000000000009</v>
      </c>
    </row>
    <row r="412" spans="46:70">
      <c r="AT412" s="99">
        <f t="shared" ca="1" si="265"/>
        <v>-5.5479752429940605</v>
      </c>
      <c r="AU412" s="91">
        <f t="shared" ca="1" si="266"/>
        <v>-3.2031249999999987</v>
      </c>
      <c r="AV412" s="99">
        <f t="shared" ca="1" si="267"/>
        <v>-5.6564081657002419</v>
      </c>
      <c r="AW412" s="91">
        <f t="shared" ca="1" si="268"/>
        <v>-3.0075049003284482</v>
      </c>
      <c r="AX412" s="99">
        <f t="shared" ca="1" si="260"/>
        <v>-5.5479752429940596</v>
      </c>
      <c r="AY412" s="91">
        <f t="shared" ca="1" si="261"/>
        <v>3.2031250000000009</v>
      </c>
    </row>
    <row r="413" spans="46:70">
      <c r="AT413" s="99">
        <f t="shared" ca="1" si="265"/>
        <v>-5.6832917123353788</v>
      </c>
      <c r="AU413" s="91">
        <f t="shared" ca="1" si="266"/>
        <v>-3.2812499999999987</v>
      </c>
      <c r="AV413" s="99">
        <f t="shared" ca="1" si="267"/>
        <v>-5.8327798282208771</v>
      </c>
      <c r="AW413" s="91">
        <f t="shared" ca="1" si="268"/>
        <v>-3.0075049003284478</v>
      </c>
      <c r="AX413" s="99">
        <f t="shared" ca="1" si="260"/>
        <v>-5.6832917123353779</v>
      </c>
      <c r="AY413" s="91">
        <f t="shared" ca="1" si="261"/>
        <v>3.2812500000000009</v>
      </c>
    </row>
    <row r="414" spans="46:70">
      <c r="AT414" s="99">
        <f t="shared" ca="1" si="265"/>
        <v>-5.8186081816766979</v>
      </c>
      <c r="AU414" s="91">
        <f t="shared" ca="1" si="266"/>
        <v>-3.3593749999999987</v>
      </c>
      <c r="AV414" s="99">
        <f t="shared" ca="1" si="267"/>
        <v>-6.0080376028284288</v>
      </c>
      <c r="AW414" s="91">
        <f t="shared" ca="1" si="268"/>
        <v>-3.0075049003284469</v>
      </c>
      <c r="AX414" s="99">
        <f t="shared" ca="1" si="260"/>
        <v>-5.818608181676697</v>
      </c>
      <c r="AY414" s="91">
        <f t="shared" ca="1" si="261"/>
        <v>3.3593750000000009</v>
      </c>
    </row>
    <row r="415" spans="46:70">
      <c r="AT415" s="99">
        <f t="shared" ca="1" si="265"/>
        <v>-5.9539246510180162</v>
      </c>
      <c r="AU415" s="91">
        <f t="shared" ca="1" si="266"/>
        <v>-3.4374999999999987</v>
      </c>
      <c r="AV415" s="99">
        <f t="shared" ca="1" si="267"/>
        <v>-6.1822762211422075</v>
      </c>
      <c r="AW415" s="91">
        <f t="shared" ca="1" si="268"/>
        <v>-3.0075049003284473</v>
      </c>
      <c r="AX415" s="99">
        <f t="shared" ca="1" si="260"/>
        <v>-5.9539246510180153</v>
      </c>
      <c r="AY415" s="91">
        <f t="shared" ca="1" si="261"/>
        <v>3.4375000000000009</v>
      </c>
    </row>
    <row r="416" spans="46:70">
      <c r="AT416" s="99">
        <f t="shared" ca="1" si="265"/>
        <v>-6.0892411203593344</v>
      </c>
      <c r="AU416" s="91">
        <f t="shared" ca="1" si="266"/>
        <v>-3.5156249999999982</v>
      </c>
      <c r="AV416" s="99">
        <f t="shared" ca="1" si="267"/>
        <v>-6.3555795044197483</v>
      </c>
      <c r="AW416" s="91">
        <f t="shared" ca="1" si="268"/>
        <v>-3.0075049003284469</v>
      </c>
      <c r="AX416" s="99">
        <f t="shared" ca="1" si="260"/>
        <v>-6.0892411203593335</v>
      </c>
      <c r="AY416" s="91">
        <f t="shared" ca="1" si="261"/>
        <v>3.5156250000000009</v>
      </c>
    </row>
    <row r="417" spans="46:51">
      <c r="AT417" s="99">
        <f t="shared" ca="1" si="265"/>
        <v>-6.2245575897006535</v>
      </c>
      <c r="AU417" s="91">
        <f t="shared" ca="1" si="266"/>
        <v>-3.5937499999999982</v>
      </c>
      <c r="AV417" s="99">
        <f t="shared" ca="1" si="267"/>
        <v>-6.5280219457734958</v>
      </c>
      <c r="AW417" s="91">
        <f t="shared" ca="1" si="268"/>
        <v>-3.0075049003284473</v>
      </c>
      <c r="AX417" s="99">
        <f t="shared" ca="1" si="260"/>
        <v>-6.2245575897006526</v>
      </c>
      <c r="AY417" s="91">
        <f t="shared" ca="1" si="261"/>
        <v>3.5937500000000009</v>
      </c>
    </row>
    <row r="418" spans="46:51">
      <c r="AT418" s="99">
        <f t="shared" ca="1" si="265"/>
        <v>-6.3598740590419718</v>
      </c>
      <c r="AU418" s="91">
        <f t="shared" ca="1" si="266"/>
        <v>-3.6718749999999982</v>
      </c>
      <c r="AV418" s="99">
        <f t="shared" ca="1" si="267"/>
        <v>-6.6996700170232542</v>
      </c>
      <c r="AW418" s="91">
        <f t="shared" ca="1" si="268"/>
        <v>-3.0075049003284478</v>
      </c>
      <c r="AX418" s="99">
        <f t="shared" ca="1" si="260"/>
        <v>-6.3598740590419709</v>
      </c>
      <c r="AY418" s="91">
        <f t="shared" ca="1" si="261"/>
        <v>3.6718750000000009</v>
      </c>
    </row>
    <row r="419" spans="46:51">
      <c r="AT419" s="99">
        <f t="shared" ca="1" si="265"/>
        <v>-6.49519052838329</v>
      </c>
      <c r="AU419" s="91">
        <f t="shared" ca="1" si="266"/>
        <v>-3.7499999999999982</v>
      </c>
      <c r="AV419" s="99">
        <f t="shared" ca="1" si="267"/>
        <v>-6.8705832557724218</v>
      </c>
      <c r="AW419" s="91">
        <f t="shared" ca="1" si="268"/>
        <v>-3.0075049003284478</v>
      </c>
      <c r="AX419" s="99">
        <f t="shared" ca="1" si="260"/>
        <v>-6.4951905283832891</v>
      </c>
      <c r="AY419" s="91">
        <f t="shared" ca="1" si="261"/>
        <v>3.7500000000000009</v>
      </c>
    </row>
    <row r="420" spans="46:51">
      <c r="AT420" s="99">
        <f t="shared" ca="1" si="265"/>
        <v>-6.6305069977246092</v>
      </c>
      <c r="AU420" s="91">
        <f t="shared" ca="1" si="266"/>
        <v>-3.8281249999999982</v>
      </c>
      <c r="AV420" s="99">
        <f t="shared" ca="1" si="267"/>
        <v>-7.04081517560292</v>
      </c>
      <c r="AW420" s="91">
        <f t="shared" ca="1" si="268"/>
        <v>-3.0075049003284482</v>
      </c>
      <c r="AX420" s="99">
        <f t="shared" ca="1" si="260"/>
        <v>-6.6305069977246083</v>
      </c>
      <c r="AY420" s="91">
        <f t="shared" ca="1" si="261"/>
        <v>3.8281250000000009</v>
      </c>
    </row>
    <row r="421" spans="46:51">
      <c r="AT421" s="99">
        <f t="shared" ca="1" si="265"/>
        <v>-6.7658234670659274</v>
      </c>
      <c r="AU421" s="91">
        <f t="shared" ca="1" si="266"/>
        <v>-3.9062499999999982</v>
      </c>
      <c r="AV421" s="99">
        <f t="shared" ca="1" si="267"/>
        <v>-7.2104140328070185</v>
      </c>
      <c r="AW421" s="91">
        <f t="shared" ca="1" si="268"/>
        <v>-3.0075049003284482</v>
      </c>
      <c r="AX421" s="99">
        <f t="shared" ca="1" si="260"/>
        <v>-6.7658234670659265</v>
      </c>
      <c r="AY421" s="91">
        <f t="shared" ca="1" si="261"/>
        <v>3.9062500000000009</v>
      </c>
    </row>
    <row r="422" spans="46:51">
      <c r="AT422" s="99">
        <f t="shared" ca="1" si="265"/>
        <v>-6.9011399364072457</v>
      </c>
      <c r="AU422" s="91">
        <f t="shared" ca="1" si="266"/>
        <v>-3.9843749999999982</v>
      </c>
      <c r="AV422" s="99">
        <f t="shared" ca="1" si="267"/>
        <v>-7.3794234759227892</v>
      </c>
      <c r="AW422" s="91">
        <f t="shared" ca="1" si="268"/>
        <v>-3.0075049003284473</v>
      </c>
      <c r="AX422" s="99">
        <f t="shared" ca="1" si="260"/>
        <v>-6.9011399364072448</v>
      </c>
      <c r="AY422" s="91">
        <f t="shared" ca="1" si="261"/>
        <v>3.9843750000000009</v>
      </c>
    </row>
    <row r="423" spans="46:51">
      <c r="AT423" s="99">
        <f t="shared" ca="1" si="265"/>
        <v>-7.0364564057485648</v>
      </c>
      <c r="AU423" s="91">
        <f t="shared" ca="1" si="266"/>
        <v>-4.0624999999999982</v>
      </c>
      <c r="AV423" s="99">
        <f t="shared" ca="1" si="267"/>
        <v>-7.5478830988894074</v>
      </c>
      <c r="AW423" s="91">
        <f t="shared" ca="1" si="268"/>
        <v>-3.0075049003284482</v>
      </c>
      <c r="AX423" s="99">
        <f t="shared" ca="1" si="260"/>
        <v>-7.0364564057485639</v>
      </c>
      <c r="AY423" s="91">
        <f t="shared" ca="1" si="261"/>
        <v>4.0625000000000009</v>
      </c>
    </row>
    <row r="424" spans="46:51">
      <c r="AT424" s="99" t="e">
        <f t="shared" ca="1" si="265"/>
        <v>#N/A</v>
      </c>
      <c r="AU424" s="91" t="e">
        <f t="shared" ca="1" si="266"/>
        <v>#N/A</v>
      </c>
      <c r="AV424" s="99">
        <f t="shared" ca="1" si="267"/>
        <v>-7.7158289144459635</v>
      </c>
      <c r="AW424" s="91">
        <f t="shared" ca="1" si="268"/>
        <v>-3.0075049003284478</v>
      </c>
      <c r="AX424" s="99">
        <f t="shared" ca="1" si="260"/>
        <v>-7.1717728750898821</v>
      </c>
      <c r="AY424" s="91">
        <f t="shared" ca="1" si="261"/>
        <v>4.1406250000000009</v>
      </c>
    </row>
    <row r="425" spans="46:51">
      <c r="AT425" s="99" t="e">
        <f t="shared" ca="1" si="265"/>
        <v>#N/A</v>
      </c>
      <c r="AU425" s="91" t="e">
        <f t="shared" ca="1" si="266"/>
        <v>#N/A</v>
      </c>
      <c r="AV425" s="99">
        <f t="shared" ca="1" si="267"/>
        <v>-7.8832937611445368</v>
      </c>
      <c r="AW425" s="91">
        <f t="shared" ca="1" si="268"/>
        <v>-3.0075049003284473</v>
      </c>
      <c r="AX425" s="99">
        <f t="shared" ca="1" si="260"/>
        <v>-7.3070893444312004</v>
      </c>
      <c r="AY425" s="91">
        <f t="shared" ca="1" si="261"/>
        <v>4.2187500000000009</v>
      </c>
    </row>
    <row r="426" spans="46:51">
      <c r="AT426" s="99" t="e">
        <f t="shared" ca="1" si="265"/>
        <v>#N/A</v>
      </c>
      <c r="AU426" s="91" t="e">
        <f t="shared" ca="1" si="266"/>
        <v>#N/A</v>
      </c>
      <c r="AV426" s="99">
        <f t="shared" ca="1" si="267"/>
        <v>-8.0503076548042785</v>
      </c>
      <c r="AW426" s="91">
        <f t="shared" ca="1" si="268"/>
        <v>-3.0075049003284478</v>
      </c>
      <c r="AX426" s="99">
        <f t="shared" ca="1" si="260"/>
        <v>-7.4424058137725195</v>
      </c>
      <c r="AY426" s="91">
        <f t="shared" ca="1" si="261"/>
        <v>4.2968750000000009</v>
      </c>
    </row>
    <row r="427" spans="46:51">
      <c r="AT427" s="99" t="e">
        <f t="shared" ca="1" si="265"/>
        <v>#N/A</v>
      </c>
      <c r="AU427" s="91" t="e">
        <f t="shared" ca="1" si="266"/>
        <v>#N/A</v>
      </c>
      <c r="AV427" s="99">
        <f t="shared" ca="1" si="267"/>
        <v>-8.2168980932283908</v>
      </c>
      <c r="AW427" s="91">
        <f t="shared" ca="1" si="268"/>
        <v>-3.0075049003284473</v>
      </c>
      <c r="AX427" s="99">
        <f t="shared" ca="1" si="260"/>
        <v>-7.5777222831138378</v>
      </c>
      <c r="AY427" s="91">
        <f t="shared" ca="1" si="261"/>
        <v>4.3750000000000009</v>
      </c>
    </row>
    <row r="428" spans="46:51">
      <c r="AT428" s="99" t="e">
        <f t="shared" ca="1" si="265"/>
        <v>#N/A</v>
      </c>
      <c r="AU428" s="91" t="e">
        <f t="shared" ca="1" si="266"/>
        <v>#N/A</v>
      </c>
      <c r="AV428" s="99">
        <f t="shared" ca="1" si="267"/>
        <v>-8.3830903214149117</v>
      </c>
      <c r="AW428" s="91">
        <f t="shared" ca="1" si="268"/>
        <v>-3.0075049003284486</v>
      </c>
      <c r="AX428" s="99">
        <f t="shared" ca="1" si="260"/>
        <v>-7.713038752455156</v>
      </c>
      <c r="AY428" s="91">
        <f t="shared" ca="1" si="261"/>
        <v>4.4531250000000009</v>
      </c>
    </row>
    <row r="429" spans="46:51">
      <c r="AT429" s="99" t="e">
        <f t="shared" ca="1" si="265"/>
        <v>#N/A</v>
      </c>
      <c r="AU429" s="91" t="e">
        <f t="shared" ca="1" si="266"/>
        <v>#N/A</v>
      </c>
      <c r="AV429" s="99">
        <f t="shared" ca="1" si="267"/>
        <v>-8.5489075632211851</v>
      </c>
      <c r="AW429" s="91">
        <f t="shared" ca="1" si="268"/>
        <v>-3.0075049003284469</v>
      </c>
      <c r="AX429" s="99">
        <f t="shared" ca="1" si="260"/>
        <v>-7.8483552217964752</v>
      </c>
      <c r="AY429" s="91">
        <f t="shared" ca="1" si="261"/>
        <v>4.5312500000000009</v>
      </c>
    </row>
    <row r="430" spans="46:51">
      <c r="AT430" s="99" t="e">
        <f t="shared" ca="1" si="265"/>
        <v>#N/A</v>
      </c>
      <c r="AU430" s="91" t="e">
        <f t="shared" ca="1" si="266"/>
        <v>#N/A</v>
      </c>
      <c r="AV430" s="99">
        <f t="shared" ca="1" si="267"/>
        <v>-8.7143712244200611</v>
      </c>
      <c r="AW430" s="91">
        <f t="shared" ca="1" si="268"/>
        <v>-3.0075049003284469</v>
      </c>
      <c r="AX430" s="99">
        <f t="shared" ca="1" si="260"/>
        <v>-7.9836716911377934</v>
      </c>
      <c r="AY430" s="91">
        <f t="shared" ca="1" si="261"/>
        <v>4.6093750000000009</v>
      </c>
    </row>
    <row r="431" spans="46:51">
      <c r="AT431" s="99" t="e">
        <f t="shared" ca="1" si="265"/>
        <v>#N/A</v>
      </c>
      <c r="AU431" s="91" t="e">
        <f t="shared" ca="1" si="266"/>
        <v>#N/A</v>
      </c>
      <c r="AV431" s="99">
        <f t="shared" ca="1" si="267"/>
        <v>-8.8795010712595985</v>
      </c>
      <c r="AW431" s="91">
        <f t="shared" ca="1" si="268"/>
        <v>-3.0075049003284486</v>
      </c>
      <c r="AX431" s="99">
        <f t="shared" ca="1" si="260"/>
        <v>-8.1189881604791125</v>
      </c>
      <c r="AY431" s="91">
        <f t="shared" ca="1" si="261"/>
        <v>4.6875000000000009</v>
      </c>
    </row>
    <row r="432" spans="46:51">
      <c r="AT432" s="99" t="e">
        <f t="shared" ca="1" si="265"/>
        <v>#N/A</v>
      </c>
      <c r="AU432" s="91" t="e">
        <f t="shared" ca="1" si="266"/>
        <v>#N/A</v>
      </c>
      <c r="AV432" s="99">
        <f t="shared" ca="1" si="267"/>
        <v>-9.0443153879660976</v>
      </c>
      <c r="AW432" s="91">
        <f t="shared" ca="1" si="268"/>
        <v>-3.0075049003284504</v>
      </c>
      <c r="AX432" s="99">
        <f t="shared" ca="1" si="260"/>
        <v>-8.2543046298204299</v>
      </c>
      <c r="AY432" s="91">
        <f t="shared" ca="1" si="261"/>
        <v>4.7656250000000009</v>
      </c>
    </row>
    <row r="433" spans="46:51">
      <c r="AT433" s="99" t="e">
        <f t="shared" ca="1" si="265"/>
        <v>#N/A</v>
      </c>
      <c r="AU433" s="91" t="e">
        <f t="shared" ca="1" si="266"/>
        <v>#N/A</v>
      </c>
      <c r="AV433" s="99">
        <f t="shared" ca="1" si="267"/>
        <v>-9.2088311160809315</v>
      </c>
      <c r="AW433" s="91">
        <f t="shared" ca="1" si="268"/>
        <v>-3.0075049003284478</v>
      </c>
      <c r="AX433" s="99">
        <f t="shared" ca="1" si="260"/>
        <v>-8.389621099161749</v>
      </c>
      <c r="AY433" s="91">
        <f t="shared" ca="1" si="261"/>
        <v>4.8437500000000009</v>
      </c>
    </row>
    <row r="434" spans="46:51">
      <c r="AT434" s="99" t="e">
        <f t="shared" ca="1" si="265"/>
        <v>#N/A</v>
      </c>
      <c r="AU434" s="91" t="e">
        <f t="shared" ca="1" si="266"/>
        <v>#N/A</v>
      </c>
      <c r="AV434" s="99">
        <f t="shared" ca="1" si="267"/>
        <v>-9.3730639780703715</v>
      </c>
      <c r="AW434" s="91">
        <f t="shared" ca="1" si="268"/>
        <v>-3.0075049003284482</v>
      </c>
      <c r="AX434" s="99">
        <f t="shared" ca="1" si="260"/>
        <v>-8.5249375685030682</v>
      </c>
      <c r="AY434" s="91">
        <f t="shared" ca="1" si="261"/>
        <v>4.9218750000000009</v>
      </c>
    </row>
    <row r="435" spans="46:51">
      <c r="AT435" s="99" t="e">
        <f t="shared" ref="AT435:AT466" ca="1" si="274">-AT107</f>
        <v>#N/A</v>
      </c>
      <c r="AU435" s="91" t="e">
        <f t="shared" ref="AU435:AU466" ca="1" si="275">AU107</f>
        <v>#N/A</v>
      </c>
      <c r="AV435" s="99">
        <f t="shared" ref="AV435:AV466" ca="1" si="276">-AV107</f>
        <v>-9.5370285872749889</v>
      </c>
      <c r="AW435" s="91">
        <f t="shared" ref="AW435:AW466" ca="1" si="277">AW107</f>
        <v>-3.0075049003284464</v>
      </c>
      <c r="AX435" s="99">
        <f t="shared" ca="1" si="260"/>
        <v>-8.6602540378443855</v>
      </c>
      <c r="AY435" s="91">
        <f t="shared" ca="1" si="261"/>
        <v>5.0000000000000009</v>
      </c>
    </row>
    <row r="436" spans="46:51">
      <c r="AT436" s="99" t="e">
        <f t="shared" ca="1" si="274"/>
        <v>#N/A</v>
      </c>
      <c r="AU436" s="91" t="e">
        <f t="shared" ca="1" si="275"/>
        <v>#N/A</v>
      </c>
      <c r="AV436" s="99">
        <f t="shared" ca="1" si="276"/>
        <v>-9.700738545956197</v>
      </c>
      <c r="AW436" s="91">
        <f t="shared" ca="1" si="277"/>
        <v>-3.0075049003284469</v>
      </c>
      <c r="AX436" s="99">
        <f t="shared" ref="AX436:AX499" ca="1" si="278">-AX108</f>
        <v>-8.7955705071857047</v>
      </c>
      <c r="AY436" s="91">
        <f t="shared" ref="AY436:AY499" ca="1" si="279">AY108</f>
        <v>5.0781250000000009</v>
      </c>
    </row>
    <row r="437" spans="46:51">
      <c r="AT437" s="99" t="e">
        <f t="shared" ca="1" si="274"/>
        <v>#N/A</v>
      </c>
      <c r="AU437" s="91" t="e">
        <f t="shared" ca="1" si="275"/>
        <v>#N/A</v>
      </c>
      <c r="AV437" s="99">
        <f t="shared" ca="1" si="276"/>
        <v>-9.8642065329402122</v>
      </c>
      <c r="AW437" s="91">
        <f t="shared" ca="1" si="277"/>
        <v>-3.0075049003284486</v>
      </c>
      <c r="AX437" s="99">
        <f t="shared" ca="1" si="278"/>
        <v>-8.9308869765270238</v>
      </c>
      <c r="AY437" s="91">
        <f t="shared" ca="1" si="279"/>
        <v>5.1562500000000009</v>
      </c>
    </row>
    <row r="438" spans="46:51">
      <c r="AT438" s="99" t="e">
        <f t="shared" ca="1" si="274"/>
        <v>#N/A</v>
      </c>
      <c r="AU438" s="91" t="e">
        <f t="shared" ca="1" si="275"/>
        <v>#N/A</v>
      </c>
      <c r="AV438" s="99">
        <f t="shared" ca="1" si="276"/>
        <v>-10.027444382144454</v>
      </c>
      <c r="AW438" s="91">
        <f t="shared" ca="1" si="277"/>
        <v>-3.0075049003284473</v>
      </c>
      <c r="AX438" s="99">
        <f t="shared" ca="1" si="278"/>
        <v>-9.0662034458683411</v>
      </c>
      <c r="AY438" s="91">
        <f t="shared" ca="1" si="279"/>
        <v>5.2343750000000009</v>
      </c>
    </row>
    <row r="439" spans="46:51">
      <c r="AT439" s="99" t="e">
        <f t="shared" ca="1" si="274"/>
        <v>#N/A</v>
      </c>
      <c r="AU439" s="91" t="e">
        <f t="shared" ca="1" si="275"/>
        <v>#N/A</v>
      </c>
      <c r="AV439" s="99">
        <f t="shared" ca="1" si="276"/>
        <v>-10.190463153090754</v>
      </c>
      <c r="AW439" s="91">
        <f t="shared" ca="1" si="277"/>
        <v>-3.0075049003284486</v>
      </c>
      <c r="AX439" s="99">
        <f t="shared" ca="1" si="278"/>
        <v>-9.2015199152096603</v>
      </c>
      <c r="AY439" s="91">
        <f t="shared" ca="1" si="279"/>
        <v>5.3125000000000009</v>
      </c>
    </row>
    <row r="440" spans="46:51">
      <c r="AT440" s="99" t="e">
        <f t="shared" ca="1" si="274"/>
        <v>#N/A</v>
      </c>
      <c r="AU440" s="91" t="e">
        <f t="shared" ca="1" si="275"/>
        <v>#N/A</v>
      </c>
      <c r="AV440" s="99">
        <f t="shared" ca="1" si="276"/>
        <v>-10.353273194357444</v>
      </c>
      <c r="AW440" s="91">
        <f t="shared" ca="1" si="277"/>
        <v>-3.0075049003284482</v>
      </c>
      <c r="AX440" s="99">
        <f t="shared" ca="1" si="278"/>
        <v>-9.3368363845509794</v>
      </c>
      <c r="AY440" s="91">
        <f t="shared" ca="1" si="279"/>
        <v>5.3906250000000009</v>
      </c>
    </row>
    <row r="441" spans="46:51">
      <c r="AT441" s="99" t="e">
        <f t="shared" ca="1" si="274"/>
        <v>#N/A</v>
      </c>
      <c r="AU441" s="91" t="e">
        <f t="shared" ca="1" si="275"/>
        <v>#N/A</v>
      </c>
      <c r="AV441" s="99">
        <f t="shared" ca="1" si="276"/>
        <v>-10.515884200793597</v>
      </c>
      <c r="AW441" s="91">
        <f t="shared" ca="1" si="277"/>
        <v>-3.0075049003284469</v>
      </c>
      <c r="AX441" s="99">
        <f t="shared" ca="1" si="278"/>
        <v>-9.4721528538922968</v>
      </c>
      <c r="AY441" s="91">
        <f t="shared" ca="1" si="279"/>
        <v>5.4687500000000009</v>
      </c>
    </row>
    <row r="442" spans="46:51">
      <c r="AT442" s="99" t="e">
        <f t="shared" ca="1" si="274"/>
        <v>#N/A</v>
      </c>
      <c r="AU442" s="91" t="e">
        <f t="shared" ca="1" si="275"/>
        <v>#N/A</v>
      </c>
      <c r="AV442" s="99">
        <f t="shared" ca="1" si="276"/>
        <v>-10.678305265209474</v>
      </c>
      <c r="AW442" s="91">
        <f t="shared" ca="1" si="277"/>
        <v>-3.0075049003284482</v>
      </c>
      <c r="AX442" s="99">
        <f t="shared" ca="1" si="278"/>
        <v>-9.6074693232336159</v>
      </c>
      <c r="AY442" s="91">
        <f t="shared" ca="1" si="279"/>
        <v>5.5468750000000009</v>
      </c>
    </row>
    <row r="443" spans="46:51">
      <c r="AT443" s="99" t="e">
        <f t="shared" ca="1" si="274"/>
        <v>#N/A</v>
      </c>
      <c r="AU443" s="91" t="e">
        <f t="shared" ca="1" si="275"/>
        <v>#N/A</v>
      </c>
      <c r="AV443" s="99">
        <f t="shared" ca="1" si="276"/>
        <v>-10.840544925164066</v>
      </c>
      <c r="AW443" s="91">
        <f t="shared" ca="1" si="277"/>
        <v>-3.0075049003284482</v>
      </c>
      <c r="AX443" s="99">
        <f t="shared" ca="1" si="278"/>
        <v>-9.742785792574935</v>
      </c>
      <c r="AY443" s="91">
        <f t="shared" ca="1" si="279"/>
        <v>5.6250000000000009</v>
      </c>
    </row>
    <row r="444" spans="46:51">
      <c r="AT444" s="99" t="e">
        <f t="shared" ca="1" si="274"/>
        <v>#N/A</v>
      </c>
      <c r="AU444" s="91" t="e">
        <f t="shared" ca="1" si="275"/>
        <v>#N/A</v>
      </c>
      <c r="AV444" s="99">
        <f t="shared" ca="1" si="276"/>
        <v>-11.002611205391217</v>
      </c>
      <c r="AW444" s="91">
        <f t="shared" ca="1" si="277"/>
        <v>-3.0075049003284486</v>
      </c>
      <c r="AX444" s="99">
        <f t="shared" ca="1" si="278"/>
        <v>-9.8781022619162524</v>
      </c>
      <c r="AY444" s="91">
        <f t="shared" ca="1" si="279"/>
        <v>5.7031250000000009</v>
      </c>
    </row>
    <row r="445" spans="46:51">
      <c r="AT445" s="99" t="e">
        <f t="shared" ca="1" si="274"/>
        <v>#N/A</v>
      </c>
      <c r="AU445" s="91" t="e">
        <f t="shared" ca="1" si="275"/>
        <v>#N/A</v>
      </c>
      <c r="AV445" s="99">
        <f t="shared" ca="1" si="276"/>
        <v>-11.1645116563377</v>
      </c>
      <c r="AW445" s="91">
        <f t="shared" ca="1" si="277"/>
        <v>-3.0075049003284469</v>
      </c>
      <c r="AX445" s="99">
        <f t="shared" ca="1" si="278"/>
        <v>-10.013418731257572</v>
      </c>
      <c r="AY445" s="91">
        <f t="shared" ca="1" si="279"/>
        <v>5.7812500000000009</v>
      </c>
    </row>
    <row r="446" spans="46:51">
      <c r="AT446" s="99" t="e">
        <f t="shared" ca="1" si="274"/>
        <v>#N/A</v>
      </c>
      <c r="AU446" s="91" t="e">
        <f t="shared" ca="1" si="275"/>
        <v>#N/A</v>
      </c>
      <c r="AV446" s="99">
        <f t="shared" ca="1" si="276"/>
        <v>-11.326253389228071</v>
      </c>
      <c r="AW446" s="91">
        <f t="shared" ca="1" si="277"/>
        <v>-3.0075049003284513</v>
      </c>
      <c r="AX446" s="99">
        <f t="shared" ca="1" si="278"/>
        <v>-10.148735200598891</v>
      </c>
      <c r="AY446" s="91">
        <f t="shared" ca="1" si="279"/>
        <v>5.8593750000000009</v>
      </c>
    </row>
    <row r="447" spans="46:51">
      <c r="AT447" s="99" t="e">
        <f t="shared" ca="1" si="274"/>
        <v>#N/A</v>
      </c>
      <c r="AU447" s="91" t="e">
        <f t="shared" ca="1" si="275"/>
        <v>#N/A</v>
      </c>
      <c r="AV447" s="99">
        <f t="shared" ca="1" si="276"/>
        <v>-11.487843108020773</v>
      </c>
      <c r="AW447" s="91">
        <f t="shared" ca="1" si="277"/>
        <v>-3.0075049003284482</v>
      </c>
      <c r="AX447" s="99">
        <f t="shared" ca="1" si="278"/>
        <v>-10.284051669940208</v>
      </c>
      <c r="AY447" s="91">
        <f t="shared" ca="1" si="279"/>
        <v>5.9375000000000009</v>
      </c>
    </row>
    <row r="448" spans="46:51">
      <c r="AT448" s="99" t="e">
        <f t="shared" ca="1" si="274"/>
        <v>#N/A</v>
      </c>
      <c r="AU448" s="91" t="e">
        <f t="shared" ca="1" si="275"/>
        <v>#N/A</v>
      </c>
      <c r="AV448" s="99">
        <f t="shared" ca="1" si="276"/>
        <v>-11.649287138576351</v>
      </c>
      <c r="AW448" s="91">
        <f t="shared" ca="1" si="277"/>
        <v>-3.007504900328446</v>
      </c>
      <c r="AX448" s="99">
        <f t="shared" ca="1" si="278"/>
        <v>-10.419368139281527</v>
      </c>
      <c r="AY448" s="91">
        <f t="shared" ca="1" si="279"/>
        <v>6.0156250000000018</v>
      </c>
    </row>
    <row r="449" spans="46:51">
      <c r="AT449" s="99" t="e">
        <f t="shared" ca="1" si="274"/>
        <v>#N/A</v>
      </c>
      <c r="AU449" s="91" t="e">
        <f t="shared" ca="1" si="275"/>
        <v>#N/A</v>
      </c>
      <c r="AV449" s="99">
        <f t="shared" ca="1" si="276"/>
        <v>-11.810591455320957</v>
      </c>
      <c r="AW449" s="91">
        <f t="shared" ca="1" si="277"/>
        <v>-3.0075049003284473</v>
      </c>
      <c r="AX449" s="99">
        <f t="shared" ca="1" si="278"/>
        <v>-10.554684608622845</v>
      </c>
      <c r="AY449" s="91">
        <f t="shared" ca="1" si="279"/>
        <v>6.0937500000000018</v>
      </c>
    </row>
    <row r="450" spans="46:51">
      <c r="AT450" s="99" t="e">
        <f t="shared" ca="1" si="274"/>
        <v>#N/A</v>
      </c>
      <c r="AU450" s="91" t="e">
        <f t="shared" ca="1" si="275"/>
        <v>#N/A</v>
      </c>
      <c r="AV450" s="99">
        <f t="shared" ca="1" si="276"/>
        <v>-11.971761705655537</v>
      </c>
      <c r="AW450" s="91">
        <f t="shared" ca="1" si="277"/>
        <v>-3.0075049003284478</v>
      </c>
      <c r="AX450" s="99">
        <f t="shared" ca="1" si="278"/>
        <v>-10.690001077964164</v>
      </c>
      <c r="AY450" s="91">
        <f t="shared" ca="1" si="279"/>
        <v>6.1718750000000018</v>
      </c>
    </row>
    <row r="451" spans="46:51">
      <c r="AT451" s="99" t="e">
        <f t="shared" ca="1" si="274"/>
        <v>#N/A</v>
      </c>
      <c r="AU451" s="91" t="e">
        <f t="shared" ca="1" si="275"/>
        <v>#N/A</v>
      </c>
      <c r="AV451" s="99">
        <f t="shared" ca="1" si="276"/>
        <v>-12.132803232332598</v>
      </c>
      <c r="AW451" s="91">
        <f t="shared" ca="1" si="277"/>
        <v>-3.0075049003284513</v>
      </c>
      <c r="AX451" s="99">
        <f t="shared" ca="1" si="278"/>
        <v>-10.825317547305483</v>
      </c>
      <c r="AY451" s="91">
        <f t="shared" ca="1" si="279"/>
        <v>6.2500000000000018</v>
      </c>
    </row>
    <row r="452" spans="46:51">
      <c r="AT452" s="99" t="e">
        <f t="shared" ca="1" si="274"/>
        <v>#N/A</v>
      </c>
      <c r="AU452" s="91" t="e">
        <f t="shared" ca="1" si="275"/>
        <v>#N/A</v>
      </c>
      <c r="AV452" s="99">
        <f t="shared" ca="1" si="276"/>
        <v>-12.293721093997553</v>
      </c>
      <c r="AW452" s="91">
        <f t="shared" ca="1" si="277"/>
        <v>-3.0075049003284464</v>
      </c>
      <c r="AX452" s="99">
        <f t="shared" ca="1" si="278"/>
        <v>-10.9606340166468</v>
      </c>
      <c r="AY452" s="91">
        <f t="shared" ca="1" si="279"/>
        <v>6.3281250000000018</v>
      </c>
    </row>
    <row r="453" spans="46:51">
      <c r="AT453" s="99" t="e">
        <f t="shared" ca="1" si="274"/>
        <v>#N/A</v>
      </c>
      <c r="AU453" s="91" t="e">
        <f t="shared" ca="1" si="275"/>
        <v>#N/A</v>
      </c>
      <c r="AV453" s="99">
        <f t="shared" ca="1" si="276"/>
        <v>-12.454520084069895</v>
      </c>
      <c r="AW453" s="91">
        <f t="shared" ca="1" si="277"/>
        <v>-3.0075049003284495</v>
      </c>
      <c r="AX453" s="99">
        <f t="shared" ca="1" si="278"/>
        <v>-11.095950485988119</v>
      </c>
      <c r="AY453" s="91">
        <f t="shared" ca="1" si="279"/>
        <v>6.4062500000000018</v>
      </c>
    </row>
    <row r="454" spans="46:51">
      <c r="AT454" s="99" t="e">
        <f t="shared" ca="1" si="274"/>
        <v>#N/A</v>
      </c>
      <c r="AU454" s="91" t="e">
        <f t="shared" ca="1" si="275"/>
        <v>#N/A</v>
      </c>
      <c r="AV454" s="99">
        <f t="shared" ca="1" si="276"/>
        <v>-12.615204748120437</v>
      </c>
      <c r="AW454" s="91">
        <f t="shared" ca="1" si="277"/>
        <v>-3.0075049003284469</v>
      </c>
      <c r="AX454" s="99">
        <f t="shared" ca="1" si="278"/>
        <v>-11.231266955329438</v>
      </c>
      <c r="AY454" s="91">
        <f t="shared" ca="1" si="279"/>
        <v>6.4843750000000018</v>
      </c>
    </row>
    <row r="455" spans="46:51">
      <c r="AT455" s="99" t="e">
        <f t="shared" ca="1" si="274"/>
        <v>#N/A</v>
      </c>
      <c r="AU455" s="91" t="e">
        <f t="shared" ca="1" si="275"/>
        <v>#N/A</v>
      </c>
      <c r="AV455" s="99">
        <f t="shared" ca="1" si="276"/>
        <v>-12.775779399884001</v>
      </c>
      <c r="AW455" s="91">
        <f t="shared" ca="1" si="277"/>
        <v>-3.007504900328446</v>
      </c>
      <c r="AX455" s="99">
        <f t="shared" ca="1" si="278"/>
        <v>-11.366583424670756</v>
      </c>
      <c r="AY455" s="91">
        <f t="shared" ca="1" si="279"/>
        <v>6.5625000000000018</v>
      </c>
    </row>
    <row r="456" spans="46:51">
      <c r="AT456" s="99" t="e">
        <f t="shared" ca="1" si="274"/>
        <v>#N/A</v>
      </c>
      <c r="AU456" s="91" t="e">
        <f t="shared" ca="1" si="275"/>
        <v>#N/A</v>
      </c>
      <c r="AV456" s="99">
        <f t="shared" ca="1" si="276"/>
        <v>-12.936248136032347</v>
      </c>
      <c r="AW456" s="91">
        <f t="shared" ca="1" si="277"/>
        <v>-3.0075049003284482</v>
      </c>
      <c r="AX456" s="99">
        <f t="shared" ca="1" si="278"/>
        <v>-11.501899894012075</v>
      </c>
      <c r="AY456" s="91">
        <f t="shared" ca="1" si="279"/>
        <v>6.6406250000000018</v>
      </c>
    </row>
    <row r="457" spans="46:51">
      <c r="AT457" s="99" t="e">
        <f t="shared" ca="1" si="274"/>
        <v>#N/A</v>
      </c>
      <c r="AU457" s="91" t="e">
        <f t="shared" ca="1" si="275"/>
        <v>#N/A</v>
      </c>
      <c r="AV457" s="99">
        <f t="shared" ca="1" si="276"/>
        <v>-13.096614849819032</v>
      </c>
      <c r="AW457" s="91">
        <f t="shared" ca="1" si="277"/>
        <v>-3.0075049003284473</v>
      </c>
      <c r="AX457" s="99">
        <f t="shared" ca="1" si="278"/>
        <v>-11.637216363353394</v>
      </c>
      <c r="AY457" s="91">
        <f t="shared" ca="1" si="279"/>
        <v>6.7187500000000018</v>
      </c>
    </row>
    <row r="458" spans="46:51">
      <c r="AT458" s="99" t="e">
        <f t="shared" ca="1" si="274"/>
        <v>#N/A</v>
      </c>
      <c r="AU458" s="91" t="e">
        <f t="shared" ca="1" si="275"/>
        <v>#N/A</v>
      </c>
      <c r="AV458" s="99">
        <f t="shared" ca="1" si="276"/>
        <v>-13.256883243696475</v>
      </c>
      <c r="AW458" s="91">
        <f t="shared" ca="1" si="277"/>
        <v>-3.0075049003284478</v>
      </c>
      <c r="AX458" s="99">
        <f t="shared" ca="1" si="278"/>
        <v>-11.772532832694711</v>
      </c>
      <c r="AY458" s="91">
        <f t="shared" ca="1" si="279"/>
        <v>6.7968750000000018</v>
      </c>
    </row>
    <row r="459" spans="46:51">
      <c r="AT459" s="99" t="e">
        <f t="shared" ca="1" si="274"/>
        <v>#N/A</v>
      </c>
      <c r="AU459" s="91" t="e">
        <f t="shared" ca="1" si="275"/>
        <v>#N/A</v>
      </c>
      <c r="AV459" s="99">
        <f t="shared" ca="1" si="276"/>
        <v>-13.417056840995359</v>
      </c>
      <c r="AW459" s="91">
        <f t="shared" ca="1" si="277"/>
        <v>-3.0075049003284486</v>
      </c>
      <c r="AX459" s="99">
        <f t="shared" ca="1" si="278"/>
        <v>-11.907849302036031</v>
      </c>
      <c r="AY459" s="91">
        <f t="shared" ca="1" si="279"/>
        <v>6.8750000000000018</v>
      </c>
    </row>
    <row r="460" spans="46:51">
      <c r="AT460" s="99" t="e">
        <f t="shared" ca="1" si="274"/>
        <v>#N/A</v>
      </c>
      <c r="AU460" s="91" t="e">
        <f t="shared" ca="1" si="275"/>
        <v>#N/A</v>
      </c>
      <c r="AV460" s="99">
        <f t="shared" ca="1" si="276"/>
        <v>-13.577138996747452</v>
      </c>
      <c r="AW460" s="91">
        <f t="shared" ca="1" si="277"/>
        <v>-3.0075049003284455</v>
      </c>
      <c r="AX460" s="99">
        <f t="shared" ca="1" si="278"/>
        <v>-12.04316577137735</v>
      </c>
      <c r="AY460" s="91">
        <f t="shared" ca="1" si="279"/>
        <v>6.9531250000000018</v>
      </c>
    </row>
    <row r="461" spans="46:51">
      <c r="AT461" s="99" t="e">
        <f t="shared" ca="1" si="274"/>
        <v>#N/A</v>
      </c>
      <c r="AU461" s="91" t="e">
        <f t="shared" ca="1" si="275"/>
        <v>#N/A</v>
      </c>
      <c r="AV461" s="99">
        <f t="shared" ca="1" si="276"/>
        <v>-13.737132907724973</v>
      </c>
      <c r="AW461" s="91">
        <f t="shared" ca="1" si="277"/>
        <v>-3.0075049003284473</v>
      </c>
      <c r="AX461" s="99">
        <f t="shared" ca="1" si="278"/>
        <v>-12.178482240718667</v>
      </c>
      <c r="AY461" s="91">
        <f t="shared" ca="1" si="279"/>
        <v>7.0312500000000018</v>
      </c>
    </row>
    <row r="462" spans="46:51">
      <c r="AT462" s="99" t="e">
        <f t="shared" ca="1" si="274"/>
        <v>#N/A</v>
      </c>
      <c r="AU462" s="91" t="e">
        <f t="shared" ca="1" si="275"/>
        <v>#N/A</v>
      </c>
      <c r="AV462" s="99">
        <f t="shared" ca="1" si="276"/>
        <v>-13.897041621762538</v>
      </c>
      <c r="AW462" s="91">
        <f t="shared" ca="1" si="277"/>
        <v>-3.0075049003284513</v>
      </c>
      <c r="AX462" s="99">
        <f t="shared" ca="1" si="278"/>
        <v>-12.313798710059986</v>
      </c>
      <c r="AY462" s="91">
        <f t="shared" ca="1" si="279"/>
        <v>7.1093750000000018</v>
      </c>
    </row>
    <row r="463" spans="46:51">
      <c r="AT463" s="99" t="e">
        <f t="shared" ca="1" si="274"/>
        <v>#N/A</v>
      </c>
      <c r="AU463" s="91" t="e">
        <f t="shared" ca="1" si="275"/>
        <v>#N/A</v>
      </c>
      <c r="AV463" s="99">
        <f t="shared" ca="1" si="276"/>
        <v>-14.056868046421307</v>
      </c>
      <c r="AW463" s="91">
        <f t="shared" ca="1" si="277"/>
        <v>-3.0075049003284473</v>
      </c>
      <c r="AX463" s="99">
        <f t="shared" ca="1" si="278"/>
        <v>-12.449115179401305</v>
      </c>
      <c r="AY463" s="91">
        <f t="shared" ca="1" si="279"/>
        <v>7.1875000000000018</v>
      </c>
    </row>
    <row r="464" spans="46:51">
      <c r="AT464" s="99" t="e">
        <f t="shared" ca="1" si="274"/>
        <v>#N/A</v>
      </c>
      <c r="AU464" s="91" t="e">
        <f t="shared" ca="1" si="275"/>
        <v>#N/A</v>
      </c>
      <c r="AV464" s="99">
        <f t="shared" ca="1" si="276"/>
        <v>-14.216614957049389</v>
      </c>
      <c r="AW464" s="91">
        <f t="shared" ca="1" si="277"/>
        <v>-3.0075049003284469</v>
      </c>
      <c r="AX464" s="99">
        <f t="shared" ca="1" si="278"/>
        <v>-12.584431648742623</v>
      </c>
      <c r="AY464" s="91">
        <f t="shared" ca="1" si="279"/>
        <v>7.2656250000000018</v>
      </c>
    </row>
    <row r="465" spans="46:51">
      <c r="AT465" s="99" t="e">
        <f t="shared" ca="1" si="274"/>
        <v>#N/A</v>
      </c>
      <c r="AU465" s="91" t="e">
        <f t="shared" ca="1" si="275"/>
        <v>#N/A</v>
      </c>
      <c r="AV465" s="99">
        <f t="shared" ca="1" si="276"/>
        <v>-14.376285004287455</v>
      </c>
      <c r="AW465" s="91">
        <f t="shared" ca="1" si="277"/>
        <v>-3.0075049003284482</v>
      </c>
      <c r="AX465" s="99">
        <f t="shared" ca="1" si="278"/>
        <v>-12.719748118083942</v>
      </c>
      <c r="AY465" s="91">
        <f t="shared" ca="1" si="279"/>
        <v>7.3437500000000018</v>
      </c>
    </row>
    <row r="466" spans="46:51">
      <c r="AT466" s="99" t="e">
        <f t="shared" ca="1" si="274"/>
        <v>#N/A</v>
      </c>
      <c r="AU466" s="91" t="e">
        <f t="shared" ca="1" si="275"/>
        <v>#N/A</v>
      </c>
      <c r="AV466" s="99">
        <f t="shared" ca="1" si="276"/>
        <v>-14.535880721064009</v>
      </c>
      <c r="AW466" s="91">
        <f t="shared" ca="1" si="277"/>
        <v>-3.0075049003284478</v>
      </c>
      <c r="AX466" s="99">
        <f t="shared" ca="1" si="278"/>
        <v>-12.855064587425261</v>
      </c>
      <c r="AY466" s="91">
        <f t="shared" ca="1" si="279"/>
        <v>7.4218750000000018</v>
      </c>
    </row>
    <row r="467" spans="46:51">
      <c r="AT467" s="99" t="e">
        <f t="shared" ref="AT467:AT498" ca="1" si="280">-AT139</f>
        <v>#N/A</v>
      </c>
      <c r="AU467" s="91" t="e">
        <f t="shared" ref="AU467:AU498" ca="1" si="281">AU139</f>
        <v>#N/A</v>
      </c>
      <c r="AV467" s="99">
        <f t="shared" ref="AV467:AV498" ca="1" si="282">-AV139</f>
        <v>-14.695404529120673</v>
      </c>
      <c r="AW467" s="91">
        <f t="shared" ref="AW467:AW498" ca="1" si="283">AW139</f>
        <v>-3.0075049003284486</v>
      </c>
      <c r="AX467" s="99">
        <f t="shared" ca="1" si="278"/>
        <v>-12.990381056766578</v>
      </c>
      <c r="AY467" s="91">
        <f t="shared" ca="1" si="279"/>
        <v>7.5000000000000018</v>
      </c>
    </row>
    <row r="468" spans="46:51">
      <c r="AT468" s="99" t="e">
        <f t="shared" ca="1" si="280"/>
        <v>#N/A</v>
      </c>
      <c r="AU468" s="91" t="e">
        <f t="shared" ca="1" si="281"/>
        <v>#N/A</v>
      </c>
      <c r="AV468" s="99">
        <f t="shared" ca="1" si="282"/>
        <v>-14.854858745104256</v>
      </c>
      <c r="AW468" s="91">
        <f t="shared" ca="1" si="283"/>
        <v>-3.0075049003284455</v>
      </c>
      <c r="AX468" s="99">
        <f t="shared" ca="1" si="278"/>
        <v>-13.125697526107897</v>
      </c>
      <c r="AY468" s="91">
        <f t="shared" ca="1" si="279"/>
        <v>7.5781250000000018</v>
      </c>
    </row>
    <row r="469" spans="46:51">
      <c r="AT469" s="99" t="e">
        <f t="shared" ca="1" si="280"/>
        <v>#N/A</v>
      </c>
      <c r="AU469" s="91" t="e">
        <f t="shared" ca="1" si="281"/>
        <v>#N/A</v>
      </c>
      <c r="AV469" s="99">
        <f t="shared" ca="1" si="282"/>
        <v>-15.014245586259083</v>
      </c>
      <c r="AW469" s="91">
        <f t="shared" ca="1" si="283"/>
        <v>-3.007504900328446</v>
      </c>
      <c r="AX469" s="99">
        <f t="shared" ca="1" si="278"/>
        <v>-13.261013995449217</v>
      </c>
      <c r="AY469" s="91">
        <f t="shared" ca="1" si="279"/>
        <v>7.6562500000000018</v>
      </c>
    </row>
    <row r="470" spans="46:51">
      <c r="AT470" s="99" t="e">
        <f t="shared" ca="1" si="280"/>
        <v>#N/A</v>
      </c>
      <c r="AU470" s="91" t="e">
        <f t="shared" ca="1" si="281"/>
        <v>#N/A</v>
      </c>
      <c r="AV470" s="99">
        <f t="shared" ca="1" si="282"/>
        <v>-15.173567175750083</v>
      </c>
      <c r="AW470" s="91">
        <f t="shared" ca="1" si="283"/>
        <v>-3.0075049003284491</v>
      </c>
      <c r="AX470" s="99">
        <f t="shared" ca="1" si="278"/>
        <v>-13.396330464790534</v>
      </c>
      <c r="AY470" s="91">
        <f t="shared" ca="1" si="279"/>
        <v>7.7343750000000018</v>
      </c>
    </row>
    <row r="471" spans="46:51">
      <c r="AT471" s="99" t="e">
        <f t="shared" ca="1" si="280"/>
        <v>#N/A</v>
      </c>
      <c r="AU471" s="91" t="e">
        <f t="shared" ca="1" si="281"/>
        <v>#N/A</v>
      </c>
      <c r="AV471" s="99">
        <f t="shared" ca="1" si="282"/>
        <v>-15.332825547644516</v>
      </c>
      <c r="AW471" s="91">
        <f t="shared" ca="1" si="283"/>
        <v>-3.0075049003284482</v>
      </c>
      <c r="AX471" s="99">
        <f t="shared" ca="1" si="278"/>
        <v>-13.531646934131853</v>
      </c>
      <c r="AY471" s="91">
        <f t="shared" ca="1" si="279"/>
        <v>7.8125000000000018</v>
      </c>
    </row>
    <row r="472" spans="46:51">
      <c r="AT472" s="99" t="e">
        <f t="shared" ca="1" si="280"/>
        <v>#N/A</v>
      </c>
      <c r="AU472" s="91" t="e">
        <f t="shared" ca="1" si="281"/>
        <v>#N/A</v>
      </c>
      <c r="AV472" s="99">
        <f t="shared" ca="1" si="282"/>
        <v>-15.492022651577823</v>
      </c>
      <c r="AW472" s="91">
        <f t="shared" ca="1" si="283"/>
        <v>-3.0075049003284478</v>
      </c>
      <c r="AX472" s="99">
        <f t="shared" ca="1" si="278"/>
        <v>-13.666963403473172</v>
      </c>
      <c r="AY472" s="91">
        <f t="shared" ca="1" si="279"/>
        <v>7.8906250000000018</v>
      </c>
    </row>
    <row r="473" spans="46:51">
      <c r="AT473" s="99" t="e">
        <f t="shared" ca="1" si="280"/>
        <v>#N/A</v>
      </c>
      <c r="AU473" s="91" t="e">
        <f t="shared" ca="1" si="281"/>
        <v>#N/A</v>
      </c>
      <c r="AV473" s="99">
        <f t="shared" ca="1" si="282"/>
        <v>-15.651160357126892</v>
      </c>
      <c r="AW473" s="91">
        <f t="shared" ca="1" si="283"/>
        <v>-3.0075049003284464</v>
      </c>
      <c r="AX473" s="99">
        <f t="shared" ca="1" si="278"/>
        <v>-13.80227987281449</v>
      </c>
      <c r="AY473" s="91">
        <f t="shared" ca="1" si="279"/>
        <v>7.9687500000000018</v>
      </c>
    </row>
    <row r="474" spans="46:51">
      <c r="AT474" s="99" t="e">
        <f t="shared" ca="1" si="280"/>
        <v>#N/A</v>
      </c>
      <c r="AU474" s="91" t="e">
        <f t="shared" ca="1" si="281"/>
        <v>#N/A</v>
      </c>
      <c r="AV474" s="99">
        <f t="shared" ca="1" si="282"/>
        <v>-15.810240457912093</v>
      </c>
      <c r="AW474" s="91">
        <f t="shared" ca="1" si="283"/>
        <v>-3.0075049003284473</v>
      </c>
      <c r="AX474" s="99">
        <f t="shared" ca="1" si="278"/>
        <v>-13.937596342155809</v>
      </c>
      <c r="AY474" s="91">
        <f t="shared" ca="1" si="279"/>
        <v>8.0468750000000018</v>
      </c>
    </row>
    <row r="475" spans="46:51">
      <c r="AT475" s="99" t="e">
        <f t="shared" ca="1" si="280"/>
        <v>#N/A</v>
      </c>
      <c r="AU475" s="91" t="e">
        <f t="shared" ca="1" si="281"/>
        <v>#N/A</v>
      </c>
      <c r="AV475" s="99">
        <f t="shared" ca="1" si="282"/>
        <v>-15.969264675447658</v>
      </c>
      <c r="AW475" s="91">
        <f t="shared" ca="1" si="283"/>
        <v>-3.0075049003284478</v>
      </c>
      <c r="AX475" s="99">
        <f t="shared" ca="1" si="278"/>
        <v>-14.072912811497128</v>
      </c>
      <c r="AY475" s="91">
        <f t="shared" ca="1" si="279"/>
        <v>8.1250000000000018</v>
      </c>
    </row>
    <row r="476" spans="46:51">
      <c r="AT476" s="99" t="e">
        <f t="shared" ca="1" si="280"/>
        <v>#N/A</v>
      </c>
      <c r="AU476" s="91" t="e">
        <f t="shared" ca="1" si="281"/>
        <v>#N/A</v>
      </c>
      <c r="AV476" s="99">
        <f t="shared" ca="1" si="282"/>
        <v>-16.128234662758363</v>
      </c>
      <c r="AW476" s="91">
        <f t="shared" ca="1" si="283"/>
        <v>-3.0075049003284464</v>
      </c>
      <c r="AX476" s="99">
        <f t="shared" ca="1" si="278"/>
        <v>-14.208229280838445</v>
      </c>
      <c r="AY476" s="91">
        <f t="shared" ca="1" si="279"/>
        <v>8.2031250000000018</v>
      </c>
    </row>
    <row r="477" spans="46:51">
      <c r="AT477" s="99" t="e">
        <f t="shared" ca="1" si="280"/>
        <v>#N/A</v>
      </c>
      <c r="AU477" s="91" t="e">
        <f t="shared" ca="1" si="281"/>
        <v>#N/A</v>
      </c>
      <c r="AV477" s="99">
        <f t="shared" ca="1" si="282"/>
        <v>-16.287152007779028</v>
      </c>
      <c r="AW477" s="91">
        <f t="shared" ca="1" si="283"/>
        <v>-3.0075049003284478</v>
      </c>
      <c r="AX477" s="99">
        <f t="shared" ca="1" si="278"/>
        <v>-14.343545750179764</v>
      </c>
      <c r="AY477" s="91">
        <f t="shared" ca="1" si="279"/>
        <v>8.2812500000000018</v>
      </c>
    </row>
    <row r="478" spans="46:51">
      <c r="AT478" s="99" t="e">
        <f t="shared" ca="1" si="280"/>
        <v>#N/A</v>
      </c>
      <c r="AU478" s="91" t="e">
        <f t="shared" ca="1" si="281"/>
        <v>#N/A</v>
      </c>
      <c r="AV478" s="99">
        <f t="shared" ca="1" si="282"/>
        <v>-16.446018236551982</v>
      </c>
      <c r="AW478" s="91">
        <f t="shared" ca="1" si="283"/>
        <v>-3.0075049003284473</v>
      </c>
      <c r="AX478" s="99">
        <f t="shared" ca="1" si="278"/>
        <v>-14.478862219521083</v>
      </c>
      <c r="AY478" s="91">
        <f t="shared" ca="1" si="279"/>
        <v>8.3593750000000018</v>
      </c>
    </row>
    <row r="479" spans="46:51">
      <c r="AT479" s="99" t="e">
        <f t="shared" ca="1" si="280"/>
        <v>#N/A</v>
      </c>
      <c r="AU479" s="91" t="e">
        <f t="shared" ca="1" si="281"/>
        <v>#N/A</v>
      </c>
      <c r="AV479" s="99">
        <f t="shared" ca="1" si="282"/>
        <v>-16.604834816236515</v>
      </c>
      <c r="AW479" s="91">
        <f t="shared" ca="1" si="283"/>
        <v>-3.0075049003284464</v>
      </c>
      <c r="AX479" s="99">
        <f t="shared" ca="1" si="278"/>
        <v>-14.614178688862401</v>
      </c>
      <c r="AY479" s="91">
        <f t="shared" ca="1" si="279"/>
        <v>8.4375000000000018</v>
      </c>
    </row>
    <row r="480" spans="46:51">
      <c r="AT480" s="99" t="e">
        <f t="shared" ca="1" si="280"/>
        <v>#N/A</v>
      </c>
      <c r="AU480" s="91" t="e">
        <f t="shared" ca="1" si="281"/>
        <v>#N/A</v>
      </c>
      <c r="AV480" s="99">
        <f t="shared" ca="1" si="282"/>
        <v>-16.763603157943116</v>
      </c>
      <c r="AW480" s="91">
        <f t="shared" ca="1" si="283"/>
        <v>-3.0075049003284482</v>
      </c>
      <c r="AX480" s="99">
        <f t="shared" ca="1" si="278"/>
        <v>-14.74949515820372</v>
      </c>
      <c r="AY480" s="91">
        <f t="shared" ca="1" si="279"/>
        <v>8.5156250000000018</v>
      </c>
    </row>
    <row r="481" spans="46:51">
      <c r="AT481" s="99" t="e">
        <f t="shared" ca="1" si="280"/>
        <v>#N/A</v>
      </c>
      <c r="AU481" s="91" t="e">
        <f t="shared" ca="1" si="281"/>
        <v>#N/A</v>
      </c>
      <c r="AV481" s="99">
        <f t="shared" ca="1" si="282"/>
        <v>-16.922324619404403</v>
      </c>
      <c r="AW481" s="91">
        <f t="shared" ca="1" si="283"/>
        <v>-3.0075049003284473</v>
      </c>
      <c r="AX481" s="99">
        <f t="shared" ca="1" si="278"/>
        <v>-14.884811627545039</v>
      </c>
      <c r="AY481" s="91">
        <f t="shared" ca="1" si="279"/>
        <v>8.5937500000000018</v>
      </c>
    </row>
    <row r="482" spans="46:51">
      <c r="AT482" s="99" t="e">
        <f t="shared" ca="1" si="280"/>
        <v>#N/A</v>
      </c>
      <c r="AU482" s="91" t="e">
        <f t="shared" ca="1" si="281"/>
        <v>#N/A</v>
      </c>
      <c r="AV482" s="99">
        <f t="shared" ca="1" si="282"/>
        <v>-17.081000507493712</v>
      </c>
      <c r="AW482" s="91">
        <f t="shared" ca="1" si="283"/>
        <v>-3.0075049003284464</v>
      </c>
      <c r="AX482" s="99">
        <f t="shared" ca="1" si="278"/>
        <v>-15.020128096886356</v>
      </c>
      <c r="AY482" s="91">
        <f t="shared" ca="1" si="279"/>
        <v>8.6718750000000018</v>
      </c>
    </row>
    <row r="483" spans="46:51">
      <c r="AT483" s="99" t="e">
        <f t="shared" ca="1" si="280"/>
        <v>#N/A</v>
      </c>
      <c r="AU483" s="91" t="e">
        <f t="shared" ca="1" si="281"/>
        <v>#N/A</v>
      </c>
      <c r="AV483" s="99">
        <f t="shared" ca="1" si="282"/>
        <v>-17.239632080601382</v>
      </c>
      <c r="AW483" s="91">
        <f t="shared" ca="1" si="283"/>
        <v>-3.0075049003284478</v>
      </c>
      <c r="AX483" s="99">
        <f t="shared" ca="1" si="278"/>
        <v>-15.155444566227676</v>
      </c>
      <c r="AY483" s="91">
        <f t="shared" ca="1" si="279"/>
        <v>8.7500000000000018</v>
      </c>
    </row>
    <row r="484" spans="46:51">
      <c r="AT484" s="99" t="e">
        <f t="shared" ca="1" si="280"/>
        <v>#N/A</v>
      </c>
      <c r="AU484" s="91" t="e">
        <f t="shared" ca="1" si="281"/>
        <v>#N/A</v>
      </c>
      <c r="AV484" s="99">
        <f t="shared" ca="1" si="282"/>
        <v>-17.398220550878197</v>
      </c>
      <c r="AW484" s="91">
        <f t="shared" ca="1" si="283"/>
        <v>-3.0075049003284455</v>
      </c>
      <c r="AX484" s="99">
        <f t="shared" ca="1" si="278"/>
        <v>-15.290761035568995</v>
      </c>
      <c r="AY484" s="91">
        <f t="shared" ca="1" si="279"/>
        <v>8.8281250000000018</v>
      </c>
    </row>
    <row r="485" spans="46:51">
      <c r="AT485" s="99" t="e">
        <f t="shared" ca="1" si="280"/>
        <v>#N/A</v>
      </c>
      <c r="AU485" s="91" t="e">
        <f t="shared" ca="1" si="281"/>
        <v>#N/A</v>
      </c>
      <c r="AV485" s="99">
        <f t="shared" ca="1" si="282"/>
        <v>-17.55676708635449</v>
      </c>
      <c r="AW485" s="91">
        <f t="shared" ca="1" si="283"/>
        <v>-3.0075049003284482</v>
      </c>
      <c r="AX485" s="99">
        <f t="shared" ca="1" si="278"/>
        <v>-15.426077504910312</v>
      </c>
      <c r="AY485" s="91">
        <f t="shared" ca="1" si="279"/>
        <v>8.9062500000000018</v>
      </c>
    </row>
    <row r="486" spans="46:51">
      <c r="AT486" s="99" t="e">
        <f t="shared" ca="1" si="280"/>
        <v>#N/A</v>
      </c>
      <c r="AU486" s="91" t="e">
        <f t="shared" ca="1" si="281"/>
        <v>#N/A</v>
      </c>
      <c r="AV486" s="99">
        <f t="shared" ca="1" si="282"/>
        <v>-17.715272812943084</v>
      </c>
      <c r="AW486" s="91">
        <f t="shared" ca="1" si="283"/>
        <v>-3.0075049003284526</v>
      </c>
      <c r="AX486" s="99">
        <f t="shared" ca="1" si="278"/>
        <v>-15.561393974251631</v>
      </c>
      <c r="AY486" s="91">
        <f t="shared" ca="1" si="279"/>
        <v>8.9843750000000018</v>
      </c>
    </row>
    <row r="487" spans="46:51">
      <c r="AT487" s="99" t="e">
        <f t="shared" ca="1" si="280"/>
        <v>#N/A</v>
      </c>
      <c r="AU487" s="91" t="e">
        <f t="shared" ca="1" si="281"/>
        <v>#N/A</v>
      </c>
      <c r="AV487" s="99">
        <f t="shared" ca="1" si="282"/>
        <v>-17.873738816333319</v>
      </c>
      <c r="AW487" s="91">
        <f t="shared" ca="1" si="283"/>
        <v>-3.0075049003284482</v>
      </c>
      <c r="AX487" s="99">
        <f t="shared" ca="1" si="278"/>
        <v>-15.69671044359295</v>
      </c>
      <c r="AY487" s="91">
        <f t="shared" ca="1" si="279"/>
        <v>9.0625000000000018</v>
      </c>
    </row>
    <row r="488" spans="46:51">
      <c r="AT488" s="99" t="e">
        <f t="shared" ca="1" si="280"/>
        <v>#N/A</v>
      </c>
      <c r="AU488" s="91" t="e">
        <f t="shared" ca="1" si="281"/>
        <v>#N/A</v>
      </c>
      <c r="AV488" s="99">
        <f t="shared" ca="1" si="282"/>
        <v>-18.032166143783179</v>
      </c>
      <c r="AW488" s="91">
        <f t="shared" ca="1" si="283"/>
        <v>-3.0075049003284473</v>
      </c>
      <c r="AX488" s="99">
        <f t="shared" ca="1" si="278"/>
        <v>-15.832026912934268</v>
      </c>
      <c r="AY488" s="91">
        <f t="shared" ca="1" si="279"/>
        <v>9.1406250000000018</v>
      </c>
    </row>
    <row r="489" spans="46:51">
      <c r="AT489" s="99" t="e">
        <f t="shared" ca="1" si="280"/>
        <v>#N/A</v>
      </c>
      <c r="AU489" s="91" t="e">
        <f t="shared" ca="1" si="281"/>
        <v>#N/A</v>
      </c>
      <c r="AV489" s="99">
        <f t="shared" ca="1" si="282"/>
        <v>-18.190555805815841</v>
      </c>
      <c r="AW489" s="91">
        <f t="shared" ca="1" si="283"/>
        <v>-3.0075049003284482</v>
      </c>
      <c r="AX489" s="99">
        <f t="shared" ca="1" si="278"/>
        <v>-15.967343382275587</v>
      </c>
      <c r="AY489" s="91">
        <f t="shared" ca="1" si="279"/>
        <v>9.2187500000000018</v>
      </c>
    </row>
    <row r="490" spans="46:51">
      <c r="AT490" s="99" t="e">
        <f t="shared" ca="1" si="280"/>
        <v>#N/A</v>
      </c>
      <c r="AU490" s="91" t="e">
        <f t="shared" ca="1" si="281"/>
        <v>#N/A</v>
      </c>
      <c r="AV490" s="99">
        <f t="shared" ca="1" si="282"/>
        <v>-18.348908777826555</v>
      </c>
      <c r="AW490" s="91">
        <f t="shared" ca="1" si="283"/>
        <v>-3.007504900328446</v>
      </c>
      <c r="AX490" s="99">
        <f t="shared" ca="1" si="278"/>
        <v>-16.102659851616906</v>
      </c>
      <c r="AY490" s="91">
        <f t="shared" ca="1" si="279"/>
        <v>9.2968750000000018</v>
      </c>
    </row>
    <row r="491" spans="46:51">
      <c r="AT491" s="99" t="e">
        <f t="shared" ca="1" si="280"/>
        <v>#N/A</v>
      </c>
      <c r="AU491" s="91" t="e">
        <f t="shared" ca="1" si="281"/>
        <v>#N/A</v>
      </c>
      <c r="AV491" s="99">
        <f t="shared" ca="1" si="282"/>
        <v>-18.507226001605439</v>
      </c>
      <c r="AW491" s="91">
        <f t="shared" ca="1" si="283"/>
        <v>-3.0075049003284482</v>
      </c>
      <c r="AX491" s="99">
        <f t="shared" ca="1" si="278"/>
        <v>-16.237976320958225</v>
      </c>
      <c r="AY491" s="91">
        <f t="shared" ca="1" si="279"/>
        <v>9.3750000000000018</v>
      </c>
    </row>
    <row r="492" spans="46:51">
      <c r="AT492" s="99" t="e">
        <f t="shared" ca="1" si="280"/>
        <v>#N/A</v>
      </c>
      <c r="AU492" s="91" t="e">
        <f t="shared" ca="1" si="281"/>
        <v>#N/A</v>
      </c>
      <c r="AV492" s="99">
        <f t="shared" ca="1" si="282"/>
        <v>-18.665508386781227</v>
      </c>
      <c r="AW492" s="91">
        <f t="shared" ca="1" si="283"/>
        <v>-3.0075049003284482</v>
      </c>
      <c r="AX492" s="99">
        <f t="shared" ca="1" si="278"/>
        <v>-16.373292790299541</v>
      </c>
      <c r="AY492" s="91">
        <f t="shared" ca="1" si="279"/>
        <v>9.4531250000000018</v>
      </c>
    </row>
    <row r="493" spans="46:51">
      <c r="AT493" s="99" t="e">
        <f t="shared" ca="1" si="280"/>
        <v>#N/A</v>
      </c>
      <c r="AU493" s="91" t="e">
        <f t="shared" ca="1" si="281"/>
        <v>#N/A</v>
      </c>
      <c r="AV493" s="99">
        <f t="shared" ca="1" si="282"/>
        <v>-18.823756812190823</v>
      </c>
      <c r="AW493" s="91">
        <f t="shared" ca="1" si="283"/>
        <v>-3.0075049003284482</v>
      </c>
      <c r="AX493" s="99">
        <f t="shared" ca="1" si="278"/>
        <v>-16.50860925964086</v>
      </c>
      <c r="AY493" s="91">
        <f t="shared" ca="1" si="279"/>
        <v>9.5312500000000018</v>
      </c>
    </row>
    <row r="494" spans="46:51">
      <c r="AT494" s="99" t="e">
        <f t="shared" ca="1" si="280"/>
        <v>#N/A</v>
      </c>
      <c r="AU494" s="91" t="e">
        <f t="shared" ca="1" si="281"/>
        <v>#N/A</v>
      </c>
      <c r="AV494" s="99">
        <f t="shared" ca="1" si="282"/>
        <v>-18.981972127178999</v>
      </c>
      <c r="AW494" s="91">
        <f t="shared" ca="1" si="283"/>
        <v>-3.0075049003284522</v>
      </c>
      <c r="AX494" s="99">
        <f t="shared" ca="1" si="278"/>
        <v>-16.643925728982179</v>
      </c>
      <c r="AY494" s="91">
        <f t="shared" ca="1" si="279"/>
        <v>9.6093750000000018</v>
      </c>
    </row>
    <row r="495" spans="46:51">
      <c r="AT495" s="99" t="e">
        <f t="shared" ca="1" si="280"/>
        <v>#N/A</v>
      </c>
      <c r="AU495" s="91" t="e">
        <f t="shared" ca="1" si="281"/>
        <v>#N/A</v>
      </c>
      <c r="AV495" s="99">
        <f t="shared" ca="1" si="282"/>
        <v>-19.140155152832495</v>
      </c>
      <c r="AW495" s="91">
        <f t="shared" ca="1" si="283"/>
        <v>-3.0075049003284486</v>
      </c>
      <c r="AX495" s="99">
        <f t="shared" ca="1" si="278"/>
        <v>-16.779242198323498</v>
      </c>
      <c r="AY495" s="91">
        <f t="shared" ca="1" si="279"/>
        <v>9.6875000000000018</v>
      </c>
    </row>
    <row r="496" spans="46:51">
      <c r="AT496" s="99" t="e">
        <f t="shared" ca="1" si="280"/>
        <v>#N/A</v>
      </c>
      <c r="AU496" s="91" t="e">
        <f t="shared" ca="1" si="281"/>
        <v>#N/A</v>
      </c>
      <c r="AV496" s="99">
        <f t="shared" ca="1" si="282"/>
        <v>-19.29830668315229</v>
      </c>
      <c r="AW496" s="91">
        <f t="shared" ca="1" si="283"/>
        <v>-3.0075049003284482</v>
      </c>
      <c r="AX496" s="99">
        <f t="shared" ca="1" si="278"/>
        <v>-16.914558667664817</v>
      </c>
      <c r="AY496" s="91">
        <f t="shared" ca="1" si="279"/>
        <v>9.7656250000000018</v>
      </c>
    </row>
    <row r="497" spans="46:51">
      <c r="AT497" s="99" t="e">
        <f t="shared" ca="1" si="280"/>
        <v>#N/A</v>
      </c>
      <c r="AU497" s="91" t="e">
        <f t="shared" ca="1" si="281"/>
        <v>#N/A</v>
      </c>
      <c r="AV497" s="99">
        <f t="shared" ca="1" si="282"/>
        <v>-19.456427486167659</v>
      </c>
      <c r="AW497" s="91">
        <f t="shared" ca="1" si="283"/>
        <v>-3.0075049003284531</v>
      </c>
      <c r="AX497" s="99">
        <f t="shared" ca="1" si="278"/>
        <v>-17.049875137006136</v>
      </c>
      <c r="AY497" s="91">
        <f t="shared" ca="1" si="279"/>
        <v>9.8437500000000018</v>
      </c>
    </row>
    <row r="498" spans="46:51">
      <c r="AT498" s="99" t="e">
        <f t="shared" ca="1" si="280"/>
        <v>#N/A</v>
      </c>
      <c r="AU498" s="91" t="e">
        <f t="shared" ca="1" si="281"/>
        <v>#N/A</v>
      </c>
      <c r="AV498" s="99">
        <f t="shared" ca="1" si="282"/>
        <v>-19.614518304995418</v>
      </c>
      <c r="AW498" s="91">
        <f t="shared" ca="1" si="283"/>
        <v>-3.0075049003284446</v>
      </c>
      <c r="AX498" s="99">
        <f t="shared" ca="1" si="278"/>
        <v>-17.185191606347452</v>
      </c>
      <c r="AY498" s="91">
        <f t="shared" ca="1" si="279"/>
        <v>9.9218750000000018</v>
      </c>
    </row>
    <row r="499" spans="46:51">
      <c r="AT499" s="99" t="e">
        <f t="shared" ref="AT499:AT530" ca="1" si="284">-AT171</f>
        <v>#N/A</v>
      </c>
      <c r="AU499" s="91" t="e">
        <f t="shared" ref="AU499:AU530" ca="1" si="285">AU171</f>
        <v>#N/A</v>
      </c>
      <c r="AV499" s="99">
        <f t="shared" ref="AV499:AV530" ca="1" si="286">-AV171</f>
        <v>-19.772579858847465</v>
      </c>
      <c r="AW499" s="91">
        <f t="shared" ref="AW499:AW530" ca="1" si="287">AW171</f>
        <v>-3.0075049003284486</v>
      </c>
      <c r="AX499" s="99">
        <f t="shared" ca="1" si="278"/>
        <v>-17.320508075688771</v>
      </c>
      <c r="AY499" s="91">
        <f t="shared" ca="1" si="279"/>
        <v>10.000000000000002</v>
      </c>
    </row>
    <row r="500" spans="46:51">
      <c r="AT500" s="99" t="e">
        <f t="shared" ca="1" si="284"/>
        <v>#N/A</v>
      </c>
      <c r="AU500" s="91" t="e">
        <f t="shared" ca="1" si="285"/>
        <v>#N/A</v>
      </c>
      <c r="AV500" s="99">
        <f t="shared" ca="1" si="286"/>
        <v>-19.930612843989529</v>
      </c>
      <c r="AW500" s="91">
        <f t="shared" ca="1" si="287"/>
        <v>-3.0075049003284446</v>
      </c>
      <c r="AX500" s="99">
        <f t="shared" ref="AX500:AX530" ca="1" si="288">-AX172</f>
        <v>-17.45582454503009</v>
      </c>
      <c r="AY500" s="91">
        <f t="shared" ref="AY500:AY530" ca="1" si="289">AY172</f>
        <v>10.078125000000002</v>
      </c>
    </row>
    <row r="501" spans="46:51">
      <c r="AT501" s="99" t="e">
        <f t="shared" ca="1" si="284"/>
        <v>#N/A</v>
      </c>
      <c r="AU501" s="91" t="e">
        <f t="shared" ca="1" si="285"/>
        <v>#N/A</v>
      </c>
      <c r="AV501" s="99">
        <f t="shared" ca="1" si="286"/>
        <v>-20.088617934653954</v>
      </c>
      <c r="AW501" s="91">
        <f t="shared" ca="1" si="287"/>
        <v>-3.0075049003284464</v>
      </c>
      <c r="AX501" s="99">
        <f t="shared" ca="1" si="288"/>
        <v>-17.591141014371409</v>
      </c>
      <c r="AY501" s="91">
        <f t="shared" ca="1" si="289"/>
        <v>10.156250000000002</v>
      </c>
    </row>
    <row r="502" spans="46:51">
      <c r="AT502" s="99" t="e">
        <f t="shared" ca="1" si="284"/>
        <v>#N/A</v>
      </c>
      <c r="AU502" s="91" t="e">
        <f t="shared" ca="1" si="285"/>
        <v>#N/A</v>
      </c>
      <c r="AV502" s="99">
        <f t="shared" ca="1" si="286"/>
        <v>-20.246595783908965</v>
      </c>
      <c r="AW502" s="91">
        <f t="shared" ca="1" si="287"/>
        <v>-3.0075049003284531</v>
      </c>
      <c r="AX502" s="99">
        <f t="shared" ca="1" si="288"/>
        <v>-17.726457483712728</v>
      </c>
      <c r="AY502" s="91">
        <f t="shared" ca="1" si="289"/>
        <v>10.234375000000002</v>
      </c>
    </row>
    <row r="503" spans="46:51">
      <c r="AT503" s="99" t="e">
        <f t="shared" ca="1" si="284"/>
        <v>#N/A</v>
      </c>
      <c r="AU503" s="91" t="e">
        <f t="shared" ca="1" si="285"/>
        <v>#N/A</v>
      </c>
      <c r="AV503" s="99">
        <f t="shared" ca="1" si="286"/>
        <v>-20.404547024486977</v>
      </c>
      <c r="AW503" s="91">
        <f t="shared" ca="1" si="287"/>
        <v>-3.0075049003284522</v>
      </c>
      <c r="AX503" s="99">
        <f t="shared" ca="1" si="288"/>
        <v>-17.861773953054048</v>
      </c>
      <c r="AY503" s="91">
        <f t="shared" ca="1" si="289"/>
        <v>10.312500000000002</v>
      </c>
    </row>
    <row r="504" spans="46:51">
      <c r="AT504" s="99" t="e">
        <f t="shared" ca="1" si="284"/>
        <v>#N/A</v>
      </c>
      <c r="AU504" s="91" t="e">
        <f t="shared" ca="1" si="285"/>
        <v>#N/A</v>
      </c>
      <c r="AV504" s="99">
        <f t="shared" ca="1" si="286"/>
        <v>-20.562472269574016</v>
      </c>
      <c r="AW504" s="91">
        <f t="shared" ca="1" si="287"/>
        <v>-3.0075049003284535</v>
      </c>
      <c r="AX504" s="99">
        <f t="shared" ca="1" si="288"/>
        <v>-17.997090422395363</v>
      </c>
      <c r="AY504" s="91">
        <f t="shared" ca="1" si="289"/>
        <v>10.390625000000002</v>
      </c>
    </row>
    <row r="505" spans="46:51">
      <c r="AT505" s="99" t="e">
        <f t="shared" ca="1" si="284"/>
        <v>#N/A</v>
      </c>
      <c r="AU505" s="91" t="e">
        <f t="shared" ca="1" si="285"/>
        <v>#N/A</v>
      </c>
      <c r="AV505" s="99">
        <f t="shared" ca="1" si="286"/>
        <v>-20.720372113562544</v>
      </c>
      <c r="AW505" s="91">
        <f t="shared" ca="1" si="287"/>
        <v>-3.0075049003284504</v>
      </c>
      <c r="AX505" s="99">
        <f t="shared" ca="1" si="288"/>
        <v>-18.132406891736682</v>
      </c>
      <c r="AY505" s="91">
        <f t="shared" ca="1" si="289"/>
        <v>10.468750000000002</v>
      </c>
    </row>
    <row r="506" spans="46:51">
      <c r="AT506" s="99" t="e">
        <f t="shared" ca="1" si="284"/>
        <v>#N/A</v>
      </c>
      <c r="AU506" s="91" t="e">
        <f t="shared" ca="1" si="285"/>
        <v>#N/A</v>
      </c>
      <c r="AV506" s="99">
        <f t="shared" ca="1" si="286"/>
        <v>-20.878247132769562</v>
      </c>
      <c r="AW506" s="91">
        <f t="shared" ca="1" si="287"/>
        <v>-3.0075049003284478</v>
      </c>
      <c r="AX506" s="99">
        <f t="shared" ca="1" si="288"/>
        <v>-18.267723361078001</v>
      </c>
      <c r="AY506" s="91">
        <f t="shared" ca="1" si="289"/>
        <v>10.546875000000002</v>
      </c>
    </row>
    <row r="507" spans="46:51">
      <c r="AT507" s="99" t="e">
        <f t="shared" ca="1" si="284"/>
        <v>#N/A</v>
      </c>
      <c r="AU507" s="91" t="e">
        <f t="shared" ca="1" si="285"/>
        <v>#N/A</v>
      </c>
      <c r="AV507" s="99">
        <f t="shared" ca="1" si="286"/>
        <v>-21.036097886121855</v>
      </c>
      <c r="AW507" s="91">
        <f t="shared" ca="1" si="287"/>
        <v>-3.0075049003284478</v>
      </c>
      <c r="AX507" s="99">
        <f t="shared" ca="1" si="288"/>
        <v>-18.403039830419321</v>
      </c>
      <c r="AY507" s="91">
        <f t="shared" ca="1" si="289"/>
        <v>10.625000000000002</v>
      </c>
    </row>
    <row r="508" spans="46:51">
      <c r="AT508" s="99" t="e">
        <f t="shared" ca="1" si="284"/>
        <v>#N/A</v>
      </c>
      <c r="AU508" s="91" t="e">
        <f t="shared" ca="1" si="285"/>
        <v>#N/A</v>
      </c>
      <c r="AV508" s="99">
        <f t="shared" ca="1" si="286"/>
        <v>-21.1939249158102</v>
      </c>
      <c r="AW508" s="91">
        <f t="shared" ca="1" si="287"/>
        <v>-3.007504900328446</v>
      </c>
      <c r="AX508" s="99">
        <f t="shared" ca="1" si="288"/>
        <v>-18.53835629976064</v>
      </c>
      <c r="AY508" s="91">
        <f t="shared" ca="1" si="289"/>
        <v>10.703125000000002</v>
      </c>
    </row>
    <row r="509" spans="46:51">
      <c r="AT509" s="99" t="e">
        <f t="shared" ca="1" si="284"/>
        <v>#N/A</v>
      </c>
      <c r="AU509" s="91" t="e">
        <f t="shared" ca="1" si="285"/>
        <v>#N/A</v>
      </c>
      <c r="AV509" s="99">
        <f t="shared" ca="1" si="286"/>
        <v>-21.351728747914077</v>
      </c>
      <c r="AW509" s="91">
        <f t="shared" ca="1" si="287"/>
        <v>-3.0075049003284473</v>
      </c>
      <c r="AX509" s="99">
        <f t="shared" ca="1" si="288"/>
        <v>-18.673672769101959</v>
      </c>
      <c r="AY509" s="91">
        <f t="shared" ca="1" si="289"/>
        <v>10.781250000000002</v>
      </c>
    </row>
    <row r="510" spans="46:51">
      <c r="AT510" s="99" t="e">
        <f t="shared" ca="1" si="284"/>
        <v>#N/A</v>
      </c>
      <c r="AU510" s="91" t="e">
        <f t="shared" ca="1" si="285"/>
        <v>#N/A</v>
      </c>
      <c r="AV510" s="99">
        <f t="shared" ca="1" si="286"/>
        <v>-21.509509892998501</v>
      </c>
      <c r="AW510" s="91">
        <f t="shared" ca="1" si="287"/>
        <v>-3.0075049003284482</v>
      </c>
      <c r="AX510" s="99">
        <f t="shared" ca="1" si="288"/>
        <v>-18.808989238443274</v>
      </c>
      <c r="AY510" s="91">
        <f t="shared" ca="1" si="289"/>
        <v>10.859375000000002</v>
      </c>
    </row>
    <row r="511" spans="46:51">
      <c r="AT511" s="99" t="e">
        <f t="shared" ca="1" si="284"/>
        <v>#N/A</v>
      </c>
      <c r="AU511" s="91" t="e">
        <f t="shared" ca="1" si="285"/>
        <v>#N/A</v>
      </c>
      <c r="AV511" s="99">
        <f t="shared" ca="1" si="286"/>
        <v>-21.667268846684401</v>
      </c>
      <c r="AW511" s="91">
        <f t="shared" ca="1" si="287"/>
        <v>-3.0075049003284464</v>
      </c>
      <c r="AX511" s="99">
        <f t="shared" ca="1" si="288"/>
        <v>-18.944305707784594</v>
      </c>
      <c r="AY511" s="91">
        <f t="shared" ca="1" si="289"/>
        <v>10.937500000000002</v>
      </c>
    </row>
    <row r="512" spans="46:51">
      <c r="AT512" s="99" t="e">
        <f t="shared" ca="1" si="284"/>
        <v>#N/A</v>
      </c>
      <c r="AU512" s="91" t="e">
        <f t="shared" ca="1" si="285"/>
        <v>#N/A</v>
      </c>
      <c r="AV512" s="99">
        <f t="shared" ca="1" si="286"/>
        <v>-21.825006090193892</v>
      </c>
      <c r="AW512" s="91">
        <f t="shared" ca="1" si="287"/>
        <v>-3.0075049003284478</v>
      </c>
      <c r="AX512" s="99">
        <f t="shared" ca="1" si="288"/>
        <v>-19.079622177125913</v>
      </c>
      <c r="AY512" s="91">
        <f t="shared" ca="1" si="289"/>
        <v>11.015625000000002</v>
      </c>
    </row>
    <row r="513" spans="46:51">
      <c r="AT513" s="99" t="e">
        <f t="shared" ca="1" si="284"/>
        <v>#N/A</v>
      </c>
      <c r="AU513" s="91" t="e">
        <f t="shared" ca="1" si="285"/>
        <v>#N/A</v>
      </c>
      <c r="AV513" s="99">
        <f t="shared" ca="1" si="286"/>
        <v>-21.982722090871739</v>
      </c>
      <c r="AW513" s="91">
        <f t="shared" ca="1" si="287"/>
        <v>-3.0075049003284464</v>
      </c>
      <c r="AX513" s="99">
        <f t="shared" ca="1" si="288"/>
        <v>-19.214938646467232</v>
      </c>
      <c r="AY513" s="91">
        <f t="shared" ca="1" si="289"/>
        <v>11.093750000000002</v>
      </c>
    </row>
    <row r="514" spans="46:51">
      <c r="AT514" s="99" t="e">
        <f t="shared" ca="1" si="284"/>
        <v>#N/A</v>
      </c>
      <c r="AU514" s="91" t="e">
        <f t="shared" ca="1" si="285"/>
        <v>#N/A</v>
      </c>
      <c r="AV514" s="99">
        <f t="shared" ca="1" si="286"/>
        <v>-22.140417302684256</v>
      </c>
      <c r="AW514" s="91">
        <f t="shared" ca="1" si="287"/>
        <v>-3.0075049003284473</v>
      </c>
      <c r="AX514" s="99">
        <f t="shared" ca="1" si="288"/>
        <v>-19.350255115808551</v>
      </c>
      <c r="AY514" s="91">
        <f t="shared" ca="1" si="289"/>
        <v>11.171875000000002</v>
      </c>
    </row>
    <row r="515" spans="46:51">
      <c r="AT515" s="99" t="e">
        <f t="shared" ca="1" si="284"/>
        <v>#N/A</v>
      </c>
      <c r="AU515" s="91" t="e">
        <f t="shared" ca="1" si="285"/>
        <v>#N/A</v>
      </c>
      <c r="AV515" s="99">
        <f t="shared" ca="1" si="286"/>
        <v>-22.298092166696691</v>
      </c>
      <c r="AW515" s="91">
        <f t="shared" ca="1" si="287"/>
        <v>-3.0075049003284522</v>
      </c>
      <c r="AX515" s="99">
        <f t="shared" ca="1" si="288"/>
        <v>-19.48557158514987</v>
      </c>
      <c r="AY515" s="91">
        <f t="shared" ca="1" si="289"/>
        <v>11.250000000000002</v>
      </c>
    </row>
    <row r="516" spans="46:51">
      <c r="AT516" s="99" t="e">
        <f t="shared" ca="1" si="284"/>
        <v>#N/A</v>
      </c>
      <c r="AU516" s="91" t="e">
        <f t="shared" ca="1" si="285"/>
        <v>#N/A</v>
      </c>
      <c r="AV516" s="99">
        <f t="shared" ca="1" si="286"/>
        <v>-22.455747111530275</v>
      </c>
      <c r="AW516" s="91">
        <f t="shared" ca="1" si="287"/>
        <v>-3.0075049003284495</v>
      </c>
      <c r="AX516" s="99">
        <f t="shared" ca="1" si="288"/>
        <v>-19.620888054491186</v>
      </c>
      <c r="AY516" s="91">
        <f t="shared" ca="1" si="289"/>
        <v>11.328125000000002</v>
      </c>
    </row>
    <row r="517" spans="46:51">
      <c r="AT517" s="99" t="e">
        <f t="shared" ca="1" si="284"/>
        <v>#N/A</v>
      </c>
      <c r="AU517" s="91" t="e">
        <f t="shared" ca="1" si="285"/>
        <v>#N/A</v>
      </c>
      <c r="AV517" s="99">
        <f t="shared" ca="1" si="286"/>
        <v>-22.613382553799873</v>
      </c>
      <c r="AW517" s="91">
        <f t="shared" ca="1" si="287"/>
        <v>-3.0075049003284451</v>
      </c>
      <c r="AX517" s="99">
        <f t="shared" ca="1" si="288"/>
        <v>-19.756204523832505</v>
      </c>
      <c r="AY517" s="91">
        <f t="shared" ca="1" si="289"/>
        <v>11.406250000000002</v>
      </c>
    </row>
    <row r="518" spans="46:51">
      <c r="AT518" s="99" t="e">
        <f t="shared" ca="1" si="284"/>
        <v>#N/A</v>
      </c>
      <c r="AU518" s="91" t="e">
        <f t="shared" ca="1" si="285"/>
        <v>#N/A</v>
      </c>
      <c r="AV518" s="99">
        <f t="shared" ca="1" si="286"/>
        <v>-22.770998898533204</v>
      </c>
      <c r="AW518" s="91">
        <f t="shared" ca="1" si="287"/>
        <v>-3.00750490032845</v>
      </c>
      <c r="AX518" s="99">
        <f t="shared" ca="1" si="288"/>
        <v>-19.891520993173824</v>
      </c>
      <c r="AY518" s="91">
        <f t="shared" ca="1" si="289"/>
        <v>11.484375000000002</v>
      </c>
    </row>
    <row r="519" spans="46:51">
      <c r="AT519" s="99" t="e">
        <f t="shared" ca="1" si="284"/>
        <v>#N/A</v>
      </c>
      <c r="AU519" s="91" t="e">
        <f t="shared" ca="1" si="285"/>
        <v>#N/A</v>
      </c>
      <c r="AV519" s="99">
        <f t="shared" ca="1" si="286"/>
        <v>-22.928596539572595</v>
      </c>
      <c r="AW519" s="91">
        <f t="shared" ca="1" si="287"/>
        <v>-3.0075049003284478</v>
      </c>
      <c r="AX519" s="99">
        <f t="shared" ca="1" si="288"/>
        <v>-20.026837462515143</v>
      </c>
      <c r="AY519" s="91">
        <f t="shared" ca="1" si="289"/>
        <v>11.562500000000002</v>
      </c>
    </row>
    <row r="520" spans="46:51">
      <c r="AT520" s="99" t="e">
        <f t="shared" ca="1" si="284"/>
        <v>#N/A</v>
      </c>
      <c r="AU520" s="91" t="e">
        <f t="shared" ca="1" si="285"/>
        <v>#N/A</v>
      </c>
      <c r="AV520" s="99">
        <f t="shared" ca="1" si="286"/>
        <v>-23.086175859960012</v>
      </c>
      <c r="AW520" s="91">
        <f t="shared" ca="1" si="287"/>
        <v>-3.00750490032845</v>
      </c>
      <c r="AX520" s="99">
        <f t="shared" ca="1" si="288"/>
        <v>-20.162153931856462</v>
      </c>
      <c r="AY520" s="91">
        <f t="shared" ca="1" si="289"/>
        <v>11.640625000000002</v>
      </c>
    </row>
    <row r="521" spans="46:51">
      <c r="AT521" s="99" t="e">
        <f t="shared" ca="1" si="284"/>
        <v>#N/A</v>
      </c>
      <c r="AU521" s="91" t="e">
        <f t="shared" ca="1" si="285"/>
        <v>#N/A</v>
      </c>
      <c r="AV521" s="99">
        <f t="shared" ca="1" si="286"/>
        <v>-23.243737232306263</v>
      </c>
      <c r="AW521" s="91">
        <f t="shared" ca="1" si="287"/>
        <v>-3.0075049003284535</v>
      </c>
      <c r="AX521" s="99">
        <f t="shared" ca="1" si="288"/>
        <v>-20.297470401197781</v>
      </c>
      <c r="AY521" s="91">
        <f t="shared" ca="1" si="289"/>
        <v>11.718750000000002</v>
      </c>
    </row>
    <row r="522" spans="46:51">
      <c r="AT522" s="99" t="e">
        <f t="shared" ca="1" si="284"/>
        <v>#N/A</v>
      </c>
      <c r="AU522" s="91" t="e">
        <f t="shared" ca="1" si="285"/>
        <v>#N/A</v>
      </c>
      <c r="AV522" s="99">
        <f t="shared" ca="1" si="286"/>
        <v>-23.401281019145095</v>
      </c>
      <c r="AW522" s="91">
        <f t="shared" ca="1" si="287"/>
        <v>-3.0075049003284478</v>
      </c>
      <c r="AX522" s="99">
        <f t="shared" ca="1" si="288"/>
        <v>-20.432786870539097</v>
      </c>
      <c r="AY522" s="91">
        <f t="shared" ca="1" si="289"/>
        <v>11.796875000000002</v>
      </c>
    </row>
    <row r="523" spans="46:51">
      <c r="AT523" s="99" t="e">
        <f t="shared" ca="1" si="284"/>
        <v>#N/A</v>
      </c>
      <c r="AU523" s="91" t="e">
        <f t="shared" ca="1" si="285"/>
        <v>#N/A</v>
      </c>
      <c r="AV523" s="99">
        <f t="shared" ca="1" si="286"/>
        <v>-23.558807573272897</v>
      </c>
      <c r="AW523" s="91">
        <f t="shared" ca="1" si="287"/>
        <v>-3.0075049003284455</v>
      </c>
      <c r="AX523" s="99">
        <f t="shared" ca="1" si="288"/>
        <v>-20.568103339880416</v>
      </c>
      <c r="AY523" s="91">
        <f t="shared" ca="1" si="289"/>
        <v>11.875000000000002</v>
      </c>
    </row>
    <row r="524" spans="46:51">
      <c r="AT524" s="99" t="e">
        <f t="shared" ca="1" si="284"/>
        <v>#N/A</v>
      </c>
      <c r="AU524" s="91" t="e">
        <f t="shared" ca="1" si="285"/>
        <v>#N/A</v>
      </c>
      <c r="AV524" s="99">
        <f t="shared" ca="1" si="286"/>
        <v>-23.716317238074726</v>
      </c>
      <c r="AW524" s="91">
        <f t="shared" ca="1" si="287"/>
        <v>-3.0075049003284451</v>
      </c>
      <c r="AX524" s="99">
        <f t="shared" ca="1" si="288"/>
        <v>-20.703419809221735</v>
      </c>
      <c r="AY524" s="91">
        <f t="shared" ca="1" si="289"/>
        <v>11.953125000000002</v>
      </c>
    </row>
    <row r="525" spans="46:51">
      <c r="AT525" s="99" t="e">
        <f t="shared" ca="1" si="284"/>
        <v>#N/A</v>
      </c>
      <c r="AU525" s="91" t="e">
        <f t="shared" ca="1" si="285"/>
        <v>#N/A</v>
      </c>
      <c r="AV525" s="99">
        <f t="shared" ca="1" si="286"/>
        <v>-23.873810347837235</v>
      </c>
      <c r="AW525" s="91">
        <f t="shared" ca="1" si="287"/>
        <v>-3.0075049003284473</v>
      </c>
      <c r="AX525" s="99">
        <f t="shared" ca="1" si="288"/>
        <v>-20.838736278563054</v>
      </c>
      <c r="AY525" s="91">
        <f t="shared" ca="1" si="289"/>
        <v>12.031250000000004</v>
      </c>
    </row>
    <row r="526" spans="46:51">
      <c r="AT526" s="99" t="e">
        <f t="shared" ca="1" si="284"/>
        <v>#N/A</v>
      </c>
      <c r="AU526" s="91" t="e">
        <f t="shared" ca="1" si="285"/>
        <v>#N/A</v>
      </c>
      <c r="AV526" s="99">
        <f t="shared" ca="1" si="286"/>
        <v>-24.031287228049194</v>
      </c>
      <c r="AW526" s="91">
        <f t="shared" ca="1" si="287"/>
        <v>-3.0075049003284504</v>
      </c>
      <c r="AX526" s="99">
        <f t="shared" ca="1" si="288"/>
        <v>-20.974052747904373</v>
      </c>
      <c r="AY526" s="91">
        <f t="shared" ca="1" si="289"/>
        <v>12.109375000000004</v>
      </c>
    </row>
    <row r="527" spans="46:51">
      <c r="AT527" s="99" t="e">
        <f t="shared" ca="1" si="284"/>
        <v>#N/A</v>
      </c>
      <c r="AU527" s="91" t="e">
        <f t="shared" ca="1" si="285"/>
        <v>#N/A</v>
      </c>
      <c r="AV527" s="99">
        <f t="shared" ca="1" si="286"/>
        <v>-24.188748195690085</v>
      </c>
      <c r="AW527" s="91">
        <f t="shared" ca="1" si="287"/>
        <v>-3.0075049003284491</v>
      </c>
      <c r="AX527" s="99">
        <f t="shared" ca="1" si="288"/>
        <v>-21.109369217245689</v>
      </c>
      <c r="AY527" s="91">
        <f t="shared" ca="1" si="289"/>
        <v>12.187500000000004</v>
      </c>
    </row>
    <row r="528" spans="46:51">
      <c r="AT528" s="99" t="e">
        <f t="shared" ca="1" si="284"/>
        <v>#N/A</v>
      </c>
      <c r="AU528" s="91" t="e">
        <f t="shared" ca="1" si="285"/>
        <v>#N/A</v>
      </c>
      <c r="AV528" s="99">
        <f t="shared" ca="1" si="286"/>
        <v>-24.346193559507416</v>
      </c>
      <c r="AW528" s="91">
        <f t="shared" ca="1" si="287"/>
        <v>-3.0075049003284469</v>
      </c>
      <c r="AX528" s="99">
        <f t="shared" ca="1" si="288"/>
        <v>-21.244685686587008</v>
      </c>
      <c r="AY528" s="91">
        <f t="shared" ca="1" si="289"/>
        <v>12.265625000000004</v>
      </c>
    </row>
    <row r="529" spans="46:51">
      <c r="AT529" s="99" t="e">
        <f t="shared" ca="1" si="284"/>
        <v>#N/A</v>
      </c>
      <c r="AU529" s="91" t="e">
        <f t="shared" ca="1" si="285"/>
        <v>#N/A</v>
      </c>
      <c r="AV529" s="99">
        <f t="shared" ca="1" si="286"/>
        <v>-24.503623620283193</v>
      </c>
      <c r="AW529" s="91">
        <f t="shared" ca="1" si="287"/>
        <v>-3.0075049003284469</v>
      </c>
      <c r="AX529" s="99">
        <f t="shared" ca="1" si="288"/>
        <v>-21.380002155928327</v>
      </c>
      <c r="AY529" s="91">
        <f t="shared" ca="1" si="289"/>
        <v>12.343750000000004</v>
      </c>
    </row>
    <row r="530" spans="46:51">
      <c r="AT530" s="154" t="e">
        <f t="shared" ca="1" si="284"/>
        <v>#N/A</v>
      </c>
      <c r="AU530" s="139" t="e">
        <f t="shared" ca="1" si="285"/>
        <v>#N/A</v>
      </c>
      <c r="AV530" s="154">
        <f t="shared" ca="1" si="286"/>
        <v>-24.766507264148828</v>
      </c>
      <c r="AW530" s="139">
        <f t="shared" ca="1" si="287"/>
        <v>-3.0203671854367697</v>
      </c>
      <c r="AX530" s="99">
        <f t="shared" ca="1" si="288"/>
        <v>-21.607333824421744</v>
      </c>
      <c r="AY530" s="91">
        <f t="shared" ca="1" si="289"/>
        <v>12.475000000000003</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f t="shared" ca="1" si="290"/>
        <v>-0.95508712558928233</v>
      </c>
      <c r="AU559" s="91">
        <f t="shared" ca="1" si="291"/>
        <v>-4.1092164879735416</v>
      </c>
      <c r="AV559" s="99" t="e">
        <f t="shared" ca="1" si="292"/>
        <v>#N/A</v>
      </c>
      <c r="AW559" s="91" t="e">
        <f t="shared" ca="1" si="293"/>
        <v>#N/A</v>
      </c>
      <c r="AX559" s="99" t="e">
        <f t="shared" ref="AX559" ca="1" si="321">-AX234</f>
        <v>#N/A</v>
      </c>
      <c r="AY559" s="91" t="e">
        <f t="shared" ca="1" si="295"/>
        <v>#N/A</v>
      </c>
    </row>
    <row r="560" spans="46:51">
      <c r="AT560" s="99">
        <f t="shared" ca="1" si="290"/>
        <v>-1.5016540397063491</v>
      </c>
      <c r="AU560" s="91">
        <f t="shared" ca="1" si="291"/>
        <v>-4.1092164879735407</v>
      </c>
      <c r="AV560" s="99" t="e">
        <f t="shared" ca="1" si="292"/>
        <v>#N/A</v>
      </c>
      <c r="AW560" s="91" t="e">
        <f t="shared" ca="1" si="293"/>
        <v>#N/A</v>
      </c>
      <c r="AX560" s="99" t="e">
        <f t="shared" ref="AX560" ca="1" si="322">-AX235</f>
        <v>#N/A</v>
      </c>
      <c r="AY560" s="91" t="e">
        <f t="shared" ca="1" si="295"/>
        <v>#N/A</v>
      </c>
    </row>
    <row r="561" spans="46:51">
      <c r="AT561" s="99">
        <f t="shared" ca="1" si="290"/>
        <v>-1.9095984964034733</v>
      </c>
      <c r="AU561" s="91">
        <f t="shared" ca="1" si="291"/>
        <v>-4.1092164879735398</v>
      </c>
      <c r="AV561" s="99" t="e">
        <f t="shared" ca="1" si="292"/>
        <v>#N/A</v>
      </c>
      <c r="AW561" s="91" t="e">
        <f t="shared" ca="1" si="293"/>
        <v>#N/A</v>
      </c>
      <c r="AX561" s="99" t="e">
        <f t="shared" ref="AX561" ca="1" si="323">-AX236</f>
        <v>#N/A</v>
      </c>
      <c r="AY561" s="91" t="e">
        <f t="shared" ca="1" si="295"/>
        <v>#N/A</v>
      </c>
    </row>
    <row r="562" spans="46:51">
      <c r="AT562" s="99">
        <f t="shared" ca="1" si="290"/>
        <v>-2.2554370097536318</v>
      </c>
      <c r="AU562" s="91">
        <f t="shared" ca="1" si="291"/>
        <v>-4.1092164879735407</v>
      </c>
      <c r="AV562" s="99" t="e">
        <f t="shared" ca="1" si="292"/>
        <v>#N/A</v>
      </c>
      <c r="AW562" s="91" t="e">
        <f t="shared" ca="1" si="293"/>
        <v>#N/A</v>
      </c>
      <c r="AX562" s="99" t="e">
        <f t="shared" ref="AX562" ca="1" si="324">-AX237</f>
        <v>#N/A</v>
      </c>
      <c r="AY562" s="91" t="e">
        <f t="shared" ca="1" si="295"/>
        <v>#N/A</v>
      </c>
    </row>
    <row r="563" spans="46:51">
      <c r="AT563" s="99">
        <f t="shared" ca="1" si="290"/>
        <v>-2.5644207762117364</v>
      </c>
      <c r="AU563" s="91">
        <f t="shared" ca="1" si="291"/>
        <v>-4.1092164879735407</v>
      </c>
      <c r="AV563" s="99" t="e">
        <f t="shared" ca="1" si="292"/>
        <v>#N/A</v>
      </c>
      <c r="AW563" s="91" t="e">
        <f t="shared" ca="1" si="293"/>
        <v>#N/A</v>
      </c>
      <c r="AX563" s="99" t="e">
        <f t="shared" ref="AX563" ca="1" si="325">-AX238</f>
        <v>#N/A</v>
      </c>
      <c r="AY563" s="91" t="e">
        <f t="shared" ca="1" si="295"/>
        <v>#N/A</v>
      </c>
    </row>
    <row r="564" spans="46:51">
      <c r="AT564" s="99">
        <f t="shared" ref="AT564:AT595" ca="1" si="326">-AT239</f>
        <v>-2.8485680358675642</v>
      </c>
      <c r="AU564" s="91">
        <f t="shared" ref="AU564:AU595" ca="1" si="327">AU239</f>
        <v>-4.1092164879735416</v>
      </c>
      <c r="AV564" s="99" t="e">
        <f t="shared" ref="AV564:AV595" ca="1" si="328">-AV239</f>
        <v>#N/A</v>
      </c>
      <c r="AW564" s="91" t="e">
        <f t="shared" ref="AW564:AW595" ca="1" si="329">AW239</f>
        <v>#N/A</v>
      </c>
      <c r="AX564" s="99" t="e">
        <f t="shared" ref="AX564" ca="1" si="330">-AX239</f>
        <v>#N/A</v>
      </c>
      <c r="AY564" s="91" t="e">
        <f t="shared" ca="1" si="295"/>
        <v>#N/A</v>
      </c>
    </row>
    <row r="565" spans="46:51">
      <c r="AT565" s="99">
        <f t="shared" ca="1" si="326"/>
        <v>-3.1146835982915517</v>
      </c>
      <c r="AU565" s="91">
        <f t="shared" ca="1" si="327"/>
        <v>-4.1092164879735398</v>
      </c>
      <c r="AV565" s="99" t="e">
        <f t="shared" ca="1" si="328"/>
        <v>#N/A</v>
      </c>
      <c r="AW565" s="91" t="e">
        <f t="shared" ca="1" si="329"/>
        <v>#N/A</v>
      </c>
      <c r="AX565" s="99" t="e">
        <f t="shared" ref="AX565" ca="1" si="331">-AX240</f>
        <v>#N/A</v>
      </c>
      <c r="AY565" s="91" t="e">
        <f t="shared" ca="1" si="295"/>
        <v>#N/A</v>
      </c>
    </row>
    <row r="566" spans="46:51">
      <c r="AT566" s="99">
        <f t="shared" ca="1" si="326"/>
        <v>-3.3670456048242667</v>
      </c>
      <c r="AU566" s="91">
        <f t="shared" ca="1" si="327"/>
        <v>-4.1092164879735389</v>
      </c>
      <c r="AV566" s="99" t="e">
        <f t="shared" ca="1" si="328"/>
        <v>#N/A</v>
      </c>
      <c r="AW566" s="91" t="e">
        <f t="shared" ca="1" si="329"/>
        <v>#N/A</v>
      </c>
      <c r="AX566" s="99" t="e">
        <f t="shared" ref="AX566" ca="1" si="332">-AX241</f>
        <v>#N/A</v>
      </c>
      <c r="AY566" s="91" t="e">
        <f t="shared" ca="1" si="295"/>
        <v>#N/A</v>
      </c>
    </row>
    <row r="567" spans="46:51">
      <c r="AT567" s="99">
        <f t="shared" ca="1" si="326"/>
        <v>-3.6085407601226294</v>
      </c>
      <c r="AU567" s="91">
        <f t="shared" ca="1" si="327"/>
        <v>-4.1092164879735407</v>
      </c>
      <c r="AV567" s="99" t="e">
        <f t="shared" ca="1" si="328"/>
        <v>#N/A</v>
      </c>
      <c r="AW567" s="91" t="e">
        <f t="shared" ca="1" si="329"/>
        <v>#N/A</v>
      </c>
      <c r="AX567" s="99" t="e">
        <f t="shared" ref="AX567" ca="1" si="333">-AX242</f>
        <v>#N/A</v>
      </c>
      <c r="AY567" s="91" t="e">
        <f t="shared" ca="1" si="295"/>
        <v>#N/A</v>
      </c>
    </row>
    <row r="568" spans="46:51">
      <c r="AT568" s="99">
        <f t="shared" ca="1" si="326"/>
        <v>-3.8412191886126998</v>
      </c>
      <c r="AU568" s="91">
        <f t="shared" ca="1" si="327"/>
        <v>-4.1092164879735398</v>
      </c>
      <c r="AV568" s="99" t="e">
        <f t="shared" ca="1" si="328"/>
        <v>#N/A</v>
      </c>
      <c r="AW568" s="91" t="e">
        <f t="shared" ca="1" si="329"/>
        <v>#N/A</v>
      </c>
      <c r="AX568" s="99" t="e">
        <f t="shared" ref="AX568" ca="1" si="334">-AX243</f>
        <v>#N/A</v>
      </c>
      <c r="AY568" s="91" t="e">
        <f t="shared" ca="1" si="295"/>
        <v>#N/A</v>
      </c>
    </row>
    <row r="569" spans="46:51">
      <c r="AT569" s="99">
        <f t="shared" ca="1" si="326"/>
        <v>-4.066594572546717</v>
      </c>
      <c r="AU569" s="91">
        <f t="shared" ca="1" si="327"/>
        <v>-4.1092164879735398</v>
      </c>
      <c r="AV569" s="99" t="e">
        <f t="shared" ca="1" si="328"/>
        <v>#N/A</v>
      </c>
      <c r="AW569" s="91" t="e">
        <f t="shared" ca="1" si="329"/>
        <v>#N/A</v>
      </c>
      <c r="AX569" s="99" t="e">
        <f t="shared" ref="AX569" ca="1" si="335">-AX244</f>
        <v>#N/A</v>
      </c>
      <c r="AY569" s="91" t="e">
        <f t="shared" ca="1" si="295"/>
        <v>#N/A</v>
      </c>
    </row>
    <row r="570" spans="46:51">
      <c r="AT570" s="99">
        <f t="shared" ca="1" si="326"/>
        <v>-4.28581918715272</v>
      </c>
      <c r="AU570" s="91">
        <f t="shared" ca="1" si="327"/>
        <v>-4.1092164879735398</v>
      </c>
      <c r="AV570" s="99" t="e">
        <f t="shared" ca="1" si="328"/>
        <v>#N/A</v>
      </c>
      <c r="AW570" s="91" t="e">
        <f t="shared" ca="1" si="329"/>
        <v>#N/A</v>
      </c>
      <c r="AX570" s="99" t="e">
        <f t="shared" ref="AX570" ca="1" si="336">-AX245</f>
        <v>#N/A</v>
      </c>
      <c r="AY570" s="91" t="e">
        <f t="shared" ca="1" si="295"/>
        <v>#N/A</v>
      </c>
    </row>
    <row r="571" spans="46:51">
      <c r="AT571" s="99">
        <f t="shared" ca="1" si="326"/>
        <v>-4.4997920971380898</v>
      </c>
      <c r="AU571" s="91">
        <f t="shared" ca="1" si="327"/>
        <v>-4.1092164879735398</v>
      </c>
      <c r="AV571" s="99" t="e">
        <f t="shared" ca="1" si="328"/>
        <v>#N/A</v>
      </c>
      <c r="AW571" s="91" t="e">
        <f t="shared" ca="1" si="329"/>
        <v>#N/A</v>
      </c>
      <c r="AX571" s="99" t="e">
        <f t="shared" ref="AX571" ca="1" si="337">-AX246</f>
        <v>#N/A</v>
      </c>
      <c r="AY571" s="91" t="e">
        <f t="shared" ca="1" si="295"/>
        <v>#N/A</v>
      </c>
    </row>
    <row r="572" spans="46:51">
      <c r="AT572" s="99">
        <f t="shared" ca="1" si="326"/>
        <v>-4.7092292208987212</v>
      </c>
      <c r="AU572" s="91">
        <f t="shared" ca="1" si="327"/>
        <v>-4.1092164879735433</v>
      </c>
      <c r="AV572" s="99" t="e">
        <f t="shared" ca="1" si="328"/>
        <v>#N/A</v>
      </c>
      <c r="AW572" s="91" t="e">
        <f t="shared" ca="1" si="329"/>
        <v>#N/A</v>
      </c>
      <c r="AX572" s="99" t="e">
        <f t="shared" ref="AX572" ca="1" si="338">-AX247</f>
        <v>#N/A</v>
      </c>
      <c r="AY572" s="91" t="e">
        <f t="shared" ca="1" si="295"/>
        <v>#N/A</v>
      </c>
    </row>
    <row r="573" spans="46:51">
      <c r="AT573" s="99">
        <f t="shared" ca="1" si="326"/>
        <v>-4.9147104612038346</v>
      </c>
      <c r="AU573" s="91">
        <f t="shared" ca="1" si="327"/>
        <v>-4.1092164879735398</v>
      </c>
      <c r="AV573" s="99" t="e">
        <f t="shared" ca="1" si="328"/>
        <v>#N/A</v>
      </c>
      <c r="AW573" s="91" t="e">
        <f t="shared" ca="1" si="329"/>
        <v>#N/A</v>
      </c>
      <c r="AX573" s="99" t="e">
        <f t="shared" ref="AX573" ca="1" si="339">-AX248</f>
        <v>#N/A</v>
      </c>
      <c r="AY573" s="91" t="e">
        <f t="shared" ca="1" si="295"/>
        <v>#N/A</v>
      </c>
    </row>
    <row r="574" spans="46:51">
      <c r="AT574" s="99">
        <f t="shared" ca="1" si="326"/>
        <v>-5.1167124313338537</v>
      </c>
      <c r="AU574" s="91">
        <f t="shared" ca="1" si="327"/>
        <v>-4.1092164879735416</v>
      </c>
      <c r="AV574" s="99" t="e">
        <f t="shared" ca="1" si="328"/>
        <v>#N/A</v>
      </c>
      <c r="AW574" s="91" t="e">
        <f t="shared" ca="1" si="329"/>
        <v>#N/A</v>
      </c>
      <c r="AX574" s="99" t="e">
        <f t="shared" ref="AX574" ca="1" si="340">-AX249</f>
        <v>#N/A</v>
      </c>
      <c r="AY574" s="91" t="e">
        <f t="shared" ca="1" si="295"/>
        <v>#N/A</v>
      </c>
    </row>
    <row r="575" spans="46:51">
      <c r="AT575" s="99">
        <f t="shared" ca="1" si="326"/>
        <v>-5.3156317985227695</v>
      </c>
      <c r="AU575" s="91">
        <f t="shared" ca="1" si="327"/>
        <v>-4.1092164879735398</v>
      </c>
      <c r="AV575" s="99" t="e">
        <f t="shared" ca="1" si="328"/>
        <v>#N/A</v>
      </c>
      <c r="AW575" s="91" t="e">
        <f t="shared" ca="1" si="329"/>
        <v>#N/A</v>
      </c>
      <c r="AX575" s="99" t="e">
        <f t="shared" ref="AX575" ca="1" si="341">-AX250</f>
        <v>#N/A</v>
      </c>
      <c r="AY575" s="91" t="e">
        <f t="shared" ca="1" si="295"/>
        <v>#N/A</v>
      </c>
    </row>
    <row r="576" spans="46:51">
      <c r="AT576" s="99">
        <f t="shared" ca="1" si="326"/>
        <v>-5.5118023236475393</v>
      </c>
      <c r="AU576" s="91">
        <f t="shared" ca="1" si="327"/>
        <v>-4.1092164879735389</v>
      </c>
      <c r="AV576" s="99" t="e">
        <f t="shared" ca="1" si="328"/>
        <v>#N/A</v>
      </c>
      <c r="AW576" s="91" t="e">
        <f t="shared" ca="1" si="329"/>
        <v>#N/A</v>
      </c>
      <c r="AX576" s="99" t="e">
        <f t="shared" ref="AX576" ca="1" si="342">-AX251</f>
        <v>#N/A</v>
      </c>
      <c r="AY576" s="91" t="e">
        <f t="shared" ca="1" si="295"/>
        <v>#N/A</v>
      </c>
    </row>
    <row r="577" spans="46:51">
      <c r="AT577" s="99">
        <f t="shared" ca="1" si="326"/>
        <v>-5.7055075512583793</v>
      </c>
      <c r="AU577" s="91">
        <f t="shared" ca="1" si="327"/>
        <v>-4.1092164879735416</v>
      </c>
      <c r="AV577" s="99" t="e">
        <f t="shared" ca="1" si="328"/>
        <v>#N/A</v>
      </c>
      <c r="AW577" s="91" t="e">
        <f t="shared" ca="1" si="329"/>
        <v>#N/A</v>
      </c>
      <c r="AX577" s="99" t="e">
        <f t="shared" ref="AX577" ca="1" si="343">-AX252</f>
        <v>#N/A</v>
      </c>
      <c r="AY577" s="91" t="e">
        <f t="shared" ca="1" si="295"/>
        <v>#N/A</v>
      </c>
    </row>
    <row r="578" spans="46:51">
      <c r="AT578" s="99">
        <f t="shared" ca="1" si="326"/>
        <v>-5.8969904277492606</v>
      </c>
      <c r="AU578" s="91">
        <f t="shared" ca="1" si="327"/>
        <v>-4.1092164879735407</v>
      </c>
      <c r="AV578" s="99" t="e">
        <f t="shared" ca="1" si="328"/>
        <v>#N/A</v>
      </c>
      <c r="AW578" s="91" t="e">
        <f t="shared" ca="1" si="329"/>
        <v>#N/A</v>
      </c>
      <c r="AX578" s="99" t="e">
        <f t="shared" ref="AX578" ca="1" si="344">-AX253</f>
        <v>#N/A</v>
      </c>
      <c r="AY578" s="91" t="e">
        <f t="shared" ca="1" si="295"/>
        <v>#N/A</v>
      </c>
    </row>
    <row r="579" spans="46:51">
      <c r="AT579" s="99">
        <f t="shared" ca="1" si="326"/>
        <v>-6.0864607053250923</v>
      </c>
      <c r="AU579" s="91">
        <f t="shared" ca="1" si="327"/>
        <v>-4.109216487973538</v>
      </c>
      <c r="AV579" s="99" t="e">
        <f t="shared" ca="1" si="328"/>
        <v>#N/A</v>
      </c>
      <c r="AW579" s="91" t="e">
        <f t="shared" ca="1" si="329"/>
        <v>#N/A</v>
      </c>
      <c r="AX579" s="99" t="e">
        <f t="shared" ref="AX579" ca="1" si="345">-AX254</f>
        <v>#N/A</v>
      </c>
      <c r="AY579" s="91" t="e">
        <f t="shared" ca="1" si="295"/>
        <v>#N/A</v>
      </c>
    </row>
    <row r="580" spans="46:51">
      <c r="AT580" s="99">
        <f t="shared" ca="1" si="326"/>
        <v>-6.274100720817799</v>
      </c>
      <c r="AU580" s="91">
        <f t="shared" ca="1" si="327"/>
        <v>-4.1092164879735389</v>
      </c>
      <c r="AV580" s="99" t="e">
        <f t="shared" ca="1" si="328"/>
        <v>#N/A</v>
      </c>
      <c r="AW580" s="91" t="e">
        <f t="shared" ca="1" si="329"/>
        <v>#N/A</v>
      </c>
      <c r="AX580" s="99" t="e">
        <f t="shared" ref="AX580" ca="1" si="346">-AX255</f>
        <v>#N/A</v>
      </c>
      <c r="AY580" s="91" t="e">
        <f t="shared" ca="1" si="295"/>
        <v>#N/A</v>
      </c>
    </row>
    <row r="581" spans="46:51">
      <c r="AT581" s="99">
        <f t="shared" ca="1" si="326"/>
        <v>-6.4600699622733506</v>
      </c>
      <c r="AU581" s="91">
        <f t="shared" ca="1" si="327"/>
        <v>-4.1092164879735398</v>
      </c>
      <c r="AV581" s="99" t="e">
        <f t="shared" ca="1" si="328"/>
        <v>#N/A</v>
      </c>
      <c r="AW581" s="91" t="e">
        <f t="shared" ca="1" si="329"/>
        <v>#N/A</v>
      </c>
      <c r="AX581" s="99" t="e">
        <f t="shared" ref="AX581" ca="1" si="347">-AX256</f>
        <v>#N/A</v>
      </c>
      <c r="AY581" s="91" t="e">
        <f t="shared" ca="1" si="295"/>
        <v>#N/A</v>
      </c>
    </row>
    <row r="582" spans="46:51">
      <c r="AT582" s="99">
        <f t="shared" ca="1" si="326"/>
        <v>-6.6445087181044773</v>
      </c>
      <c r="AU582" s="91">
        <f t="shared" ca="1" si="327"/>
        <v>-4.1092164879735407</v>
      </c>
      <c r="AV582" s="99" t="e">
        <f t="shared" ca="1" si="328"/>
        <v>#N/A</v>
      </c>
      <c r="AW582" s="91" t="e">
        <f t="shared" ca="1" si="329"/>
        <v>#N/A</v>
      </c>
      <c r="AX582" s="99" t="e">
        <f t="shared" ref="AX582" ca="1" si="348">-AX257</f>
        <v>#N/A</v>
      </c>
      <c r="AY582" s="91" t="e">
        <f t="shared" ca="1" si="295"/>
        <v>#N/A</v>
      </c>
    </row>
    <row r="583" spans="46:51">
      <c r="AT583" s="99">
        <f t="shared" ca="1" si="326"/>
        <v>-6.8275410227596884</v>
      </c>
      <c r="AU583" s="91">
        <f t="shared" ca="1" si="327"/>
        <v>-4.1092164879735398</v>
      </c>
      <c r="AV583" s="99" t="e">
        <f t="shared" ca="1" si="328"/>
        <v>#N/A</v>
      </c>
      <c r="AW583" s="91" t="e">
        <f t="shared" ca="1" si="329"/>
        <v>#N/A</v>
      </c>
      <c r="AX583" s="99" t="e">
        <f t="shared" ref="AX583" ca="1" si="349">-AX258</f>
        <v>#N/A</v>
      </c>
      <c r="AY583" s="91" t="e">
        <f t="shared" ca="1" si="295"/>
        <v>#N/A</v>
      </c>
    </row>
    <row r="584" spans="46:51">
      <c r="AT584" s="99">
        <f t="shared" ca="1" si="326"/>
        <v>-7.009277056513489</v>
      </c>
      <c r="AU584" s="91">
        <f t="shared" ca="1" si="327"/>
        <v>-4.1092164879735407</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t="e">
        <f t="shared" ca="1" si="399"/>
        <v>#N/A</v>
      </c>
      <c r="AU654" s="91" t="e">
        <f t="shared" ca="1" si="400"/>
        <v>#N/A</v>
      </c>
      <c r="AV654" s="99" t="e">
        <f t="shared" ca="1" si="401"/>
        <v>#N/A</v>
      </c>
      <c r="AW654" s="91" t="e">
        <f t="shared" ca="1" si="402"/>
        <v>#N/A</v>
      </c>
      <c r="AX654" s="99" t="e">
        <f t="shared" ref="AX654" ca="1" si="429">-AX329</f>
        <v>#N/A</v>
      </c>
      <c r="AY654" s="91" t="e">
        <f t="shared" ca="1" si="368"/>
        <v>#N/A</v>
      </c>
    </row>
    <row r="655" spans="46:51">
      <c r="AT655" s="99" t="e">
        <f t="shared" ca="1" si="399"/>
        <v>#N/A</v>
      </c>
      <c r="AU655" s="91" t="e">
        <f t="shared" ca="1" si="400"/>
        <v>#N/A</v>
      </c>
      <c r="AV655" s="99" t="e">
        <f t="shared" ca="1" si="401"/>
        <v>#N/A</v>
      </c>
      <c r="AW655" s="91" t="e">
        <f t="shared" ca="1" si="402"/>
        <v>#N/A</v>
      </c>
      <c r="AX655" s="99" t="e">
        <f t="shared" ref="AX655" ca="1" si="430">-AX330</f>
        <v>#N/A</v>
      </c>
      <c r="AY655" s="91" t="e">
        <f t="shared" ca="1" si="368"/>
        <v>#N/A</v>
      </c>
    </row>
    <row r="656" spans="46:51">
      <c r="AT656" s="99" t="e">
        <f t="shared" ca="1" si="399"/>
        <v>#N/A</v>
      </c>
      <c r="AU656" s="91" t="e">
        <f t="shared" ca="1" si="400"/>
        <v>#N/A</v>
      </c>
      <c r="AV656" s="99" t="e">
        <f t="shared" ca="1" si="401"/>
        <v>#N/A</v>
      </c>
      <c r="AW656" s="91" t="e">
        <f t="shared" ca="1" si="402"/>
        <v>#N/A</v>
      </c>
      <c r="AX656" s="99" t="e">
        <f t="shared" ref="AX656" ca="1" si="431">-AX331</f>
        <v>#N/A</v>
      </c>
      <c r="AY656" s="91" t="e">
        <f t="shared" ca="1" si="368"/>
        <v>#N/A</v>
      </c>
    </row>
    <row r="657" spans="46:51">
      <c r="AT657" s="99" t="e">
        <f t="shared" ca="1" si="399"/>
        <v>#N/A</v>
      </c>
      <c r="AU657" s="91" t="e">
        <f t="shared" ca="1" si="400"/>
        <v>#N/A</v>
      </c>
      <c r="AV657" s="99" t="e">
        <f t="shared" ca="1" si="401"/>
        <v>#N/A</v>
      </c>
      <c r="AW657" s="91" t="e">
        <f t="shared" ca="1" si="402"/>
        <v>#N/A</v>
      </c>
      <c r="AX657" s="99" t="e">
        <f t="shared" ref="AX657" ca="1" si="432">-AX332</f>
        <v>#N/A</v>
      </c>
      <c r="AY657" s="91" t="e">
        <f t="shared" ca="1" si="368"/>
        <v>#N/A</v>
      </c>
    </row>
    <row r="658" spans="46:51">
      <c r="AT658" s="99" t="e">
        <f t="shared" ca="1" si="399"/>
        <v>#N/A</v>
      </c>
      <c r="AU658" s="91" t="e">
        <f t="shared" ca="1" si="400"/>
        <v>#N/A</v>
      </c>
      <c r="AV658" s="99" t="e">
        <f t="shared" ca="1" si="401"/>
        <v>#N/A</v>
      </c>
      <c r="AW658" s="91" t="e">
        <f t="shared" ca="1" si="402"/>
        <v>#N/A</v>
      </c>
      <c r="AX658" s="99" t="e">
        <f t="shared" ref="AX658" ca="1" si="433">-AX333</f>
        <v>#N/A</v>
      </c>
      <c r="AY658" s="91" t="e">
        <f t="shared" ca="1" si="368"/>
        <v>#N/A</v>
      </c>
    </row>
    <row r="659" spans="46:51">
      <c r="AT659" s="99" t="e">
        <f t="shared" ca="1" si="399"/>
        <v>#N/A</v>
      </c>
      <c r="AU659" s="91" t="e">
        <f t="shared" ca="1" si="400"/>
        <v>#N/A</v>
      </c>
      <c r="AV659" s="99" t="e">
        <f t="shared" ca="1" si="401"/>
        <v>#N/A</v>
      </c>
      <c r="AW659" s="91" t="e">
        <f t="shared" ca="1" si="402"/>
        <v>#N/A</v>
      </c>
      <c r="AX659" s="99" t="e">
        <f t="shared" ref="AX659" ca="1" si="434">-AX334</f>
        <v>#N/A</v>
      </c>
      <c r="AY659" s="91" t="e">
        <f t="shared" ca="1" si="368"/>
        <v>#N/A</v>
      </c>
    </row>
    <row r="660" spans="46:51">
      <c r="AT660" s="99" t="e">
        <f t="shared" ref="AT660:AT691" ca="1" si="435">-AT335</f>
        <v>#N/A</v>
      </c>
      <c r="AU660" s="91" t="e">
        <f t="shared" ref="AU660:AU691" ca="1" si="436">AU335</f>
        <v>#N/A</v>
      </c>
      <c r="AV660" s="99" t="e">
        <f t="shared" ref="AV660:AV691" ca="1" si="437">-AV335</f>
        <v>#N/A</v>
      </c>
      <c r="AW660" s="91" t="e">
        <f t="shared" ref="AW660:AW691" ca="1" si="438">AW335</f>
        <v>#N/A</v>
      </c>
      <c r="AX660" s="99" t="e">
        <f t="shared" ref="AX660" ca="1" si="439">-AX335</f>
        <v>#N/A</v>
      </c>
      <c r="AY660" s="91" t="e">
        <f t="shared" ca="1" si="368"/>
        <v>#N/A</v>
      </c>
    </row>
    <row r="661" spans="46:51">
      <c r="AT661" s="99" t="e">
        <f t="shared" ca="1" si="435"/>
        <v>#N/A</v>
      </c>
      <c r="AU661" s="91" t="e">
        <f t="shared" ca="1" si="436"/>
        <v>#N/A</v>
      </c>
      <c r="AV661" s="99" t="e">
        <f t="shared" ca="1" si="437"/>
        <v>#N/A</v>
      </c>
      <c r="AW661" s="91" t="e">
        <f t="shared" ca="1" si="438"/>
        <v>#N/A</v>
      </c>
      <c r="AX661" s="99" t="e">
        <f t="shared" ref="AX661" ca="1" si="440">-AX336</f>
        <v>#N/A</v>
      </c>
      <c r="AY661" s="91" t="e">
        <f t="shared" ref="AY661:AY691" ca="1" si="441">AY336</f>
        <v>#N/A</v>
      </c>
    </row>
    <row r="662" spans="46:51">
      <c r="AT662" s="99" t="e">
        <f t="shared" ca="1" si="435"/>
        <v>#N/A</v>
      </c>
      <c r="AU662" s="91" t="e">
        <f t="shared" ca="1" si="436"/>
        <v>#N/A</v>
      </c>
      <c r="AV662" s="99" t="e">
        <f t="shared" ca="1" si="437"/>
        <v>#N/A</v>
      </c>
      <c r="AW662" s="91" t="e">
        <f t="shared" ca="1" si="438"/>
        <v>#N/A</v>
      </c>
      <c r="AX662" s="99" t="e">
        <f t="shared" ref="AX662" ca="1" si="442">-AX337</f>
        <v>#N/A</v>
      </c>
      <c r="AY662" s="91" t="e">
        <f t="shared" ca="1" si="441"/>
        <v>#N/A</v>
      </c>
    </row>
    <row r="663" spans="46:51">
      <c r="AT663" s="99" t="e">
        <f t="shared" ca="1" si="435"/>
        <v>#N/A</v>
      </c>
      <c r="AU663" s="91" t="e">
        <f t="shared" ca="1" si="436"/>
        <v>#N/A</v>
      </c>
      <c r="AV663" s="99" t="e">
        <f t="shared" ca="1" si="437"/>
        <v>#N/A</v>
      </c>
      <c r="AW663" s="91" t="e">
        <f t="shared" ca="1" si="438"/>
        <v>#N/A</v>
      </c>
      <c r="AX663" s="99" t="e">
        <f t="shared" ref="AX663" ca="1" si="443">-AX338</f>
        <v>#N/A</v>
      </c>
      <c r="AY663" s="91" t="e">
        <f t="shared" ca="1" si="441"/>
        <v>#N/A</v>
      </c>
    </row>
    <row r="664" spans="46:51">
      <c r="AT664" s="99" t="e">
        <f t="shared" ca="1" si="435"/>
        <v>#N/A</v>
      </c>
      <c r="AU664" s="91" t="e">
        <f t="shared" ca="1" si="436"/>
        <v>#N/A</v>
      </c>
      <c r="AV664" s="99" t="e">
        <f t="shared" ca="1" si="437"/>
        <v>#N/A</v>
      </c>
      <c r="AW664" s="91" t="e">
        <f t="shared" ca="1" si="438"/>
        <v>#N/A</v>
      </c>
      <c r="AX664" s="99" t="e">
        <f t="shared" ref="AX664" ca="1" si="444">-AX339</f>
        <v>#N/A</v>
      </c>
      <c r="AY664" s="91" t="e">
        <f t="shared" ca="1" si="441"/>
        <v>#N/A</v>
      </c>
    </row>
    <row r="665" spans="46:51">
      <c r="AT665" s="99" t="e">
        <f t="shared" ca="1" si="435"/>
        <v>#N/A</v>
      </c>
      <c r="AU665" s="91" t="e">
        <f t="shared" ca="1" si="436"/>
        <v>#N/A</v>
      </c>
      <c r="AV665" s="99" t="e">
        <f t="shared" ca="1" si="437"/>
        <v>#N/A</v>
      </c>
      <c r="AW665" s="91" t="e">
        <f t="shared" ca="1" si="438"/>
        <v>#N/A</v>
      </c>
      <c r="AX665" s="99" t="e">
        <f t="shared" ref="AX665" ca="1" si="445">-AX340</f>
        <v>#N/A</v>
      </c>
      <c r="AY665" s="91" t="e">
        <f t="shared" ca="1" si="441"/>
        <v>#N/A</v>
      </c>
    </row>
    <row r="666" spans="46:51">
      <c r="AT666" s="99" t="e">
        <f t="shared" ca="1" si="435"/>
        <v>#N/A</v>
      </c>
      <c r="AU666" s="91" t="e">
        <f t="shared" ca="1" si="436"/>
        <v>#N/A</v>
      </c>
      <c r="AV666" s="99" t="e">
        <f t="shared" ca="1" si="437"/>
        <v>#N/A</v>
      </c>
      <c r="AW666" s="91" t="e">
        <f t="shared" ca="1" si="438"/>
        <v>#N/A</v>
      </c>
      <c r="AX666" s="99" t="e">
        <f t="shared" ref="AX666" ca="1" si="446">-AX341</f>
        <v>#N/A</v>
      </c>
      <c r="AY666" s="91" t="e">
        <f t="shared" ca="1" si="441"/>
        <v>#N/A</v>
      </c>
    </row>
    <row r="667" spans="46:51">
      <c r="AT667" s="99" t="e">
        <f t="shared" ca="1" si="435"/>
        <v>#N/A</v>
      </c>
      <c r="AU667" s="91" t="e">
        <f t="shared" ca="1" si="436"/>
        <v>#N/A</v>
      </c>
      <c r="AV667" s="99" t="e">
        <f t="shared" ca="1" si="437"/>
        <v>#N/A</v>
      </c>
      <c r="AW667" s="91" t="e">
        <f t="shared" ca="1" si="438"/>
        <v>#N/A</v>
      </c>
      <c r="AX667" s="99" t="e">
        <f t="shared" ref="AX667" ca="1" si="447">-AX342</f>
        <v>#N/A</v>
      </c>
      <c r="AY667" s="91" t="e">
        <f t="shared" ca="1" si="441"/>
        <v>#N/A</v>
      </c>
    </row>
    <row r="668" spans="46:51">
      <c r="AT668" s="99" t="e">
        <f t="shared" ca="1" si="435"/>
        <v>#N/A</v>
      </c>
      <c r="AU668" s="91" t="e">
        <f t="shared" ca="1" si="436"/>
        <v>#N/A</v>
      </c>
      <c r="AV668" s="99" t="e">
        <f t="shared" ca="1" si="437"/>
        <v>#N/A</v>
      </c>
      <c r="AW668" s="91" t="e">
        <f t="shared" ca="1" si="438"/>
        <v>#N/A</v>
      </c>
      <c r="AX668" s="99" t="e">
        <f t="shared" ref="AX668" ca="1" si="448">-AX343</f>
        <v>#N/A</v>
      </c>
      <c r="AY668" s="91" t="e">
        <f t="shared" ca="1" si="441"/>
        <v>#N/A</v>
      </c>
    </row>
    <row r="669" spans="46:51">
      <c r="AT669" s="99" t="e">
        <f t="shared" ca="1" si="435"/>
        <v>#N/A</v>
      </c>
      <c r="AU669" s="91" t="e">
        <f t="shared" ca="1" si="436"/>
        <v>#N/A</v>
      </c>
      <c r="AV669" s="99" t="e">
        <f t="shared" ca="1" si="437"/>
        <v>#N/A</v>
      </c>
      <c r="AW669" s="91" t="e">
        <f t="shared" ca="1" si="438"/>
        <v>#N/A</v>
      </c>
      <c r="AX669" s="99" t="e">
        <f t="shared" ref="AX669" ca="1" si="449">-AX344</f>
        <v>#N/A</v>
      </c>
      <c r="AY669" s="91" t="e">
        <f t="shared" ca="1" si="441"/>
        <v>#N/A</v>
      </c>
    </row>
    <row r="670" spans="46:51">
      <c r="AT670" s="99" t="e">
        <f t="shared" ca="1" si="435"/>
        <v>#N/A</v>
      </c>
      <c r="AU670" s="91" t="e">
        <f t="shared" ca="1" si="436"/>
        <v>#N/A</v>
      </c>
      <c r="AV670" s="99" t="e">
        <f t="shared" ca="1" si="437"/>
        <v>#N/A</v>
      </c>
      <c r="AW670" s="91" t="e">
        <f t="shared" ca="1" si="438"/>
        <v>#N/A</v>
      </c>
      <c r="AX670" s="99" t="e">
        <f t="shared" ref="AX670" ca="1" si="450">-AX345</f>
        <v>#N/A</v>
      </c>
      <c r="AY670" s="91" t="e">
        <f t="shared" ca="1" si="441"/>
        <v>#N/A</v>
      </c>
    </row>
    <row r="671" spans="46:51">
      <c r="AT671" s="99" t="e">
        <f t="shared" ca="1" si="435"/>
        <v>#N/A</v>
      </c>
      <c r="AU671" s="91" t="e">
        <f t="shared" ca="1" si="436"/>
        <v>#N/A</v>
      </c>
      <c r="AV671" s="99" t="e">
        <f t="shared" ca="1" si="437"/>
        <v>#N/A</v>
      </c>
      <c r="AW671" s="91" t="e">
        <f t="shared" ca="1" si="438"/>
        <v>#N/A</v>
      </c>
      <c r="AX671" s="99" t="e">
        <f t="shared" ref="AX671" ca="1" si="451">-AX346</f>
        <v>#N/A</v>
      </c>
      <c r="AY671" s="91" t="e">
        <f t="shared" ca="1" si="441"/>
        <v>#N/A</v>
      </c>
    </row>
    <row r="672" spans="46:51">
      <c r="AT672" s="99" t="e">
        <f t="shared" ca="1" si="435"/>
        <v>#N/A</v>
      </c>
      <c r="AU672" s="91" t="e">
        <f t="shared" ca="1" si="436"/>
        <v>#N/A</v>
      </c>
      <c r="AV672" s="99" t="e">
        <f t="shared" ca="1" si="437"/>
        <v>#N/A</v>
      </c>
      <c r="AW672" s="91" t="e">
        <f t="shared" ca="1" si="438"/>
        <v>#N/A</v>
      </c>
      <c r="AX672" s="99" t="e">
        <f t="shared" ref="AX672" ca="1" si="452">-AX347</f>
        <v>#N/A</v>
      </c>
      <c r="AY672" s="91" t="e">
        <f t="shared" ca="1" si="441"/>
        <v>#N/A</v>
      </c>
    </row>
    <row r="673" spans="46:51">
      <c r="AT673" s="99" t="e">
        <f t="shared" ca="1" si="435"/>
        <v>#N/A</v>
      </c>
      <c r="AU673" s="91" t="e">
        <f t="shared" ca="1" si="436"/>
        <v>#N/A</v>
      </c>
      <c r="AV673" s="99" t="e">
        <f t="shared" ca="1" si="437"/>
        <v>#N/A</v>
      </c>
      <c r="AW673" s="91" t="e">
        <f t="shared" ca="1" si="438"/>
        <v>#N/A</v>
      </c>
      <c r="AX673" s="99" t="e">
        <f t="shared" ref="AX673" ca="1" si="453">-AX348</f>
        <v>#N/A</v>
      </c>
      <c r="AY673" s="91" t="e">
        <f t="shared" ca="1" si="441"/>
        <v>#N/A</v>
      </c>
    </row>
    <row r="674" spans="46:51">
      <c r="AT674" s="99" t="e">
        <f t="shared" ca="1" si="435"/>
        <v>#N/A</v>
      </c>
      <c r="AU674" s="91" t="e">
        <f t="shared" ca="1" si="436"/>
        <v>#N/A</v>
      </c>
      <c r="AV674" s="99" t="e">
        <f t="shared" ca="1" si="437"/>
        <v>#N/A</v>
      </c>
      <c r="AW674" s="91" t="e">
        <f t="shared" ca="1" si="438"/>
        <v>#N/A</v>
      </c>
      <c r="AX674" s="99" t="e">
        <f t="shared" ref="AX674" ca="1" si="454">-AX349</f>
        <v>#N/A</v>
      </c>
      <c r="AY674" s="91" t="e">
        <f t="shared" ca="1" si="441"/>
        <v>#N/A</v>
      </c>
    </row>
    <row r="675" spans="46:51">
      <c r="AT675" s="99" t="e">
        <f t="shared" ca="1" si="435"/>
        <v>#N/A</v>
      </c>
      <c r="AU675" s="91" t="e">
        <f t="shared" ca="1" si="436"/>
        <v>#N/A</v>
      </c>
      <c r="AV675" s="99" t="e">
        <f t="shared" ca="1" si="437"/>
        <v>#N/A</v>
      </c>
      <c r="AW675" s="91" t="e">
        <f t="shared" ca="1" si="438"/>
        <v>#N/A</v>
      </c>
      <c r="AX675" s="99">
        <f t="shared" ref="AX675" ca="1" si="455">-AX350</f>
        <v>-0.72878038411536772</v>
      </c>
      <c r="AY675" s="91">
        <f t="shared" ca="1" si="441"/>
        <v>22.33186161550865</v>
      </c>
    </row>
    <row r="676" spans="46:51">
      <c r="AT676" s="99" t="e">
        <f t="shared" ca="1" si="435"/>
        <v>#N/A</v>
      </c>
      <c r="AU676" s="91" t="e">
        <f t="shared" ca="1" si="436"/>
        <v>#N/A</v>
      </c>
      <c r="AV676" s="99" t="e">
        <f t="shared" ca="1" si="437"/>
        <v>#N/A</v>
      </c>
      <c r="AW676" s="91" t="e">
        <f t="shared" ca="1" si="438"/>
        <v>#N/A</v>
      </c>
      <c r="AX676" s="99">
        <f t="shared" ref="AX676" ca="1" si="456">-AX351</f>
        <v>-2.7455339709738191</v>
      </c>
      <c r="AY676" s="91">
        <f t="shared" ca="1" si="441"/>
        <v>22.331861615508654</v>
      </c>
    </row>
    <row r="677" spans="46:51">
      <c r="AT677" s="99" t="e">
        <f t="shared" ca="1" si="435"/>
        <v>#N/A</v>
      </c>
      <c r="AU677" s="91" t="e">
        <f t="shared" ca="1" si="436"/>
        <v>#N/A</v>
      </c>
      <c r="AV677" s="99" t="e">
        <f t="shared" ca="1" si="437"/>
        <v>#N/A</v>
      </c>
      <c r="AW677" s="91" t="e">
        <f t="shared" ca="1" si="438"/>
        <v>#N/A</v>
      </c>
      <c r="AX677" s="99">
        <f t="shared" ref="AX677" ca="1" si="457">-AX352</f>
        <v>-3.8201597935520009</v>
      </c>
      <c r="AY677" s="91">
        <f t="shared" ca="1" si="441"/>
        <v>22.331861615508654</v>
      </c>
    </row>
    <row r="678" spans="46:51">
      <c r="AT678" s="99" t="e">
        <f t="shared" ca="1" si="435"/>
        <v>#N/A</v>
      </c>
      <c r="AU678" s="91" t="e">
        <f t="shared" ca="1" si="436"/>
        <v>#N/A</v>
      </c>
      <c r="AV678" s="99" t="e">
        <f t="shared" ca="1" si="437"/>
        <v>#N/A</v>
      </c>
      <c r="AW678" s="91" t="e">
        <f t="shared" ca="1" si="438"/>
        <v>#N/A</v>
      </c>
      <c r="AX678" s="99">
        <f t="shared" ref="AX678" ca="1" si="458">-AX353</f>
        <v>-4.6581233384026239</v>
      </c>
      <c r="AY678" s="91">
        <f t="shared" ca="1" si="441"/>
        <v>22.331861615508654</v>
      </c>
    </row>
    <row r="679" spans="46:51">
      <c r="AT679" s="99" t="e">
        <f t="shared" ca="1" si="435"/>
        <v>#N/A</v>
      </c>
      <c r="AU679" s="91" t="e">
        <f t="shared" ca="1" si="436"/>
        <v>#N/A</v>
      </c>
      <c r="AV679" s="99">
        <f t="shared" ca="1" si="437"/>
        <v>-2.4443637302659247</v>
      </c>
      <c r="AW679" s="91">
        <f t="shared" ca="1" si="438"/>
        <v>-22.838313477940101</v>
      </c>
      <c r="AX679" s="99">
        <f t="shared" ref="AX679" ca="1" si="459">-AX354</f>
        <v>-5.3713530277083201</v>
      </c>
      <c r="AY679" s="91">
        <f t="shared" ca="1" si="441"/>
        <v>22.33186161550865</v>
      </c>
    </row>
    <row r="680" spans="46:51">
      <c r="AT680" s="99" t="e">
        <f t="shared" ca="1" si="435"/>
        <v>#N/A</v>
      </c>
      <c r="AU680" s="91" t="e">
        <f t="shared" ca="1" si="436"/>
        <v>#N/A</v>
      </c>
      <c r="AV680" s="99">
        <f t="shared" ca="1" si="437"/>
        <v>-3.630022380556281</v>
      </c>
      <c r="AW680" s="91">
        <f t="shared" ca="1" si="438"/>
        <v>-22.838313477940101</v>
      </c>
      <c r="AX680" s="99">
        <f t="shared" ref="AX680" ca="1" si="460">-AX355</f>
        <v>-6.0044634885867438</v>
      </c>
      <c r="AY680" s="91">
        <f t="shared" ca="1" si="441"/>
        <v>22.331861615508654</v>
      </c>
    </row>
    <row r="681" spans="46:51">
      <c r="AT681" s="99" t="e">
        <f t="shared" ca="1" si="435"/>
        <v>#N/A</v>
      </c>
      <c r="AU681" s="91" t="e">
        <f t="shared" ca="1" si="436"/>
        <v>#N/A</v>
      </c>
      <c r="AV681" s="99">
        <f t="shared" ca="1" si="437"/>
        <v>-4.519738824958754</v>
      </c>
      <c r="AW681" s="91">
        <f t="shared" ca="1" si="438"/>
        <v>-22.838313477940101</v>
      </c>
      <c r="AX681" s="99">
        <f t="shared" ref="AX681" ca="1" si="461">-AX356</f>
        <v>-6.5806199060780894</v>
      </c>
      <c r="AY681" s="91">
        <f t="shared" ca="1" si="441"/>
        <v>22.331861615508654</v>
      </c>
    </row>
    <row r="682" spans="46:51">
      <c r="AT682" s="99" t="e">
        <f t="shared" ca="1" si="435"/>
        <v>#N/A</v>
      </c>
      <c r="AU682" s="91" t="e">
        <f t="shared" ca="1" si="436"/>
        <v>#N/A</v>
      </c>
      <c r="AV682" s="99">
        <f t="shared" ca="1" si="437"/>
        <v>-5.2657234767256176</v>
      </c>
      <c r="AW682" s="91">
        <f t="shared" ca="1" si="438"/>
        <v>-22.838313477940108</v>
      </c>
      <c r="AX682" s="99">
        <f t="shared" ref="AX682" ca="1" si="462">-AX357</f>
        <v>-7.1136743695344418</v>
      </c>
      <c r="AY682" s="91">
        <f t="shared" ca="1" si="441"/>
        <v>22.331861615508654</v>
      </c>
    </row>
    <row r="683" spans="46:51">
      <c r="AT683" s="99" t="e">
        <f t="shared" ca="1" si="435"/>
        <v>#N/A</v>
      </c>
      <c r="AU683" s="91" t="e">
        <f t="shared" ca="1" si="436"/>
        <v>#N/A</v>
      </c>
      <c r="AV683" s="99">
        <f t="shared" ca="1" si="437"/>
        <v>-5.9225397040323227</v>
      </c>
      <c r="AW683" s="91">
        <f t="shared" ca="1" si="438"/>
        <v>-22.838313477940108</v>
      </c>
      <c r="AX683" s="99">
        <f t="shared" ref="AX683" ca="1" si="463">-AX358</f>
        <v>-7.6126865066329339</v>
      </c>
      <c r="AY683" s="91">
        <f t="shared" ca="1" si="441"/>
        <v>22.331861615508654</v>
      </c>
    </row>
    <row r="684" spans="46:51">
      <c r="AT684" s="99" t="e">
        <f t="shared" ca="1" si="435"/>
        <v>#N/A</v>
      </c>
      <c r="AU684" s="91" t="e">
        <f t="shared" ca="1" si="436"/>
        <v>#N/A</v>
      </c>
      <c r="AV684" s="99">
        <f t="shared" ca="1" si="437"/>
        <v>-6.5172031948788893</v>
      </c>
      <c r="AW684" s="91">
        <f t="shared" ca="1" si="438"/>
        <v>-22.838313477940098</v>
      </c>
      <c r="AX684" s="99">
        <f t="shared" ref="AX684" ca="1" si="464">-AX359</f>
        <v>-8.0839629381740306</v>
      </c>
      <c r="AY684" s="91">
        <f t="shared" ca="1" si="441"/>
        <v>22.33186161550865</v>
      </c>
    </row>
    <row r="685" spans="46:51">
      <c r="AT685" s="99" t="e">
        <f t="shared" ca="1" si="435"/>
        <v>#N/A</v>
      </c>
      <c r="AU685" s="91" t="e">
        <f t="shared" ca="1" si="436"/>
        <v>#N/A</v>
      </c>
      <c r="AV685" s="99">
        <f t="shared" ca="1" si="437"/>
        <v>-7.0654247250847879</v>
      </c>
      <c r="AW685" s="91">
        <f t="shared" ca="1" si="438"/>
        <v>-22.838313477940101</v>
      </c>
      <c r="AX685" s="99">
        <f t="shared" ref="AX685" ca="1" si="465">-AX360</f>
        <v>-8.5321009047169198</v>
      </c>
      <c r="AY685" s="91">
        <f t="shared" ca="1" si="441"/>
        <v>22.331861615508654</v>
      </c>
    </row>
    <row r="686" spans="46:51">
      <c r="AT686" s="99" t="e">
        <f t="shared" ca="1" si="435"/>
        <v>#N/A</v>
      </c>
      <c r="AU686" s="91" t="e">
        <f t="shared" ca="1" si="436"/>
        <v>#N/A</v>
      </c>
      <c r="AV686" s="99">
        <f t="shared" ca="1" si="437"/>
        <v>-7.5772913190228754</v>
      </c>
      <c r="AW686" s="91">
        <f t="shared" ca="1" si="438"/>
        <v>-22.838313477940105</v>
      </c>
      <c r="AX686" s="99">
        <f t="shared" ref="AX686" ca="1" si="466">-AX361</f>
        <v>-8.9605726957472598</v>
      </c>
      <c r="AY686" s="91">
        <f t="shared" ca="1" si="441"/>
        <v>22.33186161550865</v>
      </c>
    </row>
    <row r="687" spans="46:51">
      <c r="AT687" s="99" t="e">
        <f t="shared" ca="1" si="435"/>
        <v>#N/A</v>
      </c>
      <c r="AU687" s="91" t="e">
        <f t="shared" ca="1" si="436"/>
        <v>#N/A</v>
      </c>
      <c r="AV687" s="99">
        <f t="shared" ca="1" si="437"/>
        <v>-8.0597325666450956</v>
      </c>
      <c r="AW687" s="91">
        <f t="shared" ca="1" si="438"/>
        <v>-22.838313477940101</v>
      </c>
      <c r="AX687" s="99">
        <f t="shared" ref="AX687" ca="1" si="467">-AX362</f>
        <v>-9.3720759892497298</v>
      </c>
      <c r="AY687" s="91">
        <f t="shared" ca="1" si="441"/>
        <v>22.33186161550865</v>
      </c>
    </row>
    <row r="688" spans="46:51">
      <c r="AT688" s="99" t="e">
        <f t="shared" ca="1" si="435"/>
        <v>#N/A</v>
      </c>
      <c r="AU688" s="91" t="e">
        <f t="shared" ca="1" si="436"/>
        <v>#N/A</v>
      </c>
      <c r="AV688" s="99">
        <f t="shared" ca="1" si="437"/>
        <v>-8.5177498486008396</v>
      </c>
      <c r="AW688" s="91">
        <f t="shared" ca="1" si="438"/>
        <v>-22.838313477940098</v>
      </c>
      <c r="AX688" s="99">
        <f t="shared" ref="AX688" ca="1" si="468">-AX363</f>
        <v>-9.7687553857065801</v>
      </c>
      <c r="AY688" s="91">
        <f t="shared" ca="1" si="441"/>
        <v>22.33186161550865</v>
      </c>
    </row>
    <row r="689" spans="46:51">
      <c r="AT689" s="99" t="e">
        <f t="shared" ca="1" si="435"/>
        <v>#N/A</v>
      </c>
      <c r="AU689" s="91" t="e">
        <f t="shared" ca="1" si="436"/>
        <v>#N/A</v>
      </c>
      <c r="AV689" s="99">
        <f t="shared" ca="1" si="437"/>
        <v>-8.9550915152129811</v>
      </c>
      <c r="AW689" s="91">
        <f t="shared" ca="1" si="438"/>
        <v>-22.838313477940101</v>
      </c>
      <c r="AX689" s="99">
        <f t="shared" ref="AX689" ca="1" si="469">-AX364</f>
        <v>-10.152348661677811</v>
      </c>
      <c r="AY689" s="91">
        <f t="shared" ca="1" si="441"/>
        <v>22.331861615508654</v>
      </c>
    </row>
    <row r="690" spans="46:51">
      <c r="AT690" s="99" t="e">
        <f t="shared" ca="1" si="435"/>
        <v>#N/A</v>
      </c>
      <c r="AU690" s="91" t="e">
        <f t="shared" ca="1" si="436"/>
        <v>#N/A</v>
      </c>
      <c r="AV690" s="99">
        <f t="shared" ca="1" si="437"/>
        <v>-9.3746516593065632</v>
      </c>
      <c r="AW690" s="91">
        <f t="shared" ca="1" si="438"/>
        <v>-22.838313477940105</v>
      </c>
      <c r="AX690" s="99">
        <f t="shared" ref="AX690" ca="1" si="470">-AX365</f>
        <v>-10.5242868183916</v>
      </c>
      <c r="AY690" s="91">
        <f t="shared" ca="1" si="441"/>
        <v>22.331861615508654</v>
      </c>
    </row>
    <row r="691" spans="46:51">
      <c r="AT691" s="154" t="e">
        <f t="shared" ca="1" si="435"/>
        <v>#N/A</v>
      </c>
      <c r="AU691" s="139" t="e">
        <f t="shared" ca="1" si="436"/>
        <v>#N/A</v>
      </c>
      <c r="AV691" s="154">
        <f t="shared" ca="1" si="437"/>
        <v>-9.8205402583060017</v>
      </c>
      <c r="AW691" s="139">
        <f t="shared" ca="1" si="438"/>
        <v>-22.935986768286014</v>
      </c>
      <c r="AX691" s="154">
        <f t="shared" ref="AX691" ca="1" si="471">-AX366</f>
        <v>-10.932320067631528</v>
      </c>
      <c r="AY691" s="139">
        <f t="shared" ca="1" si="441"/>
        <v>22.42736894820391</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2023-02-20T12:22:34Z</dcterms:created>
  <dcterms:modified xsi:type="dcterms:W3CDTF">2023-02-21T10:53:55Z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