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10" yWindow="480" windowWidth="15000" windowHeight="7350"/>
  </bookViews>
  <sheets>
    <sheet name="Hoja1" sheetId="1" r:id="rId1"/>
    <sheet name="Hoja2" sheetId="2" r:id="rId2"/>
    <sheet name="Hoja3" sheetId="3" r:id="rId3"/>
  </sheets>
  <calcPr calcId="125725"/>
</workbook>
</file>

<file path=xl/calcChain.xml><?xml version="1.0" encoding="utf-8"?>
<calcChain xmlns="http://schemas.openxmlformats.org/spreadsheetml/2006/main">
  <c r="AT46" i="1"/>
  <c r="AN46"/>
  <c r="AG46"/>
  <c r="Z46"/>
  <c r="S46"/>
  <c r="AT45"/>
  <c r="AN45"/>
  <c r="AG45"/>
  <c r="Z45"/>
  <c r="D45"/>
  <c r="AT44"/>
  <c r="AN44"/>
  <c r="AG44"/>
  <c r="Z44"/>
  <c r="D44"/>
  <c r="AT43"/>
  <c r="AN43"/>
  <c r="AG43"/>
  <c r="Z43"/>
  <c r="D43"/>
  <c r="AT42"/>
  <c r="AN42"/>
  <c r="AG42"/>
  <c r="Z42"/>
  <c r="D42"/>
  <c r="AT41"/>
  <c r="AN41"/>
  <c r="AG41"/>
  <c r="Z41"/>
  <c r="D41"/>
  <c r="AT40"/>
  <c r="AN40"/>
  <c r="AG40"/>
  <c r="Z40"/>
  <c r="D40"/>
  <c r="AT39"/>
  <c r="AN39"/>
  <c r="AG39"/>
  <c r="Z39"/>
  <c r="D39"/>
  <c r="AN38"/>
  <c r="AG38"/>
  <c r="Z38"/>
  <c r="D38"/>
  <c r="AT37"/>
  <c r="AN37"/>
  <c r="AG37"/>
  <c r="Z37"/>
  <c r="D37"/>
  <c r="AT36"/>
  <c r="AN36"/>
  <c r="AG36"/>
  <c r="Z36"/>
  <c r="S36"/>
  <c r="D36"/>
  <c r="AT35"/>
  <c r="AN35"/>
  <c r="AG35"/>
  <c r="Z35"/>
  <c r="S35"/>
  <c r="D35"/>
  <c r="AT34"/>
  <c r="AN34"/>
  <c r="AG34"/>
  <c r="Z34"/>
  <c r="D34"/>
  <c r="AT33"/>
  <c r="AN33"/>
  <c r="AG33"/>
  <c r="Z33"/>
  <c r="D33"/>
  <c r="AT32"/>
  <c r="AN32"/>
  <c r="AG32"/>
  <c r="Z32"/>
  <c r="D32"/>
  <c r="AT31"/>
  <c r="AN31"/>
  <c r="AG31"/>
  <c r="Z31"/>
  <c r="D31"/>
  <c r="AT30"/>
  <c r="AN30"/>
  <c r="AG30"/>
  <c r="Z30"/>
  <c r="S30"/>
  <c r="D30"/>
  <c r="AT29"/>
  <c r="AN29"/>
  <c r="AG29"/>
  <c r="Z29"/>
  <c r="S29"/>
  <c r="D29"/>
  <c r="AT28"/>
  <c r="AN28"/>
  <c r="AG28"/>
  <c r="Z28"/>
  <c r="S28"/>
  <c r="D28"/>
  <c r="AT27"/>
  <c r="AN27"/>
  <c r="AG27"/>
  <c r="Z27"/>
  <c r="S27"/>
  <c r="D27"/>
  <c r="AT26"/>
  <c r="AN26"/>
  <c r="AG26"/>
  <c r="Z26"/>
  <c r="D26"/>
  <c r="AT25"/>
  <c r="AN25"/>
  <c r="AG25"/>
  <c r="Z25"/>
  <c r="S25"/>
  <c r="D25"/>
  <c r="AT24"/>
  <c r="AN24"/>
  <c r="AG24"/>
  <c r="Z24"/>
  <c r="S24"/>
  <c r="D24"/>
  <c r="AT23"/>
  <c r="AN23"/>
  <c r="AG23"/>
  <c r="Z23"/>
  <c r="S23"/>
  <c r="D23"/>
  <c r="AT22"/>
  <c r="AN22"/>
  <c r="AG22"/>
  <c r="Z22"/>
  <c r="S22"/>
  <c r="D22"/>
  <c r="AN21"/>
  <c r="AG21"/>
  <c r="Z21"/>
  <c r="D21"/>
  <c r="AN20"/>
  <c r="AG20"/>
  <c r="Z20"/>
  <c r="S20"/>
  <c r="D20"/>
  <c r="AN19"/>
  <c r="AG19"/>
  <c r="Z19"/>
  <c r="D19"/>
  <c r="AN18"/>
  <c r="AG18"/>
  <c r="Z18"/>
  <c r="S18"/>
  <c r="D18"/>
  <c r="AN17"/>
  <c r="AG17"/>
  <c r="Z17"/>
  <c r="S17"/>
  <c r="D17"/>
  <c r="AN16"/>
  <c r="AG16"/>
  <c r="Z16"/>
  <c r="S16"/>
  <c r="D16"/>
  <c r="AN15"/>
  <c r="AG15"/>
  <c r="Z15"/>
  <c r="S15"/>
  <c r="D15"/>
  <c r="AT14"/>
  <c r="AN14"/>
  <c r="AG14"/>
  <c r="Z14"/>
  <c r="D14"/>
  <c r="AT13"/>
  <c r="AN13"/>
  <c r="AG13"/>
  <c r="Z13"/>
  <c r="S13"/>
  <c r="D13"/>
  <c r="AN12"/>
  <c r="AG12"/>
  <c r="D12"/>
  <c r="AN11"/>
  <c r="AG11"/>
  <c r="Z11"/>
  <c r="D11"/>
  <c r="AT10"/>
  <c r="AN10"/>
  <c r="AG10"/>
  <c r="Z10"/>
  <c r="S10"/>
  <c r="D10"/>
  <c r="AT9"/>
  <c r="AN9"/>
  <c r="AG9"/>
  <c r="Z9"/>
  <c r="S9"/>
  <c r="D9"/>
  <c r="AT8"/>
  <c r="AN8"/>
  <c r="AG8"/>
  <c r="Z8"/>
  <c r="D8"/>
  <c r="AT7"/>
  <c r="AN7"/>
  <c r="AG7"/>
  <c r="Z7"/>
  <c r="D7"/>
  <c r="AT6"/>
  <c r="AN6"/>
  <c r="AG6"/>
  <c r="Z6"/>
  <c r="D6"/>
  <c r="AT5"/>
  <c r="AN5"/>
  <c r="AG5"/>
  <c r="Z5"/>
  <c r="S5"/>
  <c r="D5"/>
  <c r="AT4"/>
  <c r="AN4"/>
  <c r="AG4"/>
  <c r="Z4"/>
  <c r="D4"/>
  <c r="AU46" l="1"/>
  <c r="AU5"/>
  <c r="AU6"/>
  <c r="AU8"/>
  <c r="AU22"/>
  <c r="AU25"/>
  <c r="AU26"/>
  <c r="AU32"/>
  <c r="AU34"/>
  <c r="AU36"/>
  <c r="AU37"/>
  <c r="AU40"/>
  <c r="AU42"/>
  <c r="AU44"/>
  <c r="AU15"/>
  <c r="AU17"/>
  <c r="AU19"/>
  <c r="AU20"/>
  <c r="AU13"/>
  <c r="AU14"/>
  <c r="AU16"/>
  <c r="AU18"/>
  <c r="AU21"/>
  <c r="AU27"/>
  <c r="AU28"/>
  <c r="AU29"/>
  <c r="AU30"/>
  <c r="AU31"/>
  <c r="AU23"/>
  <c r="AU4"/>
  <c r="AU7"/>
  <c r="AU24"/>
  <c r="AU33"/>
  <c r="AU35"/>
  <c r="AU9"/>
  <c r="AU11"/>
  <c r="AU10"/>
  <c r="AU12"/>
  <c r="AU38"/>
  <c r="AU39"/>
  <c r="AU41"/>
  <c r="AU43"/>
  <c r="AU45"/>
</calcChain>
</file>

<file path=xl/sharedStrings.xml><?xml version="1.0" encoding="utf-8"?>
<sst xmlns="http://schemas.openxmlformats.org/spreadsheetml/2006/main" count="343" uniqueCount="183">
  <si>
    <t>LLEGADA</t>
  </si>
  <si>
    <t>CANAL</t>
  </si>
  <si>
    <t>REG</t>
  </si>
  <si>
    <t>TÍTULO</t>
  </si>
  <si>
    <t>DESCRIPCIÓN 1</t>
  </si>
  <si>
    <t>VIABILIDAD</t>
  </si>
  <si>
    <t>AREA: EXPLICACIÓN, EN CASO NEGATIVO</t>
  </si>
  <si>
    <t>EVALUACIÓN TÉCNICA</t>
  </si>
  <si>
    <r>
      <t xml:space="preserve">           </t>
    </r>
    <r>
      <rPr>
        <b/>
        <sz val="11"/>
        <rFont val="Calibri"/>
      </rPr>
      <t xml:space="preserve"> EVALUACIÓN DEL GRUPO MOTOR Y SEGUIMIENTO</t>
    </r>
  </si>
  <si>
    <t>Válida o no</t>
  </si>
  <si>
    <t>Caso negativo, explicar</t>
  </si>
  <si>
    <t>Áreas a las que afecta</t>
  </si>
  <si>
    <t>Área responsable</t>
  </si>
  <si>
    <t>COMENTARIOS DEL ÁREA</t>
  </si>
  <si>
    <t>Coste aproximado</t>
  </si>
  <si>
    <t>Juan José Llisterri (puntúa entre mínimo 1 y máximo 5)</t>
  </si>
  <si>
    <t>José Antonio Cachaza (puntúa entre mínimo 1 y máximo 5)</t>
  </si>
  <si>
    <t>notas  JOSE</t>
  </si>
  <si>
    <t>Francisco Ramón  (puntúa entre mínimo 1 y máximo 5)</t>
  </si>
  <si>
    <t>Álvaro Servert  (puntúa entre mínimo 1 y máximo 5)</t>
  </si>
  <si>
    <t>Roberto Pombo  (puntúa entre mínimo 1 y máximo 5)</t>
  </si>
  <si>
    <t>Afecta a un gran número de personas</t>
  </si>
  <si>
    <t>Atiende a criterios medioambientales</t>
  </si>
  <si>
    <t>Atiende a colectivos con necesidades especiales</t>
  </si>
  <si>
    <t>Atiende a necesidades básicas de la población</t>
  </si>
  <si>
    <t>Promueve la innovación tecnológica</t>
  </si>
  <si>
    <t>total 1</t>
  </si>
  <si>
    <t>NOTAS JUANJO</t>
  </si>
  <si>
    <t>total 2</t>
  </si>
  <si>
    <t>total 3</t>
  </si>
  <si>
    <t>NOTAS PACO</t>
  </si>
  <si>
    <t>total 4</t>
  </si>
  <si>
    <t>total 5</t>
  </si>
  <si>
    <t>TOTALES</t>
  </si>
  <si>
    <t>eM</t>
  </si>
  <si>
    <t>Campus  de futbol a partir de 12 años que incluyen las categorias (alevin, infantil y cadete) combinado con piscina.</t>
  </si>
  <si>
    <t>SÍ</t>
  </si>
  <si>
    <t>DEPORTE</t>
  </si>
  <si>
    <t>12.00</t>
  </si>
  <si>
    <t xml:space="preserve"> Construcción de pista deportiva en el barrio de Zaburdón. Se puede utilizar un solar que hay en la urbanización Pinar Real, de titularidad municipal, cuyo estado es ciertamente lamentable que lo convierte en un descampado sucio y abandonado, que está en frente de varios chalets, concretamente a la altura de los números 35,37 y 39 de la c/ Juan Esteban.</t>
  </si>
  <si>
    <t>SI</t>
  </si>
  <si>
    <t>creo que la adecuacion del espacio y la creacion supera con mucho el presupuesto</t>
  </si>
  <si>
    <t>Problemas ruido vecinos colindantes</t>
  </si>
  <si>
    <t>13.00</t>
  </si>
  <si>
    <t>Los alumnos de los colegios serán los embajadores del castellano con sus iguales de otros países a través de correspondencia postal. Su primera etapa, el envío de cartas personales (ida y vuelta) y su gestión.</t>
  </si>
  <si>
    <t>SI, La primera fase del proyecto</t>
  </si>
  <si>
    <t xml:space="preserve">EDUCACIÓN
</t>
  </si>
  <si>
    <t>EDUCACIÓN</t>
  </si>
  <si>
    <t>no lo veo interesante</t>
  </si>
  <si>
    <t>comunicación en otras lenguas es esencial</t>
  </si>
  <si>
    <t>Dotar una de las salas de la Casa de  Juventud con equipos de nuevas tecnologías.</t>
  </si>
  <si>
    <t>JUVENTUD</t>
  </si>
  <si>
    <t>17.00</t>
  </si>
  <si>
    <t>bien</t>
  </si>
  <si>
    <t>necesario</t>
  </si>
  <si>
    <t>Aprovechar el espacio del parque para instalar dos tirolinas.</t>
  </si>
  <si>
    <t>PARQUES</t>
  </si>
  <si>
    <t>9.00</t>
  </si>
  <si>
    <t>Juegos infantiles en los diferentes parques del municipio y, en particular, para bebés a partir de 1 año.</t>
  </si>
  <si>
    <t>poco especificado</t>
  </si>
  <si>
    <t>Temas de interés como feminismo y su papel en el cambio social y político, pensamiento de Ortega y Gasset, España en América durante 300 años, concierto de zarzuela…</t>
  </si>
  <si>
    <t>CULTURA</t>
  </si>
  <si>
    <t>Proyecto para mejorar el conocimiento y apreciación que estudiantes de ESO y Bachillerato de San Lorenzo tienen del patrimonio histórico, cultural y natural de este Real Sitio. Específicamente pretende generar material educativo, sensibilizar y formar al profesorado y hacer una primera experiencia de formación de jóvenes.</t>
  </si>
  <si>
    <t>20.00</t>
  </si>
  <si>
    <t>NI IDEA</t>
  </si>
  <si>
    <t>muy interesante</t>
  </si>
  <si>
    <t>BIEN</t>
  </si>
  <si>
    <t>MEDIO AMBIENTE</t>
  </si>
  <si>
    <t xml:space="preserve">Exposiciones permanenetes de arte urbano en SLE. </t>
  </si>
  <si>
    <t>8.00</t>
  </si>
  <si>
    <t>Recuperación espacios deteriorados y fomenta la cultura</t>
  </si>
  <si>
    <t>16.00</t>
  </si>
  <si>
    <t>SE</t>
  </si>
  <si>
    <t xml:space="preserve">Ampliación del horario anual de la piscina climatizada y arreglos de las salas de sauna. </t>
  </si>
  <si>
    <t>SI (SAUNAS)</t>
  </si>
  <si>
    <t>ME GUSTARIA</t>
  </si>
  <si>
    <t>Bien</t>
  </si>
  <si>
    <t>Rehabilitar el quiosco y parque de Plaza Santa Joaquina Vedruna como espacio de lectura en temporada estival. Que esté dotada con fondos de prensa de divulgación generalista y literatura infantil y juvenil.</t>
  </si>
  <si>
    <t>SI/NO</t>
  </si>
  <si>
    <t>BIBLIOTECA: Necesitaría aseos accesibles y el coste excede del máximo.</t>
  </si>
  <si>
    <t>BIBLIOTECA</t>
  </si>
  <si>
    <t>11.00</t>
  </si>
  <si>
    <t>UNA IDEA ROMANTICA</t>
  </si>
  <si>
    <t>Reutilizar plaza, hoy abandonada</t>
  </si>
  <si>
    <t>Acondicionar este espacio como zona verde, parque infantil y circuto de ejercicio para dultos. El objetivo  es aprovechar este solar, de momento inutilizado, ya que no existe nada parecudo en esta zona.</t>
  </si>
  <si>
    <t>ES PARCELA MUNICIPAL?</t>
  </si>
  <si>
    <t>Necesario en un espacio natural abandonado</t>
  </si>
  <si>
    <t>BE</t>
  </si>
  <si>
    <t>Arreglo y prolongación de la valla perimetral de la pista polideportiva del aurbanización Felipe II.</t>
  </si>
  <si>
    <t>DEPORTES / OBRAS</t>
  </si>
  <si>
    <t>DEPORTE/OBRAS</t>
  </si>
  <si>
    <t>Actividades de danza y movimiento para sentirse bien.</t>
  </si>
  <si>
    <t>ESCUELA DE MÚSICA</t>
  </si>
  <si>
    <t>AS SOCIALES/DEPORTE</t>
  </si>
  <si>
    <t>CLASES DE BAILE?</t>
  </si>
  <si>
    <t>Intresante</t>
  </si>
  <si>
    <t>29, 30, 89, 90</t>
  </si>
  <si>
    <t xml:space="preserve">Cambio de uso de las instalaciones deportivas del parque de los Romeros, sustituyendo por: pista de patinaje con obstáculos, aparatos de rehabilitación para mayores, columpios y areneros para menores, otras dotaciones inclusivas (nunca de pelota) </t>
  </si>
  <si>
    <t>SI (parte exterior)</t>
  </si>
  <si>
    <t>PARQUES / DEPORTES: ES UNA PISTA QUE SE ESTÁ UTILIZANDO DE FORMA HABITUAL POR LO QUE NO DEBERÍA QUITARSE. Se podría ver la posibilidad de poner aparatos de ejercicios de personas mayores en la parte exterior a la pista.</t>
  </si>
  <si>
    <t>PARQUES/DEPORTE</t>
  </si>
  <si>
    <t>A ESTUDIAR</t>
  </si>
  <si>
    <t>URBANISMO</t>
  </si>
  <si>
    <t>Jornadas de cine, conferencias, mesas redondas… para dar a conocer  deportes relacionados con la montaña: alpinismo, escalada, senderismo.  Y poner en contacto interesados.</t>
  </si>
  <si>
    <t>DEPORTE / MEDIO AMBIENTE</t>
  </si>
  <si>
    <t>DEPORTE/MEDIO AMBIENTE</t>
  </si>
  <si>
    <t>Camino seguro a los colegios Alfonso XII y Concepcionistas</t>
  </si>
  <si>
    <t>37, 38</t>
  </si>
  <si>
    <t>Festival o muestra de estatuas humanas</t>
  </si>
  <si>
    <t>NO SE</t>
  </si>
  <si>
    <t>Promoción cultural del municipio</t>
  </si>
  <si>
    <t>Interesante</t>
  </si>
  <si>
    <t>Hacer de la calle lugar agradable para el encuentro, el juego y la conversación, especialmente para infancia y juventud.</t>
  </si>
  <si>
    <t>PARQUES / OBRAS: Inversiones posibles de mejora hasta 15.000€</t>
  </si>
  <si>
    <t>PARQUES/OBRAS</t>
  </si>
  <si>
    <t>AY</t>
  </si>
  <si>
    <t>MEDIOAMBIENTE</t>
  </si>
  <si>
    <t>Adquirir ontenedores amarillos de boca mayor</t>
  </si>
  <si>
    <t>SERVICIOS</t>
  </si>
  <si>
    <t>Mejor adaptación de calles a carritos, bicis y personas con movilidad reducida.  Y caminos protegidos para bicicletas y patinetes.</t>
  </si>
  <si>
    <t>OBRAS</t>
  </si>
  <si>
    <t>Modernización urgente de nuestras ciudades</t>
  </si>
  <si>
    <t>Recuperar la bilbioiteca de Casa de Cultura por lo menos una sala de lectura.</t>
  </si>
  <si>
    <t>BIBLIOTECA: Sí, como sala de lectura</t>
  </si>
  <si>
    <t>52, 53</t>
  </si>
  <si>
    <t>Programa escolar  de primeros auxiolios para ESO y Bachillerato integrado en el programa escolar.</t>
  </si>
  <si>
    <t>EDUCACION</t>
  </si>
  <si>
    <t>Muy buena idea</t>
  </si>
  <si>
    <t>55, 56</t>
  </si>
  <si>
    <t>CC</t>
  </si>
  <si>
    <t>Dedicar un espacio para uso general, mayores, jóvenes, estudiantes… para lectura, con acceso wifi, periódicos…</t>
  </si>
  <si>
    <t>ASUNTOS SOCIALES / JUVENTUD: Sería el mismo espacio que la propuesta 50.</t>
  </si>
  <si>
    <t>ASUNTOS SOCIALES/JUVENTUD</t>
  </si>
  <si>
    <t>Útil y necesario para la modernización de nuestro pueblo</t>
  </si>
  <si>
    <t>Limpieza en las calles de la ciudad,</t>
  </si>
  <si>
    <t>Periferias son las más afectadas</t>
  </si>
  <si>
    <t>Wifi gratis por las calles, liberar subterráneos de cableado en desuso, no permitir antenas de telefonía móvil, pasar controles e inspecciones de routers y voltaje.</t>
  </si>
  <si>
    <t>NUEVAS TECNOLOGÍAS / OBRAS</t>
  </si>
  <si>
    <t>NUEVAS TECNOLOGIAS/OBRAS</t>
  </si>
  <si>
    <t>Acondicionar como parque la zona arbolada</t>
  </si>
  <si>
    <t>Nº25</t>
  </si>
  <si>
    <t>Iniciativa compuesta de conferencias y talleres con una selección de tecnologías que tendrán una importancia en un futuro próximo.</t>
  </si>
  <si>
    <t>CULTURA / EDUCACIÓN</t>
  </si>
  <si>
    <t>CULTURA/EDUCACIÓN</t>
  </si>
  <si>
    <t>Reto con tecnologías en un futuro muy próximo</t>
  </si>
  <si>
    <t>CJ</t>
  </si>
  <si>
    <t>Aula digital y aula de  radio en Casa de la Juventud.</t>
  </si>
  <si>
    <t>Nº9</t>
  </si>
  <si>
    <t>Un proyecto piloto para la recogida y compostaje de la porción orgánica de los residuos enlazado con los huertos sociales. Involucrar a los hortelanos y vecinos.</t>
  </si>
  <si>
    <t>Mejorar la actual sala de casa de la juventud y acondicionar una segunda sala debido a la alta demanda.</t>
  </si>
  <si>
    <t>Una demanda necesaria</t>
  </si>
  <si>
    <t>PD</t>
  </si>
  <si>
    <t>Parque cerrado y con papeleras para excrementos caninos  en parcela de calle Conde de Aranda</t>
  </si>
  <si>
    <t>79, 80</t>
  </si>
  <si>
    <t>Elevación de cota de la calzada igualándola con la de las aceras en calle del Rey y perpendiculares entre esta y Floridablanca.</t>
  </si>
  <si>
    <t>OBRAS / URBANISMO: Hasta el presupuesto máximo de 15.000€</t>
  </si>
  <si>
    <t>OBRAS/URBANISMO</t>
  </si>
  <si>
    <t xml:space="preserve">Concentración motera en noviembre, fin de semana en torno a las dos roedas con concentración y exhibición. </t>
  </si>
  <si>
    <t>FIESTAS / DEPORTE</t>
  </si>
  <si>
    <t>Eco fin de semana es un sábado más domingo en los que el medio ambiente es el protagonista del pueblo, para disfrute de mayores y peques: talleres, juegos, rutas (sábado mañana), muestra de animales en adopción, stands de protectoras (tarde); marcha cicloturista por el centro (domingo)...</t>
  </si>
  <si>
    <t>Analisis territorial y urbano con visión estratégica y en el marco de los objetivos definidos por la Agenda Urbana Española.</t>
  </si>
  <si>
    <t>19.00</t>
  </si>
  <si>
    <t>Estudio estratégico para conocer con rigor problemas y oportunidades del municipio</t>
  </si>
  <si>
    <t>Acondicionar térmicamente las aulas del Colegio Público San Lorenzo con el objetivo de que tanto profesores y alumnos no sufran el calor acumulado del sol directo que da a las ventanas.</t>
  </si>
  <si>
    <t>Calidad Básica para la educación</t>
  </si>
  <si>
    <t>Incorporar el ajedrez como actividad en el recreo en los centros educativos de San Lorenzo.</t>
  </si>
  <si>
    <t>Muy Bien</t>
  </si>
  <si>
    <t>Interveciones que buscan adecuar suelos, ajardinar, instalar estructuras de trepa y equilibrio, decorsar muros y pintar juegos tradicionales.</t>
  </si>
  <si>
    <t>14.00</t>
  </si>
  <si>
    <t>Equipamiento de un aula para fomentar el acceso de niñ@s y jóvenes a las nuevas tecnologías, como la robótica, programación o creación digital.</t>
  </si>
  <si>
    <t>15.00</t>
  </si>
  <si>
    <t>Bien nuevas tecnologías</t>
  </si>
  <si>
    <t>Reconcer a uno de los personajes más relevantes del siglo XX, quien se formó en SLE, que fue inspiración para su obra.</t>
  </si>
  <si>
    <t>93, 94</t>
  </si>
  <si>
    <t>Recuperación de zona ajardinada en calle Los Gladiolos, número 1. El dicha zona, el lateral construido en piedra, elevar unos 30 cm, terminar de cerrar el resto del seto de boj, que se ha secado.</t>
  </si>
  <si>
    <t>eM= e-mail</t>
  </si>
  <si>
    <t>SE= sede electrónica</t>
  </si>
  <si>
    <t>ED=área de Educación</t>
  </si>
  <si>
    <t>BE=Biblioteca y Escuela de Música</t>
  </si>
  <si>
    <t>AY= Ayuntamiento</t>
  </si>
  <si>
    <t>CC=Casa de Cultura</t>
  </si>
  <si>
    <t>CJ= Casa de Juventud</t>
  </si>
  <si>
    <t>PD= Polideportivo</t>
  </si>
</sst>
</file>

<file path=xl/styles.xml><?xml version="1.0" encoding="utf-8"?>
<styleSheet xmlns="http://schemas.openxmlformats.org/spreadsheetml/2006/main">
  <numFmts count="2">
    <numFmt numFmtId="164" formatCode="_-* #,##0.00\ &quot;€&quot;_-;\-* #,##0.00\ &quot;€&quot;_-;_-* &quot;-&quot;??\ &quot;€&quot;_-;_-@"/>
    <numFmt numFmtId="165" formatCode="_-* #,##0\ _€_-;\-* #,##0\ _€_-;_-* &quot;-&quot;??\ _€_-;_-@"/>
  </numFmts>
  <fonts count="16">
    <font>
      <sz val="11"/>
      <color rgb="FF000000"/>
      <name val="Calibri"/>
    </font>
    <font>
      <sz val="10"/>
      <color rgb="FF000000"/>
      <name val="Calibri"/>
    </font>
    <font>
      <sz val="11"/>
      <name val="Calibri"/>
    </font>
    <font>
      <sz val="8"/>
      <color rgb="FF000000"/>
      <name val="Calibri"/>
    </font>
    <font>
      <sz val="8"/>
      <color rgb="FF000000"/>
      <name val="Arial"/>
    </font>
    <font>
      <b/>
      <sz val="11"/>
      <color rgb="FF000000"/>
      <name val="Calibri"/>
    </font>
    <font>
      <u/>
      <sz val="8"/>
      <color rgb="FF0000FF"/>
      <name val="Calibri"/>
    </font>
    <font>
      <sz val="11"/>
      <color rgb="FF000000"/>
      <name val="Arial"/>
    </font>
    <font>
      <sz val="10"/>
      <name val="Calibri"/>
    </font>
    <font>
      <sz val="11"/>
      <name val="Calibri"/>
    </font>
    <font>
      <u/>
      <sz val="8"/>
      <color rgb="FF0000FF"/>
      <name val="Calibri"/>
    </font>
    <font>
      <sz val="8"/>
      <name val="Calibri"/>
    </font>
    <font>
      <u/>
      <sz val="8"/>
      <color rgb="FF0000FF"/>
      <name val="Calibri"/>
    </font>
    <font>
      <u/>
      <sz val="8"/>
      <color rgb="FF0000FF"/>
      <name val="Calibri"/>
    </font>
    <font>
      <u/>
      <sz val="8"/>
      <color rgb="FF0000FF"/>
      <name val="Calibri"/>
    </font>
    <font>
      <b/>
      <sz val="11"/>
      <name val="Calibri"/>
    </font>
  </fonts>
  <fills count="6">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s>
  <borders count="59">
    <border>
      <left/>
      <right/>
      <top/>
      <bottom/>
      <diagonal/>
    </border>
    <border>
      <left style="hair">
        <color rgb="FF000000"/>
      </left>
      <right style="hair">
        <color rgb="FF000000"/>
      </right>
      <top style="hair">
        <color rgb="FF000000"/>
      </top>
      <bottom/>
      <diagonal/>
    </border>
    <border>
      <left style="hair">
        <color rgb="FF000000"/>
      </left>
      <right/>
      <top/>
      <bottom/>
      <diagonal/>
    </border>
    <border>
      <left style="hair">
        <color rgb="FF000000"/>
      </left>
      <right style="double">
        <color rgb="FF000000"/>
      </right>
      <top/>
      <bottom style="hair">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diagonal/>
    </border>
    <border>
      <left style="hair">
        <color rgb="FF000000"/>
      </left>
      <right style="hair">
        <color rgb="FF000000"/>
      </right>
      <top style="hair">
        <color rgb="FF000000"/>
      </top>
      <bottom style="hair">
        <color rgb="FF000000"/>
      </bottom>
      <diagonal/>
    </border>
    <border>
      <left/>
      <right/>
      <top/>
      <bottom/>
      <diagonal/>
    </border>
    <border>
      <left style="hair">
        <color rgb="FF000000"/>
      </left>
      <right/>
      <top style="hair">
        <color rgb="FF000000"/>
      </top>
      <bottom style="hair">
        <color rgb="FF000000"/>
      </bottom>
      <diagonal/>
    </border>
    <border>
      <left style="hair">
        <color rgb="FF000000"/>
      </left>
      <right style="double">
        <color rgb="FF000000"/>
      </right>
      <top style="hair">
        <color rgb="FF000000"/>
      </top>
      <bottom style="hair">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double">
        <color rgb="FF000000"/>
      </right>
      <top style="double">
        <color rgb="FF000000"/>
      </top>
      <bottom style="thin">
        <color rgb="FF000000"/>
      </bottom>
      <diagonal/>
    </border>
    <border>
      <left style="double">
        <color rgb="FF000000"/>
      </left>
      <right style="double">
        <color rgb="FF000000"/>
      </right>
      <top style="double">
        <color rgb="FF000000"/>
      </top>
      <bottom style="thin">
        <color rgb="FF000000"/>
      </bottom>
      <diagonal/>
    </border>
    <border>
      <left style="double">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double">
        <color rgb="FF000000"/>
      </right>
      <top style="thin">
        <color rgb="FF000000"/>
      </top>
      <bottom style="hair">
        <color rgb="FF000000"/>
      </bottom>
      <diagonal/>
    </border>
    <border>
      <left style="double">
        <color rgb="FF000000"/>
      </left>
      <right style="double">
        <color rgb="FF000000"/>
      </right>
      <top style="double">
        <color rgb="FF000000"/>
      </top>
      <bottom/>
      <diagonal/>
    </border>
    <border>
      <left/>
      <right/>
      <top/>
      <bottom style="dotted">
        <color rgb="FF000000"/>
      </bottom>
      <diagonal/>
    </border>
    <border>
      <left style="double">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thin">
        <color rgb="FF000000"/>
      </top>
      <bottom style="hair">
        <color rgb="FF000000"/>
      </bottom>
      <diagonal/>
    </border>
    <border>
      <left style="hair">
        <color rgb="FF000000"/>
      </left>
      <right/>
      <top style="thin">
        <color rgb="FF000000"/>
      </top>
      <bottom style="hair">
        <color rgb="FF000000"/>
      </bottom>
      <diagonal/>
    </border>
    <border>
      <left/>
      <right style="double">
        <color rgb="FF000000"/>
      </right>
      <top style="thin">
        <color rgb="FF000000"/>
      </top>
      <bottom style="hair">
        <color rgb="FF000000"/>
      </bottom>
      <diagonal/>
    </border>
    <border>
      <left style="double">
        <color rgb="FF000000"/>
      </left>
      <right style="double">
        <color rgb="FF000000"/>
      </right>
      <top style="thin">
        <color rgb="FF000000"/>
      </top>
      <bottom style="hair">
        <color rgb="FF000000"/>
      </bottom>
      <diagonal/>
    </border>
    <border>
      <left style="hair">
        <color rgb="FF000000"/>
      </left>
      <right style="double">
        <color rgb="FF000000"/>
      </right>
      <top style="dotted">
        <color rgb="FF000000"/>
      </top>
      <bottom style="hair">
        <color rgb="FF000000"/>
      </bottom>
      <diagonal/>
    </border>
    <border>
      <left style="double">
        <color rgb="FF000000"/>
      </left>
      <right style="dotted">
        <color rgb="FF000000"/>
      </right>
      <top style="hair">
        <color rgb="FF000000"/>
      </top>
      <bottom style="hair">
        <color rgb="FF000000"/>
      </bottom>
      <diagonal/>
    </border>
    <border>
      <left style="dotted">
        <color rgb="FF000000"/>
      </left>
      <right style="hair">
        <color rgb="FF000000"/>
      </right>
      <top style="hair">
        <color rgb="FF000000"/>
      </top>
      <bottom style="hair">
        <color rgb="FF000000"/>
      </bottom>
      <diagonal/>
    </border>
    <border>
      <left style="double">
        <color rgb="FF000000"/>
      </left>
      <right style="dotted">
        <color rgb="FF000000"/>
      </right>
      <top style="hair">
        <color rgb="FF000000"/>
      </top>
      <bottom style="dotted">
        <color rgb="FF000000"/>
      </bottom>
      <diagonal/>
    </border>
    <border>
      <left style="dotted">
        <color rgb="FF000000"/>
      </left>
      <right style="dotted">
        <color rgb="FF000000"/>
      </right>
      <top style="hair">
        <color rgb="FF000000"/>
      </top>
      <bottom style="dotted">
        <color rgb="FF000000"/>
      </bottom>
      <diagonal/>
    </border>
    <border>
      <left style="dotted">
        <color rgb="FF000000"/>
      </left>
      <right style="hair">
        <color rgb="FF000000"/>
      </right>
      <top style="hair">
        <color rgb="FF000000"/>
      </top>
      <bottom style="dotted">
        <color rgb="FF000000"/>
      </bottom>
      <diagonal/>
    </border>
    <border>
      <left/>
      <right/>
      <top/>
      <bottom style="hair">
        <color rgb="FF000000"/>
      </bottom>
      <diagonal/>
    </border>
    <border>
      <left/>
      <right style="double">
        <color rgb="FF000000"/>
      </right>
      <top style="hair">
        <color rgb="FF000000"/>
      </top>
      <bottom style="hair">
        <color rgb="FF000000"/>
      </bottom>
      <diagonal/>
    </border>
    <border>
      <left style="dotted">
        <color rgb="FF000000"/>
      </left>
      <right style="dotted">
        <color rgb="FF000000"/>
      </right>
      <top style="dotted">
        <color rgb="FF000000"/>
      </top>
      <bottom style="dotted">
        <color rgb="FF000000"/>
      </bottom>
      <diagonal/>
    </border>
    <border>
      <left style="double">
        <color rgb="FF000000"/>
      </left>
      <right style="dotted">
        <color rgb="FF000000"/>
      </right>
      <top style="dotted">
        <color rgb="FF000000"/>
      </top>
      <bottom style="dotted">
        <color rgb="FF000000"/>
      </bottom>
      <diagonal/>
    </border>
    <border>
      <left style="dotted">
        <color rgb="FF000000"/>
      </left>
      <right style="hair">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thin">
        <color indexed="64"/>
      </bottom>
      <diagonal/>
    </border>
    <border>
      <left style="hair">
        <color rgb="FF000000"/>
      </left>
      <right/>
      <top style="hair">
        <color rgb="FF000000"/>
      </top>
      <bottom style="thin">
        <color indexed="64"/>
      </bottom>
      <diagonal/>
    </border>
    <border>
      <left style="hair">
        <color rgb="FF000000"/>
      </left>
      <right style="double">
        <color rgb="FF000000"/>
      </right>
      <top style="hair">
        <color rgb="FF000000"/>
      </top>
      <bottom style="thin">
        <color indexed="64"/>
      </bottom>
      <diagonal/>
    </border>
    <border>
      <left style="double">
        <color rgb="FF000000"/>
      </left>
      <right style="hair">
        <color rgb="FF000000"/>
      </right>
      <top style="hair">
        <color rgb="FF000000"/>
      </top>
      <bottom style="thin">
        <color indexed="64"/>
      </bottom>
      <diagonal/>
    </border>
    <border>
      <left style="double">
        <color rgb="FF000000"/>
      </left>
      <right style="dotted">
        <color rgb="FF000000"/>
      </right>
      <top style="dotted">
        <color rgb="FF000000"/>
      </top>
      <bottom style="thin">
        <color indexed="64"/>
      </bottom>
      <diagonal/>
    </border>
    <border>
      <left style="dotted">
        <color rgb="FF000000"/>
      </left>
      <right style="dotted">
        <color rgb="FF000000"/>
      </right>
      <top style="dotted">
        <color rgb="FF000000"/>
      </top>
      <bottom style="thin">
        <color indexed="64"/>
      </bottom>
      <diagonal/>
    </border>
    <border>
      <left style="dotted">
        <color rgb="FF000000"/>
      </left>
      <right style="hair">
        <color rgb="FF000000"/>
      </right>
      <top style="dotted">
        <color rgb="FF000000"/>
      </top>
      <bottom style="thin">
        <color indexed="64"/>
      </bottom>
      <diagonal/>
    </border>
    <border>
      <left style="hair">
        <color rgb="FF000000"/>
      </left>
      <right style="double">
        <color rgb="FF000000"/>
      </right>
      <top style="thin">
        <color rgb="FF000000"/>
      </top>
      <bottom style="thin">
        <color indexed="64"/>
      </bottom>
      <diagonal/>
    </border>
    <border>
      <left/>
      <right/>
      <top/>
      <bottom style="thin">
        <color indexed="64"/>
      </bottom>
      <diagonal/>
    </border>
    <border>
      <left/>
      <right style="double">
        <color rgb="FF000000"/>
      </right>
      <top style="hair">
        <color rgb="FF000000"/>
      </top>
      <bottom style="thin">
        <color indexed="64"/>
      </bottom>
      <diagonal/>
    </border>
    <border>
      <left style="double">
        <color rgb="FF000000"/>
      </left>
      <right style="double">
        <color rgb="FF000000"/>
      </right>
      <top style="thin">
        <color rgb="FF000000"/>
      </top>
      <bottom style="thin">
        <color indexed="64"/>
      </bottom>
      <diagonal/>
    </border>
  </borders>
  <cellStyleXfs count="1">
    <xf numFmtId="0" fontId="0" fillId="0" borderId="0"/>
  </cellStyleXfs>
  <cellXfs count="144">
    <xf numFmtId="0" fontId="0" fillId="0" borderId="0" xfId="0" applyFont="1" applyAlignment="1"/>
    <xf numFmtId="0" fontId="0" fillId="0" borderId="1" xfId="0" applyFont="1" applyBorder="1" applyAlignment="1">
      <alignment horizontal="center" wrapText="1"/>
    </xf>
    <xf numFmtId="0" fontId="0" fillId="0" borderId="1" xfId="0" applyFont="1" applyBorder="1" applyAlignment="1">
      <alignment horizontal="center"/>
    </xf>
    <xf numFmtId="0" fontId="0" fillId="0" borderId="2" xfId="0" applyFont="1" applyBorder="1" applyAlignment="1">
      <alignment horizontal="center" wrapText="1"/>
    </xf>
    <xf numFmtId="0" fontId="1" fillId="0" borderId="3" xfId="0" applyFont="1" applyBorder="1" applyAlignment="1">
      <alignment horizontal="center" wrapText="1"/>
    </xf>
    <xf numFmtId="0" fontId="0" fillId="0" borderId="10" xfId="0" applyFont="1" applyBorder="1"/>
    <xf numFmtId="0" fontId="0" fillId="2" borderId="11" xfId="0" applyFont="1" applyFill="1" applyBorder="1" applyAlignment="1">
      <alignment horizontal="center" vertical="center" wrapText="1"/>
    </xf>
    <xf numFmtId="0" fontId="0" fillId="2" borderId="12" xfId="0" applyFont="1" applyFill="1" applyBorder="1"/>
    <xf numFmtId="0" fontId="0" fillId="2" borderId="11" xfId="0" applyFont="1" applyFill="1" applyBorder="1" applyAlignment="1">
      <alignment horizontal="center" wrapText="1"/>
    </xf>
    <xf numFmtId="0" fontId="0" fillId="2" borderId="13" xfId="0" applyFont="1" applyFill="1" applyBorder="1" applyAlignment="1">
      <alignment horizontal="center"/>
    </xf>
    <xf numFmtId="0" fontId="0" fillId="2" borderId="14" xfId="0" applyFont="1" applyFill="1" applyBorder="1" applyAlignment="1">
      <alignment horizontal="center"/>
    </xf>
    <xf numFmtId="0" fontId="3" fillId="0" borderId="15" xfId="0" applyFont="1" applyBorder="1" applyAlignment="1">
      <alignment horizontal="center" vertical="top"/>
    </xf>
    <xf numFmtId="0" fontId="3" fillId="0" borderId="16" xfId="0" applyFont="1" applyBorder="1" applyAlignment="1">
      <alignment horizontal="center" vertical="top"/>
    </xf>
    <xf numFmtId="0" fontId="3" fillId="0" borderId="16" xfId="0" applyFont="1" applyBorder="1" applyAlignment="1">
      <alignment horizontal="center" vertical="top" wrapText="1"/>
    </xf>
    <xf numFmtId="0" fontId="3" fillId="0" borderId="17" xfId="0" applyFont="1" applyBorder="1" applyAlignment="1">
      <alignment horizontal="center" vertical="top" wrapText="1"/>
    </xf>
    <xf numFmtId="0" fontId="3" fillId="0" borderId="18" xfId="0" applyFont="1" applyBorder="1" applyAlignment="1">
      <alignment horizontal="center" vertical="top" wrapText="1"/>
    </xf>
    <xf numFmtId="164" fontId="0" fillId="0" borderId="22" xfId="0" applyNumberFormat="1" applyFont="1" applyBorder="1" applyAlignment="1">
      <alignment horizontal="center"/>
    </xf>
    <xf numFmtId="164" fontId="0" fillId="0" borderId="22" xfId="0" applyNumberFormat="1" applyFont="1" applyBorder="1" applyAlignment="1">
      <alignment horizontal="center" wrapText="1"/>
    </xf>
    <xf numFmtId="0" fontId="0" fillId="2" borderId="13" xfId="0" applyFont="1" applyFill="1" applyBorder="1" applyAlignment="1">
      <alignment horizontal="center" wrapTex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4" fillId="0" borderId="18"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27" xfId="0" applyFont="1" applyBorder="1"/>
    <xf numFmtId="0" fontId="0" fillId="3" borderId="11"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1" xfId="0" applyFont="1" applyBorder="1" applyAlignment="1">
      <alignment horizontal="center" vertical="center"/>
    </xf>
    <xf numFmtId="0" fontId="6" fillId="0" borderId="11" xfId="0" applyFont="1" applyBorder="1" applyAlignment="1">
      <alignment vertical="top" wrapText="1"/>
    </xf>
    <xf numFmtId="0" fontId="3" fillId="0" borderId="11" xfId="0" applyFont="1" applyBorder="1" applyAlignment="1">
      <alignment vertical="top" wrapText="1"/>
    </xf>
    <xf numFmtId="0" fontId="7" fillId="4" borderId="11" xfId="0" applyFont="1" applyFill="1" applyBorder="1" applyAlignment="1">
      <alignment horizontal="center"/>
    </xf>
    <xf numFmtId="0" fontId="8" fillId="4" borderId="28" xfId="0" applyFont="1" applyFill="1" applyBorder="1" applyAlignment="1">
      <alignment horizontal="center" vertical="center"/>
    </xf>
    <xf numFmtId="0" fontId="7" fillId="4" borderId="29" xfId="0" applyFont="1" applyFill="1" applyBorder="1" applyAlignment="1">
      <alignment horizontal="center" vertical="center"/>
    </xf>
    <xf numFmtId="0" fontId="7" fillId="0" borderId="11" xfId="0" applyFont="1" applyBorder="1"/>
    <xf numFmtId="0" fontId="0" fillId="0" borderId="11" xfId="0" applyFont="1" applyBorder="1" applyAlignment="1">
      <alignment wrapText="1"/>
    </xf>
    <xf numFmtId="0" fontId="0" fillId="0" borderId="30" xfId="0" applyFont="1" applyBorder="1"/>
    <xf numFmtId="0" fontId="0" fillId="0" borderId="14" xfId="0" applyFont="1" applyBorder="1"/>
    <xf numFmtId="0" fontId="2" fillId="0" borderId="0" xfId="0" applyFont="1" applyAlignment="1"/>
    <xf numFmtId="2" fontId="2" fillId="0" borderId="0" xfId="0" applyNumberFormat="1" applyFont="1" applyAlignment="1"/>
    <xf numFmtId="2" fontId="0" fillId="0" borderId="31" xfId="0" applyNumberFormat="1" applyFont="1" applyBorder="1"/>
    <xf numFmtId="0" fontId="0" fillId="0" borderId="23" xfId="0" applyFont="1" applyBorder="1" applyAlignment="1"/>
    <xf numFmtId="0" fontId="0" fillId="0" borderId="24" xfId="0" applyFont="1" applyBorder="1" applyAlignment="1"/>
    <xf numFmtId="2" fontId="0" fillId="0" borderId="26" xfId="0" applyNumberFormat="1" applyFont="1" applyBorder="1"/>
    <xf numFmtId="2" fontId="0" fillId="0" borderId="31" xfId="0" applyNumberFormat="1" applyFont="1" applyBorder="1" applyAlignment="1">
      <alignment horizontal="center" wrapText="1"/>
    </xf>
    <xf numFmtId="0" fontId="0" fillId="0" borderId="23" xfId="0" applyFont="1" applyBorder="1"/>
    <xf numFmtId="0" fontId="0" fillId="0" borderId="24" xfId="0" applyFont="1" applyBorder="1"/>
    <xf numFmtId="0" fontId="0" fillId="0" borderId="32" xfId="0" applyFont="1" applyBorder="1"/>
    <xf numFmtId="2" fontId="0" fillId="0" borderId="33" xfId="0" applyNumberFormat="1" applyFont="1" applyBorder="1"/>
    <xf numFmtId="2" fontId="0" fillId="0" borderId="34" xfId="0" applyNumberFormat="1" applyFont="1" applyBorder="1"/>
    <xf numFmtId="0" fontId="9" fillId="3" borderId="11" xfId="0" applyFont="1" applyFill="1" applyBorder="1" applyAlignment="1">
      <alignment horizontal="center" vertical="center"/>
    </xf>
    <xf numFmtId="0" fontId="9" fillId="0" borderId="11" xfId="0" applyFont="1" applyBorder="1" applyAlignment="1">
      <alignment horizontal="center" vertical="center"/>
    </xf>
    <xf numFmtId="0" fontId="10" fillId="0" borderId="11" xfId="0" applyFont="1" applyBorder="1" applyAlignment="1">
      <alignment vertical="top" wrapText="1"/>
    </xf>
    <xf numFmtId="0" fontId="7" fillId="4" borderId="11" xfId="0" applyFont="1" applyFill="1" applyBorder="1" applyAlignment="1">
      <alignment horizontal="center"/>
    </xf>
    <xf numFmtId="165" fontId="8" fillId="4" borderId="35"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0" fontId="7" fillId="0" borderId="37" xfId="0" applyFont="1" applyBorder="1" applyAlignment="1">
      <alignment horizontal="center" wrapText="1"/>
    </xf>
    <xf numFmtId="0" fontId="0" fillId="0" borderId="38" xfId="0" applyFont="1" applyBorder="1" applyAlignment="1"/>
    <xf numFmtId="0" fontId="0" fillId="0" borderId="39" xfId="0" applyFont="1" applyBorder="1" applyAlignment="1"/>
    <xf numFmtId="0" fontId="0" fillId="0" borderId="40" xfId="0" applyFont="1" applyBorder="1" applyAlignment="1"/>
    <xf numFmtId="2" fontId="0" fillId="0" borderId="41" xfId="0" applyNumberFormat="1" applyFont="1" applyBorder="1"/>
    <xf numFmtId="0" fontId="0" fillId="0" borderId="29" xfId="0" applyFont="1" applyBorder="1" applyAlignment="1"/>
    <xf numFmtId="0" fontId="0" fillId="0" borderId="11" xfId="0" applyFont="1" applyBorder="1" applyAlignment="1"/>
    <xf numFmtId="2" fontId="0" fillId="0" borderId="41" xfId="0" applyNumberFormat="1" applyFont="1" applyBorder="1" applyAlignment="1">
      <alignment horizontal="center" wrapText="1"/>
    </xf>
    <xf numFmtId="2" fontId="0" fillId="0" borderId="41" xfId="0" applyNumberFormat="1" applyFont="1" applyBorder="1" applyAlignment="1">
      <alignment horizontal="center" vertical="top" wrapText="1"/>
    </xf>
    <xf numFmtId="0" fontId="0" fillId="0" borderId="29" xfId="0" applyFont="1" applyBorder="1"/>
    <xf numFmtId="0" fontId="0" fillId="0" borderId="11" xfId="0" applyFont="1" applyBorder="1"/>
    <xf numFmtId="2" fontId="0" fillId="0" borderId="42" xfId="0" applyNumberFormat="1" applyFont="1" applyBorder="1"/>
    <xf numFmtId="0" fontId="3" fillId="0" borderId="0" xfId="0" applyFont="1" applyAlignment="1">
      <alignment horizontal="left" vertical="top" wrapText="1"/>
    </xf>
    <xf numFmtId="0" fontId="7" fillId="4" borderId="11" xfId="0" applyFont="1" applyFill="1" applyBorder="1" applyAlignment="1">
      <alignment horizontal="center" wrapText="1"/>
    </xf>
    <xf numFmtId="165" fontId="8" fillId="4" borderId="14" xfId="0" applyNumberFormat="1" applyFont="1" applyFill="1" applyBorder="1" applyAlignment="1">
      <alignment horizontal="center" vertical="center" wrapText="1"/>
    </xf>
    <xf numFmtId="0" fontId="7" fillId="4" borderId="29" xfId="0" applyFont="1" applyFill="1" applyBorder="1" applyAlignment="1">
      <alignment horizontal="center" vertical="center" wrapText="1"/>
    </xf>
    <xf numFmtId="0" fontId="7" fillId="0" borderId="11" xfId="0" applyFont="1" applyBorder="1" applyAlignment="1">
      <alignment vertical="top" wrapText="1"/>
    </xf>
    <xf numFmtId="0" fontId="0" fillId="0" borderId="44" xfId="0" applyFont="1" applyBorder="1" applyAlignment="1">
      <alignment horizontal="right"/>
    </xf>
    <xf numFmtId="0" fontId="0" fillId="0" borderId="43" xfId="0" applyFont="1" applyBorder="1" applyAlignment="1">
      <alignment horizontal="right"/>
    </xf>
    <xf numFmtId="0" fontId="0" fillId="0" borderId="46" xfId="0" applyFont="1" applyBorder="1" applyAlignment="1">
      <alignment horizontal="right"/>
    </xf>
    <xf numFmtId="2" fontId="0" fillId="0" borderId="6" xfId="0" applyNumberFormat="1" applyFont="1" applyBorder="1" applyAlignment="1">
      <alignment horizontal="right"/>
    </xf>
    <xf numFmtId="2" fontId="0" fillId="0" borderId="41" xfId="0" applyNumberFormat="1" applyFont="1" applyBorder="1" applyAlignment="1">
      <alignment horizontal="center" vertical="top"/>
    </xf>
    <xf numFmtId="0" fontId="7" fillId="4" borderId="29" xfId="0" applyFont="1" applyFill="1" applyBorder="1" applyAlignment="1">
      <alignment wrapText="1"/>
    </xf>
    <xf numFmtId="0" fontId="0" fillId="0" borderId="44" xfId="0" applyFont="1" applyBorder="1" applyAlignment="1"/>
    <xf numFmtId="0" fontId="0" fillId="0" borderId="43" xfId="0" applyFont="1" applyBorder="1" applyAlignment="1"/>
    <xf numFmtId="0" fontId="0" fillId="0" borderId="45" xfId="0" applyFont="1" applyBorder="1" applyAlignment="1"/>
    <xf numFmtId="2" fontId="0" fillId="0" borderId="41" xfId="0" applyNumberFormat="1" applyFont="1" applyBorder="1" applyAlignment="1">
      <alignment horizontal="center" wrapText="1"/>
    </xf>
    <xf numFmtId="0" fontId="0" fillId="0" borderId="0" xfId="0" applyFont="1"/>
    <xf numFmtId="0" fontId="0" fillId="0" borderId="11" xfId="0" applyFont="1" applyBorder="1" applyAlignment="1">
      <alignment horizontal="center" vertical="center"/>
    </xf>
    <xf numFmtId="2" fontId="0" fillId="0" borderId="26" xfId="0" applyNumberFormat="1" applyFont="1" applyBorder="1" applyAlignment="1"/>
    <xf numFmtId="0" fontId="7" fillId="0" borderId="11" xfId="0" applyFont="1" applyBorder="1" applyAlignment="1">
      <alignment vertical="center" wrapText="1"/>
    </xf>
    <xf numFmtId="2" fontId="0" fillId="0" borderId="41" xfId="0" applyNumberFormat="1" applyFont="1" applyBorder="1" applyAlignment="1">
      <alignment vertical="top"/>
    </xf>
    <xf numFmtId="0" fontId="0" fillId="5" borderId="29" xfId="0" applyFont="1" applyFill="1" applyBorder="1" applyAlignment="1"/>
    <xf numFmtId="0" fontId="0" fillId="5" borderId="11" xfId="0" applyFont="1" applyFill="1" applyBorder="1" applyAlignment="1"/>
    <xf numFmtId="2" fontId="0" fillId="5" borderId="26" xfId="0" applyNumberFormat="1" applyFont="1" applyFill="1" applyBorder="1"/>
    <xf numFmtId="2" fontId="0" fillId="0" borderId="41" xfId="0" applyNumberFormat="1" applyFont="1" applyBorder="1" applyAlignment="1">
      <alignment vertical="top" wrapText="1"/>
    </xf>
    <xf numFmtId="2" fontId="0" fillId="0" borderId="41" xfId="0" applyNumberFormat="1" applyFont="1" applyBorder="1" applyAlignment="1"/>
    <xf numFmtId="0" fontId="0" fillId="3" borderId="16" xfId="0" applyFont="1" applyFill="1" applyBorder="1" applyAlignment="1">
      <alignment horizontal="center"/>
    </xf>
    <xf numFmtId="0" fontId="0" fillId="0" borderId="44" xfId="0" applyFont="1" applyBorder="1" applyAlignment="1"/>
    <xf numFmtId="0" fontId="0" fillId="0" borderId="43" xfId="0" applyFont="1" applyBorder="1" applyAlignment="1"/>
    <xf numFmtId="0" fontId="0" fillId="0" borderId="46" xfId="0" applyFont="1" applyBorder="1" applyAlignment="1"/>
    <xf numFmtId="2" fontId="0" fillId="0" borderId="6" xfId="0" applyNumberFormat="1" applyFont="1" applyBorder="1" applyAlignment="1"/>
    <xf numFmtId="0" fontId="12" fillId="0" borderId="11" xfId="0" applyFont="1" applyBorder="1" applyAlignment="1">
      <alignment vertical="top"/>
    </xf>
    <xf numFmtId="0" fontId="11" fillId="0" borderId="11" xfId="0" applyFont="1" applyBorder="1" applyAlignment="1">
      <alignment vertical="top" wrapText="1"/>
    </xf>
    <xf numFmtId="0" fontId="0" fillId="3" borderId="11" xfId="0" applyFont="1" applyFill="1" applyBorder="1" applyAlignment="1">
      <alignment horizontal="center" vertical="center"/>
    </xf>
    <xf numFmtId="2" fontId="0" fillId="0" borderId="41" xfId="0" applyNumberFormat="1" applyFont="1" applyBorder="1" applyAlignment="1">
      <alignment wrapText="1"/>
    </xf>
    <xf numFmtId="0" fontId="13" fillId="0" borderId="11" xfId="0" applyFont="1" applyBorder="1" applyAlignment="1">
      <alignment horizontal="left" vertical="top" wrapText="1"/>
    </xf>
    <xf numFmtId="0" fontId="3" fillId="0" borderId="11" xfId="0" applyFont="1" applyBorder="1" applyAlignment="1">
      <alignment horizontal="left" vertical="top" wrapText="1"/>
    </xf>
    <xf numFmtId="0" fontId="7" fillId="0" borderId="11" xfId="0" applyFont="1" applyBorder="1" applyAlignment="1">
      <alignment wrapText="1"/>
    </xf>
    <xf numFmtId="0" fontId="14" fillId="0" borderId="47" xfId="0" applyFont="1" applyBorder="1" applyAlignment="1">
      <alignment horizontal="left" vertical="top" wrapText="1"/>
    </xf>
    <xf numFmtId="0" fontId="3" fillId="0" borderId="47" xfId="0" applyFont="1" applyBorder="1" applyAlignment="1">
      <alignment horizontal="left" vertical="top" wrapText="1"/>
    </xf>
    <xf numFmtId="0" fontId="7" fillId="4" borderId="29" xfId="0" applyFont="1" applyFill="1" applyBorder="1"/>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164" fontId="0" fillId="0" borderId="19" xfId="0" applyNumberFormat="1" applyFont="1" applyBorder="1" applyAlignment="1">
      <alignment horizontal="center"/>
    </xf>
    <xf numFmtId="0" fontId="2" fillId="0" borderId="20" xfId="0" applyFont="1" applyBorder="1"/>
    <xf numFmtId="0" fontId="2" fillId="0" borderId="21" xfId="0" applyFont="1" applyBorder="1"/>
    <xf numFmtId="0" fontId="0" fillId="0" borderId="4" xfId="0" applyFont="1" applyBorder="1" applyAlignment="1">
      <alignment horizontal="center"/>
    </xf>
    <xf numFmtId="0" fontId="2" fillId="0" borderId="5" xfId="0" applyFont="1" applyBorder="1"/>
    <xf numFmtId="0" fontId="2" fillId="0" borderId="6" xfId="0" applyFont="1" applyBorder="1"/>
    <xf numFmtId="0" fontId="0" fillId="0" borderId="7" xfId="0" applyFont="1" applyBorder="1" applyAlignment="1">
      <alignment horizontal="center"/>
    </xf>
    <xf numFmtId="0" fontId="2" fillId="0" borderId="8" xfId="0" applyFont="1" applyBorder="1"/>
    <xf numFmtId="0" fontId="2" fillId="0" borderId="9" xfId="0" applyFont="1" applyBorder="1"/>
    <xf numFmtId="0" fontId="0" fillId="0" borderId="48" xfId="0" applyFont="1" applyBorder="1" applyAlignment="1">
      <alignment horizontal="center" vertical="center"/>
    </xf>
    <xf numFmtId="0" fontId="3" fillId="0" borderId="48" xfId="0" applyFont="1" applyBorder="1" applyAlignment="1">
      <alignment vertical="top" wrapText="1"/>
    </xf>
    <xf numFmtId="0" fontId="0" fillId="0" borderId="49" xfId="0" applyFont="1" applyBorder="1" applyAlignment="1">
      <alignment wrapText="1"/>
    </xf>
    <xf numFmtId="165" fontId="9" fillId="4" borderId="50" xfId="0" applyNumberFormat="1" applyFont="1" applyFill="1" applyBorder="1" applyAlignment="1">
      <alignment horizontal="center" vertical="center"/>
    </xf>
    <xf numFmtId="0" fontId="7" fillId="4" borderId="51" xfId="0" applyFont="1" applyFill="1" applyBorder="1" applyAlignment="1">
      <alignment horizontal="center" vertical="center" wrapText="1"/>
    </xf>
    <xf numFmtId="0" fontId="7" fillId="0" borderId="48" xfId="0" applyFont="1" applyBorder="1" applyAlignment="1">
      <alignment vertical="top" wrapText="1"/>
    </xf>
    <xf numFmtId="0" fontId="0" fillId="0" borderId="48" xfId="0" applyFont="1" applyBorder="1" applyAlignment="1">
      <alignment wrapText="1"/>
    </xf>
    <xf numFmtId="0" fontId="0" fillId="0" borderId="49" xfId="0" applyFont="1" applyBorder="1"/>
    <xf numFmtId="0" fontId="0" fillId="0" borderId="50" xfId="0" applyFont="1" applyBorder="1"/>
    <xf numFmtId="0" fontId="0" fillId="0" borderId="52" xfId="0" applyFont="1" applyBorder="1"/>
    <xf numFmtId="0" fontId="0" fillId="0" borderId="53" xfId="0" applyFont="1" applyBorder="1"/>
    <xf numFmtId="0" fontId="0" fillId="0" borderId="54" xfId="0" applyFont="1" applyBorder="1"/>
    <xf numFmtId="2" fontId="0" fillId="0" borderId="55" xfId="0" applyNumberFormat="1" applyFont="1" applyBorder="1"/>
    <xf numFmtId="2" fontId="0" fillId="0" borderId="56" xfId="0" applyNumberFormat="1" applyFont="1" applyBorder="1"/>
    <xf numFmtId="0" fontId="0" fillId="0" borderId="51" xfId="0" applyFont="1" applyBorder="1"/>
    <xf numFmtId="0" fontId="0" fillId="0" borderId="48" xfId="0" applyFont="1" applyBorder="1"/>
    <xf numFmtId="2" fontId="0" fillId="0" borderId="56" xfId="0" applyNumberFormat="1" applyFont="1" applyBorder="1" applyAlignment="1">
      <alignment horizontal="center" wrapText="1"/>
    </xf>
    <xf numFmtId="2" fontId="0" fillId="0" borderId="57" xfId="0" applyNumberFormat="1" applyFont="1" applyBorder="1"/>
    <xf numFmtId="2" fontId="0" fillId="0" borderId="58"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O946"/>
  <sheetViews>
    <sheetView tabSelected="1" workbookViewId="0">
      <pane xSplit="1" ySplit="2" topLeftCell="AH24" activePane="bottomRight" state="frozen"/>
      <selection pane="topRight" activeCell="B1" sqref="B1"/>
      <selection pane="bottomLeft" activeCell="A3" sqref="A3"/>
      <selection pane="bottomRight" activeCell="AN46" sqref="AN46"/>
    </sheetView>
  </sheetViews>
  <sheetFormatPr baseColWidth="10" defaultColWidth="14.42578125" defaultRowHeight="15" customHeight="1" outlineLevelRow="1" outlineLevelCol="2"/>
  <cols>
    <col min="1" max="1" width="12.28515625" customWidth="1"/>
    <col min="2" max="2" width="11.85546875" hidden="1" customWidth="1"/>
    <col min="3" max="3" width="6.85546875" customWidth="1"/>
    <col min="4" max="4" width="18.7109375" customWidth="1"/>
    <col min="5" max="5" width="28.28515625" customWidth="1"/>
    <col min="6" max="6" width="12.5703125" customWidth="1"/>
    <col min="7" max="7" width="22.5703125" customWidth="1"/>
    <col min="8" max="8" width="15" hidden="1" customWidth="1" outlineLevel="2"/>
    <col min="9" max="9" width="13.5703125" hidden="1" customWidth="1" outlineLevel="2"/>
    <col min="10" max="10" width="17.42578125" hidden="1" customWidth="1" outlineLevel="2"/>
    <col min="11" max="11" width="12" hidden="1" customWidth="1" outlineLevel="2"/>
    <col min="12" max="12" width="15" hidden="1" customWidth="1" outlineLevel="2"/>
    <col min="13" max="13" width="21.5703125" hidden="1" customWidth="1" outlineLevel="2"/>
    <col min="14" max="14" width="15" customWidth="1" outlineLevel="1" collapsed="1"/>
    <col min="15" max="20" width="15" customWidth="1" outlineLevel="1"/>
    <col min="21" max="26" width="10.7109375" customWidth="1"/>
    <col min="27" max="27" width="16.5703125" customWidth="1"/>
    <col min="28" max="33" width="10.7109375" customWidth="1"/>
    <col min="34" max="34" width="21.140625" customWidth="1"/>
    <col min="35" max="40" width="10.7109375" customWidth="1"/>
    <col min="41" max="46" width="10.7109375" hidden="1" customWidth="1" outlineLevel="1"/>
    <col min="47" max="47" width="12.7109375" customWidth="1" collapsed="1"/>
    <col min="48" max="67" width="10.7109375" customWidth="1"/>
  </cols>
  <sheetData>
    <row r="1" spans="1:67" ht="31.5" customHeight="1">
      <c r="A1" s="1" t="s">
        <v>0</v>
      </c>
      <c r="B1" s="1" t="s">
        <v>1</v>
      </c>
      <c r="C1" s="1" t="s">
        <v>2</v>
      </c>
      <c r="D1" s="2" t="s">
        <v>3</v>
      </c>
      <c r="E1" s="2" t="s">
        <v>4</v>
      </c>
      <c r="F1" s="3" t="s">
        <v>5</v>
      </c>
      <c r="G1" s="4" t="s">
        <v>6</v>
      </c>
      <c r="H1" s="119" t="s">
        <v>7</v>
      </c>
      <c r="I1" s="120"/>
      <c r="J1" s="120"/>
      <c r="K1" s="120"/>
      <c r="L1" s="120"/>
      <c r="M1" s="121"/>
      <c r="N1" s="122" t="s">
        <v>8</v>
      </c>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4"/>
      <c r="AU1" s="5"/>
    </row>
    <row r="2" spans="1:67" ht="22.5">
      <c r="A2" s="6"/>
      <c r="B2" s="7"/>
      <c r="C2" s="8"/>
      <c r="D2" s="7"/>
      <c r="E2" s="7"/>
      <c r="F2" s="9"/>
      <c r="G2" s="10"/>
      <c r="H2" s="11" t="s">
        <v>9</v>
      </c>
      <c r="I2" s="12" t="s">
        <v>10</v>
      </c>
      <c r="J2" s="13" t="s">
        <v>11</v>
      </c>
      <c r="K2" s="13" t="s">
        <v>12</v>
      </c>
      <c r="L2" s="14" t="s">
        <v>13</v>
      </c>
      <c r="M2" s="15" t="s">
        <v>14</v>
      </c>
      <c r="N2" s="116" t="s">
        <v>15</v>
      </c>
      <c r="O2" s="117"/>
      <c r="P2" s="117"/>
      <c r="Q2" s="117"/>
      <c r="R2" s="117"/>
      <c r="S2" s="118"/>
      <c r="T2" s="16"/>
      <c r="U2" s="116" t="s">
        <v>16</v>
      </c>
      <c r="V2" s="117"/>
      <c r="W2" s="117"/>
      <c r="X2" s="117"/>
      <c r="Y2" s="117"/>
      <c r="Z2" s="118"/>
      <c r="AA2" s="17" t="s">
        <v>17</v>
      </c>
      <c r="AB2" s="116" t="s">
        <v>18</v>
      </c>
      <c r="AC2" s="117"/>
      <c r="AD2" s="117"/>
      <c r="AE2" s="117"/>
      <c r="AF2" s="117"/>
      <c r="AG2" s="118"/>
      <c r="AH2" s="16"/>
      <c r="AI2" s="116" t="s">
        <v>19</v>
      </c>
      <c r="AJ2" s="117"/>
      <c r="AK2" s="117"/>
      <c r="AL2" s="117"/>
      <c r="AM2" s="117"/>
      <c r="AN2" s="118"/>
      <c r="AO2" s="116" t="s">
        <v>20</v>
      </c>
      <c r="AP2" s="117"/>
      <c r="AQ2" s="117"/>
      <c r="AR2" s="117"/>
      <c r="AS2" s="117"/>
      <c r="AT2" s="118"/>
      <c r="AU2" s="5"/>
    </row>
    <row r="3" spans="1:67" ht="56.25">
      <c r="A3" s="8"/>
      <c r="B3" s="7"/>
      <c r="C3" s="8"/>
      <c r="D3" s="7"/>
      <c r="E3" s="7"/>
      <c r="F3" s="18"/>
      <c r="G3" s="10"/>
      <c r="H3" s="19"/>
      <c r="I3" s="20"/>
      <c r="J3" s="21"/>
      <c r="K3" s="21"/>
      <c r="L3" s="22"/>
      <c r="M3" s="23"/>
      <c r="N3" s="24" t="s">
        <v>21</v>
      </c>
      <c r="O3" s="25" t="s">
        <v>22</v>
      </c>
      <c r="P3" s="25" t="s">
        <v>23</v>
      </c>
      <c r="Q3" s="25" t="s">
        <v>24</v>
      </c>
      <c r="R3" s="14" t="s">
        <v>25</v>
      </c>
      <c r="S3" s="26" t="s">
        <v>26</v>
      </c>
      <c r="T3" s="27" t="s">
        <v>27</v>
      </c>
      <c r="U3" s="24" t="s">
        <v>21</v>
      </c>
      <c r="V3" s="25" t="s">
        <v>22</v>
      </c>
      <c r="W3" s="25" t="s">
        <v>23</v>
      </c>
      <c r="X3" s="25" t="s">
        <v>24</v>
      </c>
      <c r="Y3" s="14" t="s">
        <v>25</v>
      </c>
      <c r="Z3" s="26" t="s">
        <v>28</v>
      </c>
      <c r="AA3" s="28"/>
      <c r="AB3" s="24" t="s">
        <v>21</v>
      </c>
      <c r="AC3" s="25" t="s">
        <v>22</v>
      </c>
      <c r="AD3" s="25" t="s">
        <v>23</v>
      </c>
      <c r="AE3" s="25" t="s">
        <v>24</v>
      </c>
      <c r="AF3" s="14" t="s">
        <v>25</v>
      </c>
      <c r="AG3" s="26" t="s">
        <v>29</v>
      </c>
      <c r="AH3" s="27" t="s">
        <v>30</v>
      </c>
      <c r="AI3" s="24" t="s">
        <v>21</v>
      </c>
      <c r="AJ3" s="25" t="s">
        <v>22</v>
      </c>
      <c r="AK3" s="25" t="s">
        <v>23</v>
      </c>
      <c r="AL3" s="25" t="s">
        <v>24</v>
      </c>
      <c r="AM3" s="14" t="s">
        <v>25</v>
      </c>
      <c r="AN3" s="26" t="s">
        <v>31</v>
      </c>
      <c r="AO3" s="24" t="s">
        <v>21</v>
      </c>
      <c r="AP3" s="25" t="s">
        <v>22</v>
      </c>
      <c r="AQ3" s="25" t="s">
        <v>23</v>
      </c>
      <c r="AR3" s="25" t="s">
        <v>24</v>
      </c>
      <c r="AS3" s="14" t="s">
        <v>25</v>
      </c>
      <c r="AT3" s="29" t="s">
        <v>32</v>
      </c>
      <c r="AU3" s="30" t="s">
        <v>33</v>
      </c>
    </row>
    <row r="4" spans="1:67" ht="45" outlineLevel="1">
      <c r="A4" s="31">
        <v>1</v>
      </c>
      <c r="B4" s="32" t="s">
        <v>34</v>
      </c>
      <c r="C4" s="33">
        <v>3117</v>
      </c>
      <c r="D4" s="34" t="str">
        <f>HYPERLINK("https://drive.google.com/open?id=1r9A7E1iSI6kAN7h_-bpm2Wu20OqV1eU0","Campus de fútbol")</f>
        <v>Campus de fútbol</v>
      </c>
      <c r="E4" s="35" t="s">
        <v>35</v>
      </c>
      <c r="F4" s="36" t="s">
        <v>36</v>
      </c>
      <c r="G4" s="37" t="s">
        <v>37</v>
      </c>
      <c r="H4" s="38"/>
      <c r="I4" s="39"/>
      <c r="J4" s="40" t="s">
        <v>37</v>
      </c>
      <c r="K4" s="40"/>
      <c r="L4" s="41"/>
      <c r="M4" s="42"/>
      <c r="N4" s="43">
        <v>2</v>
      </c>
      <c r="O4" s="43">
        <v>3</v>
      </c>
      <c r="P4" s="43">
        <v>3</v>
      </c>
      <c r="Q4" s="43">
        <v>3</v>
      </c>
      <c r="R4" s="43">
        <v>1</v>
      </c>
      <c r="S4" s="44" t="s">
        <v>38</v>
      </c>
      <c r="T4" s="45"/>
      <c r="U4" s="46">
        <v>4</v>
      </c>
      <c r="V4" s="47">
        <v>1</v>
      </c>
      <c r="W4" s="47">
        <v>2</v>
      </c>
      <c r="X4" s="47">
        <v>2</v>
      </c>
      <c r="Y4" s="47">
        <v>1</v>
      </c>
      <c r="Z4" s="48">
        <f t="shared" ref="Z4:Z11" si="0">SUM(U4:Y4)</f>
        <v>10</v>
      </c>
      <c r="AA4" s="49"/>
      <c r="AB4" s="46">
        <v>3</v>
      </c>
      <c r="AC4" s="47">
        <v>1</v>
      </c>
      <c r="AD4" s="47">
        <v>3</v>
      </c>
      <c r="AE4" s="47">
        <v>2</v>
      </c>
      <c r="AF4" s="47">
        <v>1</v>
      </c>
      <c r="AG4" s="48">
        <f t="shared" ref="AG4:AG46" si="1">SUM(AB4:AF4)</f>
        <v>10</v>
      </c>
      <c r="AH4" s="45"/>
      <c r="AI4" s="46">
        <v>4</v>
      </c>
      <c r="AJ4" s="47">
        <v>2</v>
      </c>
      <c r="AK4" s="47">
        <v>4</v>
      </c>
      <c r="AL4" s="47">
        <v>5</v>
      </c>
      <c r="AM4" s="47">
        <v>1</v>
      </c>
      <c r="AN4" s="48">
        <f t="shared" ref="AN4:AN46" si="2">SUM(AI4:AM4)</f>
        <v>16</v>
      </c>
      <c r="AO4" s="50"/>
      <c r="AP4" s="51"/>
      <c r="AQ4" s="51"/>
      <c r="AR4" s="51"/>
      <c r="AS4" s="52"/>
      <c r="AT4" s="53">
        <f t="shared" ref="AT4:AT10" si="3">SUM(AO4:AS4)</f>
        <v>0</v>
      </c>
      <c r="AU4" s="54">
        <f t="shared" ref="AU4:AU46" si="4">SUM(S4,Z4,AG4,AN4,AT4)</f>
        <v>36</v>
      </c>
    </row>
    <row r="5" spans="1:67" ht="112.5" outlineLevel="1">
      <c r="A5" s="55">
        <v>2</v>
      </c>
      <c r="B5" s="32" t="s">
        <v>34</v>
      </c>
      <c r="C5" s="56">
        <v>3123</v>
      </c>
      <c r="D5" s="57" t="str">
        <f>HYPERLINK("https://drive.google.com/open?id=19m6s-HEP99vW6bfpFdua5HRMsj9VhNhp","Pista deportiva")</f>
        <v>Pista deportiva</v>
      </c>
      <c r="E5" s="35" t="s">
        <v>39</v>
      </c>
      <c r="F5" s="58" t="s">
        <v>40</v>
      </c>
      <c r="G5" s="59" t="s">
        <v>37</v>
      </c>
      <c r="H5" s="60"/>
      <c r="I5" s="61"/>
      <c r="J5" s="40" t="s">
        <v>37</v>
      </c>
      <c r="K5" s="40"/>
      <c r="L5" s="41"/>
      <c r="M5" s="42"/>
      <c r="N5" s="62">
        <v>2</v>
      </c>
      <c r="O5" s="63">
        <v>2</v>
      </c>
      <c r="P5" s="63">
        <v>2</v>
      </c>
      <c r="Q5" s="63">
        <v>2</v>
      </c>
      <c r="R5" s="64">
        <v>1</v>
      </c>
      <c r="S5" s="48">
        <f>SUM(N5:R5)</f>
        <v>9</v>
      </c>
      <c r="T5" s="65"/>
      <c r="U5" s="66">
        <v>3</v>
      </c>
      <c r="V5" s="67">
        <v>2</v>
      </c>
      <c r="W5" s="67">
        <v>2</v>
      </c>
      <c r="X5" s="67">
        <v>2</v>
      </c>
      <c r="Y5" s="67">
        <v>1</v>
      </c>
      <c r="Z5" s="48">
        <f t="shared" si="0"/>
        <v>10</v>
      </c>
      <c r="AA5" s="68" t="s">
        <v>41</v>
      </c>
      <c r="AB5" s="66">
        <v>2</v>
      </c>
      <c r="AC5" s="67">
        <v>1</v>
      </c>
      <c r="AD5" s="67">
        <v>2</v>
      </c>
      <c r="AE5" s="67">
        <v>2</v>
      </c>
      <c r="AF5" s="67">
        <v>1</v>
      </c>
      <c r="AG5" s="48">
        <f t="shared" si="1"/>
        <v>8</v>
      </c>
      <c r="AH5" s="69" t="s">
        <v>42</v>
      </c>
      <c r="AI5" s="66">
        <v>4</v>
      </c>
      <c r="AJ5" s="67">
        <v>4</v>
      </c>
      <c r="AK5" s="67">
        <v>5</v>
      </c>
      <c r="AL5" s="67">
        <v>5</v>
      </c>
      <c r="AM5" s="67">
        <v>3</v>
      </c>
      <c r="AN5" s="48">
        <f t="shared" si="2"/>
        <v>21</v>
      </c>
      <c r="AO5" s="70"/>
      <c r="AP5" s="71"/>
      <c r="AQ5" s="71"/>
      <c r="AR5" s="71"/>
      <c r="AS5" s="41"/>
      <c r="AT5" s="72">
        <f t="shared" si="3"/>
        <v>0</v>
      </c>
      <c r="AU5" s="54">
        <f t="shared" si="4"/>
        <v>48</v>
      </c>
    </row>
    <row r="6" spans="1:67" ht="32.25" customHeight="1" outlineLevel="1">
      <c r="A6" s="31">
        <v>8</v>
      </c>
      <c r="B6" s="32" t="s">
        <v>34</v>
      </c>
      <c r="C6" s="33">
        <v>3133</v>
      </c>
      <c r="D6" s="57" t="str">
        <f>HYPERLINK("https://drive.google.com/open?id=13MIoEBibCAbmDP8HkqqxYgumnrmuo_12","Mi cole, mi ventana")</f>
        <v>Mi cole, mi ventana</v>
      </c>
      <c r="E6" s="73" t="s">
        <v>44</v>
      </c>
      <c r="F6" s="74" t="s">
        <v>45</v>
      </c>
      <c r="G6" s="75" t="s">
        <v>46</v>
      </c>
      <c r="H6" s="76"/>
      <c r="I6" s="77"/>
      <c r="J6" s="40" t="s">
        <v>47</v>
      </c>
      <c r="K6" s="40"/>
      <c r="L6" s="41"/>
      <c r="M6" s="42"/>
      <c r="N6" s="78">
        <v>2</v>
      </c>
      <c r="O6" s="79">
        <v>2</v>
      </c>
      <c r="P6" s="79">
        <v>4</v>
      </c>
      <c r="Q6" s="79">
        <v>1</v>
      </c>
      <c r="R6" s="80">
        <v>3</v>
      </c>
      <c r="S6" s="81" t="s">
        <v>38</v>
      </c>
      <c r="T6" s="65"/>
      <c r="U6" s="66">
        <v>3</v>
      </c>
      <c r="V6" s="67">
        <v>1</v>
      </c>
      <c r="W6" s="67">
        <v>1</v>
      </c>
      <c r="X6" s="67">
        <v>1</v>
      </c>
      <c r="Y6" s="67">
        <v>1</v>
      </c>
      <c r="Z6" s="48">
        <f t="shared" si="0"/>
        <v>7</v>
      </c>
      <c r="AA6" s="68" t="s">
        <v>48</v>
      </c>
      <c r="AB6" s="66">
        <v>3</v>
      </c>
      <c r="AC6" s="67">
        <v>1</v>
      </c>
      <c r="AD6" s="67">
        <v>2</v>
      </c>
      <c r="AE6" s="67">
        <v>4</v>
      </c>
      <c r="AF6" s="67">
        <v>1</v>
      </c>
      <c r="AG6" s="48">
        <f t="shared" si="1"/>
        <v>11</v>
      </c>
      <c r="AH6" s="69" t="s">
        <v>49</v>
      </c>
      <c r="AI6" s="66">
        <v>5</v>
      </c>
      <c r="AJ6" s="67">
        <v>2</v>
      </c>
      <c r="AK6" s="67">
        <v>4</v>
      </c>
      <c r="AL6" s="67">
        <v>4</v>
      </c>
      <c r="AM6" s="67">
        <v>5</v>
      </c>
      <c r="AN6" s="48">
        <f t="shared" si="2"/>
        <v>20</v>
      </c>
      <c r="AO6" s="70"/>
      <c r="AP6" s="71"/>
      <c r="AQ6" s="71"/>
      <c r="AR6" s="71"/>
      <c r="AS6" s="41"/>
      <c r="AT6" s="72">
        <f t="shared" si="3"/>
        <v>0</v>
      </c>
      <c r="AU6" s="54">
        <f t="shared" si="4"/>
        <v>38</v>
      </c>
    </row>
    <row r="7" spans="1:67" ht="18.75" customHeight="1" outlineLevel="1">
      <c r="A7" s="31">
        <v>9</v>
      </c>
      <c r="B7" s="32" t="s">
        <v>34</v>
      </c>
      <c r="C7" s="33">
        <v>3134</v>
      </c>
      <c r="D7" s="57" t="str">
        <f>HYPERLINK("https://drive.google.com/open?id=1GoHz-b3LLnnxo3LjreKmAybGEiU9qJps","DIGI-JUVEN")</f>
        <v>DIGI-JUVEN</v>
      </c>
      <c r="E7" s="35" t="s">
        <v>50</v>
      </c>
      <c r="F7" s="36" t="s">
        <v>40</v>
      </c>
      <c r="G7" s="75" t="s">
        <v>51</v>
      </c>
      <c r="H7" s="38"/>
      <c r="I7" s="39"/>
      <c r="J7" s="40" t="s">
        <v>51</v>
      </c>
      <c r="K7" s="40"/>
      <c r="L7" s="41"/>
      <c r="M7" s="42"/>
      <c r="N7" s="78">
        <v>3</v>
      </c>
      <c r="O7" s="79">
        <v>2</v>
      </c>
      <c r="P7" s="79">
        <v>3</v>
      </c>
      <c r="Q7" s="79">
        <v>4</v>
      </c>
      <c r="R7" s="80">
        <v>5</v>
      </c>
      <c r="S7" s="81" t="s">
        <v>52</v>
      </c>
      <c r="T7" s="65"/>
      <c r="U7" s="66">
        <v>5</v>
      </c>
      <c r="V7" s="67">
        <v>3</v>
      </c>
      <c r="W7" s="67">
        <v>5</v>
      </c>
      <c r="X7" s="67">
        <v>5</v>
      </c>
      <c r="Y7" s="67">
        <v>5</v>
      </c>
      <c r="Z7" s="48">
        <f t="shared" si="0"/>
        <v>23</v>
      </c>
      <c r="AA7" s="68" t="s">
        <v>53</v>
      </c>
      <c r="AB7" s="66">
        <v>4</v>
      </c>
      <c r="AC7" s="67">
        <v>1</v>
      </c>
      <c r="AD7" s="67">
        <v>4</v>
      </c>
      <c r="AE7" s="67">
        <v>4</v>
      </c>
      <c r="AF7" s="67">
        <v>5</v>
      </c>
      <c r="AG7" s="48">
        <f t="shared" si="1"/>
        <v>18</v>
      </c>
      <c r="AH7" s="82" t="s">
        <v>54</v>
      </c>
      <c r="AI7" s="66">
        <v>5</v>
      </c>
      <c r="AJ7" s="67">
        <v>3</v>
      </c>
      <c r="AK7" s="67">
        <v>5</v>
      </c>
      <c r="AL7" s="67">
        <v>4</v>
      </c>
      <c r="AM7" s="67">
        <v>4</v>
      </c>
      <c r="AN7" s="48">
        <f t="shared" si="2"/>
        <v>21</v>
      </c>
      <c r="AO7" s="70"/>
      <c r="AP7" s="71"/>
      <c r="AQ7" s="71"/>
      <c r="AR7" s="71"/>
      <c r="AS7" s="41"/>
      <c r="AT7" s="72">
        <f t="shared" si="3"/>
        <v>0</v>
      </c>
      <c r="AU7" s="54">
        <f t="shared" si="4"/>
        <v>62</v>
      </c>
    </row>
    <row r="8" spans="1:67" ht="26.25" customHeight="1" outlineLevel="1">
      <c r="A8" s="31">
        <v>10</v>
      </c>
      <c r="B8" s="32" t="s">
        <v>34</v>
      </c>
      <c r="C8" s="33">
        <v>3137</v>
      </c>
      <c r="D8" s="57" t="str">
        <f>HYPERLINK("https://drive.google.com/open?id=1QzMIBloAM7wf5tePAqXcf3DU4Hfy4hes","TIROLINAS infantiles")</f>
        <v>TIROLINAS infantiles</v>
      </c>
      <c r="E8" s="35" t="s">
        <v>55</v>
      </c>
      <c r="F8" s="36" t="s">
        <v>40</v>
      </c>
      <c r="G8" s="75" t="s">
        <v>56</v>
      </c>
      <c r="H8" s="83"/>
      <c r="I8" s="39"/>
      <c r="J8" s="40" t="s">
        <v>56</v>
      </c>
      <c r="K8" s="40"/>
      <c r="L8" s="41"/>
      <c r="M8" s="42"/>
      <c r="N8" s="78">
        <v>2</v>
      </c>
      <c r="O8" s="79">
        <v>1</v>
      </c>
      <c r="P8" s="79">
        <v>3</v>
      </c>
      <c r="Q8" s="79">
        <v>2</v>
      </c>
      <c r="R8" s="80">
        <v>1</v>
      </c>
      <c r="S8" s="81" t="s">
        <v>57</v>
      </c>
      <c r="T8" s="65"/>
      <c r="U8" s="66">
        <v>4</v>
      </c>
      <c r="V8" s="67">
        <v>4</v>
      </c>
      <c r="W8" s="67">
        <v>2</v>
      </c>
      <c r="X8" s="67">
        <v>3</v>
      </c>
      <c r="Y8" s="67">
        <v>1</v>
      </c>
      <c r="Z8" s="48">
        <f t="shared" si="0"/>
        <v>14</v>
      </c>
      <c r="AA8" s="68" t="s">
        <v>53</v>
      </c>
      <c r="AB8" s="66">
        <v>3</v>
      </c>
      <c r="AC8" s="67">
        <v>1</v>
      </c>
      <c r="AD8" s="67">
        <v>3</v>
      </c>
      <c r="AE8" s="67">
        <v>3</v>
      </c>
      <c r="AF8" s="67">
        <v>1</v>
      </c>
      <c r="AG8" s="48">
        <f t="shared" si="1"/>
        <v>11</v>
      </c>
      <c r="AH8" s="65"/>
      <c r="AI8" s="66">
        <v>2</v>
      </c>
      <c r="AJ8" s="67">
        <v>3</v>
      </c>
      <c r="AK8" s="67">
        <v>3</v>
      </c>
      <c r="AL8" s="67">
        <v>1</v>
      </c>
      <c r="AM8" s="67">
        <v>4</v>
      </c>
      <c r="AN8" s="48">
        <f t="shared" si="2"/>
        <v>13</v>
      </c>
      <c r="AO8" s="70"/>
      <c r="AP8" s="71"/>
      <c r="AQ8" s="71"/>
      <c r="AR8" s="71"/>
      <c r="AS8" s="41"/>
      <c r="AT8" s="72">
        <f t="shared" si="3"/>
        <v>0</v>
      </c>
      <c r="AU8" s="54">
        <f t="shared" si="4"/>
        <v>38</v>
      </c>
    </row>
    <row r="9" spans="1:67" ht="33.75" outlineLevel="1">
      <c r="A9" s="31">
        <v>11</v>
      </c>
      <c r="B9" s="32" t="s">
        <v>34</v>
      </c>
      <c r="C9" s="33">
        <v>3139</v>
      </c>
      <c r="D9" s="57" t="str">
        <f>HYPERLINK("https://drive.google.com/open?id=1hiDWTylbLNBa6AXv3KLNZnQ6Mhe3N8Va","Juegos infantiles en los parques")</f>
        <v>Juegos infantiles en los parques</v>
      </c>
      <c r="E9" s="35" t="s">
        <v>58</v>
      </c>
      <c r="F9" s="36" t="s">
        <v>40</v>
      </c>
      <c r="G9" s="75" t="s">
        <v>56</v>
      </c>
      <c r="H9" s="38"/>
      <c r="I9" s="39"/>
      <c r="J9" s="40" t="s">
        <v>56</v>
      </c>
      <c r="K9" s="40"/>
      <c r="L9" s="41"/>
      <c r="M9" s="42"/>
      <c r="N9" s="84">
        <v>2</v>
      </c>
      <c r="O9" s="85">
        <v>2</v>
      </c>
      <c r="P9" s="85">
        <v>4</v>
      </c>
      <c r="Q9" s="85">
        <v>3</v>
      </c>
      <c r="R9" s="86">
        <v>1</v>
      </c>
      <c r="S9" s="48">
        <f t="shared" ref="S9:S10" si="5">SUM(N9:R9)</f>
        <v>12</v>
      </c>
      <c r="T9" s="65"/>
      <c r="U9" s="66">
        <v>4</v>
      </c>
      <c r="V9" s="67">
        <v>2</v>
      </c>
      <c r="W9" s="67">
        <v>2</v>
      </c>
      <c r="X9" s="67">
        <v>2</v>
      </c>
      <c r="Y9" s="67">
        <v>2</v>
      </c>
      <c r="Z9" s="48">
        <f t="shared" si="0"/>
        <v>12</v>
      </c>
      <c r="AA9" s="68" t="s">
        <v>59</v>
      </c>
      <c r="AB9" s="66">
        <v>4</v>
      </c>
      <c r="AC9" s="67">
        <v>2</v>
      </c>
      <c r="AD9" s="67">
        <v>1</v>
      </c>
      <c r="AE9" s="67">
        <v>2</v>
      </c>
      <c r="AF9" s="67">
        <v>1</v>
      </c>
      <c r="AG9" s="48">
        <f t="shared" si="1"/>
        <v>10</v>
      </c>
      <c r="AH9" s="65"/>
      <c r="AI9" s="66">
        <v>1</v>
      </c>
      <c r="AJ9" s="67">
        <v>1</v>
      </c>
      <c r="AK9" s="67">
        <v>3</v>
      </c>
      <c r="AL9" s="67">
        <v>4</v>
      </c>
      <c r="AM9" s="67">
        <v>3</v>
      </c>
      <c r="AN9" s="48">
        <f t="shared" si="2"/>
        <v>12</v>
      </c>
      <c r="AO9" s="70"/>
      <c r="AP9" s="71"/>
      <c r="AQ9" s="71"/>
      <c r="AR9" s="71"/>
      <c r="AS9" s="41"/>
      <c r="AT9" s="72">
        <f t="shared" si="3"/>
        <v>0</v>
      </c>
      <c r="AU9" s="54">
        <f t="shared" si="4"/>
        <v>46</v>
      </c>
    </row>
    <row r="10" spans="1:67" ht="56.25" outlineLevel="1">
      <c r="A10" s="55">
        <v>12</v>
      </c>
      <c r="B10" s="32" t="s">
        <v>34</v>
      </c>
      <c r="C10" s="56">
        <v>3140</v>
      </c>
      <c r="D10" s="57" t="str">
        <f>HYPERLINK("https://drive.google.com/open?id=1l9rMUlA9Lj88cMRnLxH67hGxo7J3S0LI","Ciclo de conferencias y conciertos en SLE verano 2019")</f>
        <v>Ciclo de conferencias y conciertos en SLE verano 2019</v>
      </c>
      <c r="E10" s="35" t="s">
        <v>60</v>
      </c>
      <c r="F10" s="36" t="s">
        <v>40</v>
      </c>
      <c r="G10" s="75" t="s">
        <v>61</v>
      </c>
      <c r="H10" s="38"/>
      <c r="I10" s="39"/>
      <c r="J10" s="40" t="s">
        <v>61</v>
      </c>
      <c r="K10" s="40"/>
      <c r="L10" s="41"/>
      <c r="M10" s="42"/>
      <c r="N10" s="84">
        <v>2</v>
      </c>
      <c r="O10" s="85">
        <v>3</v>
      </c>
      <c r="P10" s="85">
        <v>1</v>
      </c>
      <c r="Q10" s="85">
        <v>4</v>
      </c>
      <c r="R10" s="86">
        <v>3</v>
      </c>
      <c r="S10" s="48">
        <f t="shared" si="5"/>
        <v>13</v>
      </c>
      <c r="T10" s="65"/>
      <c r="U10" s="66">
        <v>1</v>
      </c>
      <c r="V10" s="67">
        <v>1</v>
      </c>
      <c r="W10" s="67">
        <v>1</v>
      </c>
      <c r="X10" s="67">
        <v>1</v>
      </c>
      <c r="Y10" s="67">
        <v>1</v>
      </c>
      <c r="Z10" s="48">
        <f t="shared" si="0"/>
        <v>5</v>
      </c>
      <c r="AA10" s="87"/>
      <c r="AB10" s="66">
        <v>3</v>
      </c>
      <c r="AC10" s="67">
        <v>1</v>
      </c>
      <c r="AD10" s="67">
        <v>1</v>
      </c>
      <c r="AE10" s="67">
        <v>3</v>
      </c>
      <c r="AF10" s="67">
        <v>1</v>
      </c>
      <c r="AG10" s="48">
        <f t="shared" si="1"/>
        <v>9</v>
      </c>
      <c r="AH10" s="65"/>
      <c r="AI10" s="66">
        <v>5</v>
      </c>
      <c r="AJ10" s="67">
        <v>3</v>
      </c>
      <c r="AK10" s="67">
        <v>4</v>
      </c>
      <c r="AL10" s="67">
        <v>4</v>
      </c>
      <c r="AM10" s="67">
        <v>3</v>
      </c>
      <c r="AN10" s="48">
        <f t="shared" si="2"/>
        <v>19</v>
      </c>
      <c r="AO10" s="70"/>
      <c r="AP10" s="71"/>
      <c r="AQ10" s="71"/>
      <c r="AR10" s="71"/>
      <c r="AS10" s="41"/>
      <c r="AT10" s="72">
        <f t="shared" si="3"/>
        <v>0</v>
      </c>
      <c r="AU10" s="54">
        <f t="shared" si="4"/>
        <v>46</v>
      </c>
    </row>
    <row r="11" spans="1:67" ht="37.5" customHeight="1" outlineLevel="1">
      <c r="A11" s="55">
        <v>13</v>
      </c>
      <c r="B11" s="32" t="s">
        <v>34</v>
      </c>
      <c r="C11" s="56">
        <v>3152</v>
      </c>
      <c r="D11" s="57" t="str">
        <f>HYPERLINK("https://drive.google.com/open?id=1IBijS8rpZdWe1amMv8VY2PCqUBQiyUHl","Formacion en Patrimonio Cultural para jóvenes de ESO y Bchto")</f>
        <v>Formacion en Patrimonio Cultural para jóvenes de ESO y Bchto</v>
      </c>
      <c r="E11" s="35" t="s">
        <v>62</v>
      </c>
      <c r="F11" s="36" t="s">
        <v>40</v>
      </c>
      <c r="G11" s="75" t="s">
        <v>47</v>
      </c>
      <c r="H11" s="38"/>
      <c r="I11" s="39"/>
      <c r="J11" s="40" t="s">
        <v>47</v>
      </c>
      <c r="K11" s="40"/>
      <c r="L11" s="41"/>
      <c r="M11" s="42"/>
      <c r="N11" s="78">
        <v>5</v>
      </c>
      <c r="O11" s="79">
        <v>5</v>
      </c>
      <c r="P11" s="79">
        <v>2</v>
      </c>
      <c r="Q11" s="79">
        <v>4</v>
      </c>
      <c r="R11" s="80">
        <v>4</v>
      </c>
      <c r="S11" s="81" t="s">
        <v>63</v>
      </c>
      <c r="T11" s="65"/>
      <c r="U11" s="66">
        <v>1</v>
      </c>
      <c r="V11" s="67">
        <v>1</v>
      </c>
      <c r="W11" s="67">
        <v>1</v>
      </c>
      <c r="X11" s="67">
        <v>1</v>
      </c>
      <c r="Y11" s="67">
        <v>1</v>
      </c>
      <c r="Z11" s="48">
        <f t="shared" si="0"/>
        <v>5</v>
      </c>
      <c r="AA11" s="68" t="s">
        <v>64</v>
      </c>
      <c r="AB11" s="66">
        <v>5</v>
      </c>
      <c r="AC11" s="67">
        <v>3</v>
      </c>
      <c r="AD11" s="67">
        <v>4</v>
      </c>
      <c r="AE11" s="67">
        <v>5</v>
      </c>
      <c r="AF11" s="67">
        <v>3</v>
      </c>
      <c r="AG11" s="48">
        <f t="shared" si="1"/>
        <v>20</v>
      </c>
      <c r="AH11" s="82" t="s">
        <v>65</v>
      </c>
      <c r="AI11" s="66">
        <v>5</v>
      </c>
      <c r="AJ11" s="67">
        <v>5</v>
      </c>
      <c r="AK11" s="67">
        <v>4</v>
      </c>
      <c r="AL11" s="67">
        <v>4</v>
      </c>
      <c r="AM11" s="67">
        <v>3</v>
      </c>
      <c r="AN11" s="48">
        <f t="shared" si="2"/>
        <v>21</v>
      </c>
      <c r="AO11" s="70"/>
      <c r="AP11" s="71"/>
      <c r="AQ11" s="71"/>
      <c r="AR11" s="71"/>
      <c r="AS11" s="41"/>
      <c r="AT11" s="72"/>
      <c r="AU11" s="54">
        <f t="shared" si="4"/>
        <v>46</v>
      </c>
    </row>
    <row r="12" spans="1:67" ht="27.75" customHeight="1" outlineLevel="1">
      <c r="A12" s="31">
        <v>20</v>
      </c>
      <c r="B12" s="89" t="s">
        <v>34</v>
      </c>
      <c r="C12" s="33">
        <v>3160</v>
      </c>
      <c r="D12" s="57" t="str">
        <f>HYPERLINK("https://drive.google.com/open?id=1sTa9xdgevZW5V27TV2zZzDdR44zAGep8","Arte urbano")</f>
        <v>Arte urbano</v>
      </c>
      <c r="E12" s="35" t="s">
        <v>68</v>
      </c>
      <c r="F12" s="36" t="s">
        <v>40</v>
      </c>
      <c r="G12" s="75" t="s">
        <v>61</v>
      </c>
      <c r="H12" s="76"/>
      <c r="I12" s="39"/>
      <c r="J12" s="40" t="s">
        <v>61</v>
      </c>
      <c r="K12" s="40"/>
      <c r="L12" s="41"/>
      <c r="M12" s="42"/>
      <c r="N12" s="78">
        <v>1</v>
      </c>
      <c r="O12" s="79">
        <v>1</v>
      </c>
      <c r="P12" s="79">
        <v>2</v>
      </c>
      <c r="Q12" s="79">
        <v>1</v>
      </c>
      <c r="R12" s="80">
        <v>3</v>
      </c>
      <c r="S12" s="81" t="s">
        <v>69</v>
      </c>
      <c r="T12" s="65"/>
      <c r="U12" s="66">
        <v>3</v>
      </c>
      <c r="V12" s="67">
        <v>2</v>
      </c>
      <c r="W12" s="67">
        <v>2</v>
      </c>
      <c r="X12" s="67">
        <v>2</v>
      </c>
      <c r="Y12" s="67">
        <v>1</v>
      </c>
      <c r="Z12" s="90">
        <v>8</v>
      </c>
      <c r="AA12" s="68" t="s">
        <v>66</v>
      </c>
      <c r="AB12" s="66">
        <v>3</v>
      </c>
      <c r="AC12" s="67">
        <v>2</v>
      </c>
      <c r="AD12" s="67">
        <v>2</v>
      </c>
      <c r="AE12" s="67">
        <v>3</v>
      </c>
      <c r="AF12" s="67">
        <v>1</v>
      </c>
      <c r="AG12" s="48">
        <f t="shared" si="1"/>
        <v>11</v>
      </c>
      <c r="AH12" s="69" t="s">
        <v>70</v>
      </c>
      <c r="AI12" s="66">
        <v>2</v>
      </c>
      <c r="AJ12" s="67">
        <v>5</v>
      </c>
      <c r="AK12" s="67">
        <v>4</v>
      </c>
      <c r="AL12" s="67">
        <v>4</v>
      </c>
      <c r="AM12" s="67">
        <v>5</v>
      </c>
      <c r="AN12" s="48">
        <f t="shared" si="2"/>
        <v>20</v>
      </c>
      <c r="AO12" s="70"/>
      <c r="AP12" s="71"/>
      <c r="AQ12" s="71"/>
      <c r="AR12" s="71"/>
      <c r="AS12" s="41"/>
      <c r="AT12" s="72"/>
      <c r="AU12" s="54">
        <f t="shared" si="4"/>
        <v>39</v>
      </c>
      <c r="AV12" s="88"/>
      <c r="AW12" s="88"/>
      <c r="AX12" s="88"/>
      <c r="AY12" s="88"/>
      <c r="AZ12" s="88"/>
      <c r="BA12" s="88"/>
      <c r="BB12" s="88"/>
      <c r="BC12" s="88"/>
      <c r="BD12" s="88"/>
      <c r="BE12" s="88"/>
      <c r="BF12" s="88"/>
      <c r="BG12" s="88"/>
      <c r="BH12" s="88"/>
      <c r="BI12" s="88"/>
      <c r="BJ12" s="88"/>
      <c r="BK12" s="88"/>
      <c r="BL12" s="88"/>
      <c r="BM12" s="88"/>
      <c r="BN12" s="88"/>
      <c r="BO12" s="88"/>
    </row>
    <row r="13" spans="1:67" ht="27" customHeight="1" outlineLevel="1">
      <c r="A13" s="31">
        <v>23</v>
      </c>
      <c r="B13" s="32" t="s">
        <v>72</v>
      </c>
      <c r="C13" s="89">
        <v>2593</v>
      </c>
      <c r="D13" s="57" t="str">
        <f>HYPERLINK("https://drive.google.com/open?id=1xOjWFmHcy3l_Cfse3_nAPbMYadth6CL3","Piscina climatizada y suana")</f>
        <v>Piscina climatizada y suana</v>
      </c>
      <c r="E13" s="35" t="s">
        <v>73</v>
      </c>
      <c r="F13" s="58" t="s">
        <v>74</v>
      </c>
      <c r="G13" s="75" t="s">
        <v>37</v>
      </c>
      <c r="H13" s="76"/>
      <c r="I13" s="91"/>
      <c r="J13" s="40" t="s">
        <v>37</v>
      </c>
      <c r="K13" s="40"/>
      <c r="L13" s="41"/>
      <c r="M13" s="42"/>
      <c r="N13" s="84">
        <v>2</v>
      </c>
      <c r="O13" s="85">
        <v>2</v>
      </c>
      <c r="P13" s="85">
        <v>2</v>
      </c>
      <c r="Q13" s="85">
        <v>1</v>
      </c>
      <c r="R13" s="86">
        <v>2</v>
      </c>
      <c r="S13" s="48">
        <f t="shared" ref="S13" si="6">SUM(N13:R13)</f>
        <v>9</v>
      </c>
      <c r="T13" s="65"/>
      <c r="U13" s="66">
        <v>3</v>
      </c>
      <c r="V13" s="67">
        <v>1</v>
      </c>
      <c r="W13" s="67">
        <v>3</v>
      </c>
      <c r="X13" s="67">
        <v>2</v>
      </c>
      <c r="Y13" s="67">
        <v>1</v>
      </c>
      <c r="Z13" s="48">
        <f t="shared" ref="Z13:Z46" si="7">SUM(U13:Y13)</f>
        <v>10</v>
      </c>
      <c r="AA13" s="68" t="s">
        <v>75</v>
      </c>
      <c r="AB13" s="66">
        <v>4</v>
      </c>
      <c r="AC13" s="67">
        <v>1</v>
      </c>
      <c r="AD13" s="67">
        <v>2</v>
      </c>
      <c r="AE13" s="67">
        <v>2</v>
      </c>
      <c r="AF13" s="67">
        <v>1</v>
      </c>
      <c r="AG13" s="48">
        <f t="shared" si="1"/>
        <v>10</v>
      </c>
      <c r="AH13" s="92" t="s">
        <v>76</v>
      </c>
      <c r="AI13" s="70"/>
      <c r="AJ13" s="71"/>
      <c r="AK13" s="71"/>
      <c r="AL13" s="71"/>
      <c r="AM13" s="71"/>
      <c r="AN13" s="48">
        <f t="shared" si="2"/>
        <v>0</v>
      </c>
      <c r="AO13" s="70"/>
      <c r="AP13" s="71"/>
      <c r="AQ13" s="71"/>
      <c r="AR13" s="71"/>
      <c r="AS13" s="41"/>
      <c r="AT13" s="72">
        <f t="shared" ref="AT13:AT14" si="8">SUM(AO13:AS13)</f>
        <v>0</v>
      </c>
      <c r="AU13" s="54">
        <f t="shared" si="4"/>
        <v>29</v>
      </c>
    </row>
    <row r="14" spans="1:67" ht="51" customHeight="1" outlineLevel="1">
      <c r="A14" s="31">
        <v>24</v>
      </c>
      <c r="B14" s="32" t="s">
        <v>72</v>
      </c>
      <c r="C14" s="89">
        <v>2656</v>
      </c>
      <c r="D14" s="57" t="str">
        <f>HYPERLINK("https://drive.google.com/open?id=1sz6NM8pyxNJeIg-YLrpjWUcAS_2j3x5V","Biblioteca verano Plaza Madre Vedruna")</f>
        <v>Biblioteca verano Plaza Madre Vedruna</v>
      </c>
      <c r="E14" s="35" t="s">
        <v>77</v>
      </c>
      <c r="F14" s="36" t="s">
        <v>78</v>
      </c>
      <c r="G14" s="75" t="s">
        <v>79</v>
      </c>
      <c r="H14" s="38"/>
      <c r="I14" s="77"/>
      <c r="J14" s="40" t="s">
        <v>80</v>
      </c>
      <c r="K14" s="40"/>
      <c r="L14" s="41"/>
      <c r="M14" s="42"/>
      <c r="N14" s="78">
        <v>2</v>
      </c>
      <c r="O14" s="79">
        <v>3</v>
      </c>
      <c r="P14" s="79">
        <v>1</v>
      </c>
      <c r="Q14" s="79">
        <v>2</v>
      </c>
      <c r="R14" s="80">
        <v>3</v>
      </c>
      <c r="S14" s="81" t="s">
        <v>81</v>
      </c>
      <c r="T14" s="65"/>
      <c r="U14" s="93">
        <v>2</v>
      </c>
      <c r="V14" s="94">
        <v>4</v>
      </c>
      <c r="W14" s="94">
        <v>3</v>
      </c>
      <c r="X14" s="94">
        <v>2</v>
      </c>
      <c r="Y14" s="94">
        <v>1</v>
      </c>
      <c r="Z14" s="95">
        <f t="shared" si="7"/>
        <v>12</v>
      </c>
      <c r="AA14" s="68" t="s">
        <v>82</v>
      </c>
      <c r="AB14" s="66">
        <v>5</v>
      </c>
      <c r="AC14" s="67">
        <v>1</v>
      </c>
      <c r="AD14" s="67">
        <v>3</v>
      </c>
      <c r="AE14" s="67">
        <v>4</v>
      </c>
      <c r="AF14" s="67">
        <v>1</v>
      </c>
      <c r="AG14" s="48">
        <f t="shared" si="1"/>
        <v>14</v>
      </c>
      <c r="AH14" s="96" t="s">
        <v>83</v>
      </c>
      <c r="AI14" s="66">
        <v>4</v>
      </c>
      <c r="AJ14" s="67">
        <v>5</v>
      </c>
      <c r="AK14" s="67">
        <v>5</v>
      </c>
      <c r="AL14" s="67">
        <v>4</v>
      </c>
      <c r="AM14" s="67">
        <v>5</v>
      </c>
      <c r="AN14" s="48">
        <f t="shared" si="2"/>
        <v>23</v>
      </c>
      <c r="AO14" s="70"/>
      <c r="AP14" s="71"/>
      <c r="AQ14" s="71"/>
      <c r="AR14" s="71"/>
      <c r="AS14" s="41"/>
      <c r="AT14" s="72">
        <f t="shared" si="8"/>
        <v>0</v>
      </c>
      <c r="AU14" s="54">
        <f t="shared" si="4"/>
        <v>49</v>
      </c>
    </row>
    <row r="15" spans="1:67" ht="52.5" customHeight="1" outlineLevel="1">
      <c r="A15" s="31">
        <v>25</v>
      </c>
      <c r="B15" s="32" t="s">
        <v>72</v>
      </c>
      <c r="C15" s="89">
        <v>2657</v>
      </c>
      <c r="D15" s="57" t="str">
        <f>HYPERLINK("https://drive.google.com/open?id=12iMuGGhlInuLFmCV2oU0AJ4THrFh84pf","Parque en el solar de la calle Conde de Aranda")</f>
        <v>Parque en el solar de la calle Conde de Aranda</v>
      </c>
      <c r="E15" s="35" t="s">
        <v>84</v>
      </c>
      <c r="F15" s="36" t="s">
        <v>40</v>
      </c>
      <c r="G15" s="75" t="s">
        <v>56</v>
      </c>
      <c r="H15" s="38"/>
      <c r="I15" s="77"/>
      <c r="J15" s="40" t="s">
        <v>56</v>
      </c>
      <c r="K15" s="40"/>
      <c r="L15" s="41"/>
      <c r="M15" s="42"/>
      <c r="N15" s="84">
        <v>2</v>
      </c>
      <c r="O15" s="85">
        <v>3</v>
      </c>
      <c r="P15" s="85">
        <v>1</v>
      </c>
      <c r="Q15" s="85">
        <v>2</v>
      </c>
      <c r="R15" s="86">
        <v>1</v>
      </c>
      <c r="S15" s="48">
        <f t="shared" ref="S15:S18" si="9">SUM(N15:R15)</f>
        <v>9</v>
      </c>
      <c r="T15" s="65"/>
      <c r="U15" s="66">
        <v>3</v>
      </c>
      <c r="V15" s="67">
        <v>5</v>
      </c>
      <c r="W15" s="67">
        <v>3</v>
      </c>
      <c r="X15" s="67">
        <v>3</v>
      </c>
      <c r="Y15" s="67">
        <v>1</v>
      </c>
      <c r="Z15" s="48">
        <f t="shared" si="7"/>
        <v>15</v>
      </c>
      <c r="AA15" s="68" t="s">
        <v>85</v>
      </c>
      <c r="AB15" s="66">
        <v>5</v>
      </c>
      <c r="AC15" s="67">
        <v>5</v>
      </c>
      <c r="AD15" s="67">
        <v>3</v>
      </c>
      <c r="AE15" s="67">
        <v>5</v>
      </c>
      <c r="AF15" s="67">
        <v>1</v>
      </c>
      <c r="AG15" s="48">
        <f t="shared" si="1"/>
        <v>19</v>
      </c>
      <c r="AH15" s="96" t="s">
        <v>86</v>
      </c>
      <c r="AI15" s="66">
        <v>4</v>
      </c>
      <c r="AJ15" s="67">
        <v>5</v>
      </c>
      <c r="AK15" s="67">
        <v>5</v>
      </c>
      <c r="AL15" s="67">
        <v>5</v>
      </c>
      <c r="AM15" s="67">
        <v>3</v>
      </c>
      <c r="AN15" s="48">
        <f t="shared" si="2"/>
        <v>22</v>
      </c>
      <c r="AO15" s="70"/>
      <c r="AP15" s="71"/>
      <c r="AQ15" s="71"/>
      <c r="AR15" s="71"/>
      <c r="AS15" s="41"/>
      <c r="AT15" s="72"/>
      <c r="AU15" s="54">
        <f t="shared" si="4"/>
        <v>65</v>
      </c>
    </row>
    <row r="16" spans="1:67" ht="35.25" customHeight="1">
      <c r="A16" s="31">
        <v>27</v>
      </c>
      <c r="B16" s="89" t="s">
        <v>87</v>
      </c>
      <c r="C16" s="33">
        <v>3164</v>
      </c>
      <c r="D16" s="57" t="str">
        <f>HYPERLINK("https://drive.google.com/open?id=1LUEV8P5dJywvJOGVC-S2AVbiEja5FsXb","Vallado de pista deportiva de urba. Felipe II")</f>
        <v>Vallado de pista deportiva de urba. Felipe II</v>
      </c>
      <c r="E16" s="35" t="s">
        <v>88</v>
      </c>
      <c r="F16" s="36" t="s">
        <v>40</v>
      </c>
      <c r="G16" s="75" t="s">
        <v>89</v>
      </c>
      <c r="H16" s="38"/>
      <c r="I16" s="77"/>
      <c r="J16" s="40" t="s">
        <v>90</v>
      </c>
      <c r="K16" s="40"/>
      <c r="L16" s="41"/>
      <c r="M16" s="42"/>
      <c r="N16" s="84">
        <v>2</v>
      </c>
      <c r="O16" s="85">
        <v>2</v>
      </c>
      <c r="P16" s="85">
        <v>1</v>
      </c>
      <c r="Q16" s="85">
        <v>1</v>
      </c>
      <c r="R16" s="86">
        <v>1</v>
      </c>
      <c r="S16" s="48">
        <f t="shared" si="9"/>
        <v>7</v>
      </c>
      <c r="T16" s="65"/>
      <c r="U16" s="66">
        <v>3</v>
      </c>
      <c r="V16" s="67">
        <v>3</v>
      </c>
      <c r="W16" s="67">
        <v>3</v>
      </c>
      <c r="X16" s="67">
        <v>3</v>
      </c>
      <c r="Y16" s="67">
        <v>1</v>
      </c>
      <c r="Z16" s="48">
        <f t="shared" si="7"/>
        <v>13</v>
      </c>
      <c r="AA16" s="87"/>
      <c r="AB16" s="66">
        <v>2</v>
      </c>
      <c r="AC16" s="67">
        <v>1</v>
      </c>
      <c r="AD16" s="67">
        <v>1</v>
      </c>
      <c r="AE16" s="67">
        <v>1</v>
      </c>
      <c r="AF16" s="67">
        <v>1</v>
      </c>
      <c r="AG16" s="48">
        <f t="shared" si="1"/>
        <v>6</v>
      </c>
      <c r="AH16" s="65"/>
      <c r="AI16" s="66">
        <v>2</v>
      </c>
      <c r="AJ16" s="67">
        <v>5</v>
      </c>
      <c r="AK16" s="67">
        <v>5</v>
      </c>
      <c r="AL16" s="67">
        <v>4</v>
      </c>
      <c r="AM16" s="67">
        <v>4</v>
      </c>
      <c r="AN16" s="48">
        <f t="shared" si="2"/>
        <v>20</v>
      </c>
      <c r="AO16" s="70"/>
      <c r="AP16" s="71"/>
      <c r="AQ16" s="71"/>
      <c r="AR16" s="71"/>
      <c r="AS16" s="41"/>
      <c r="AT16" s="72"/>
      <c r="AU16" s="54">
        <f t="shared" si="4"/>
        <v>46</v>
      </c>
    </row>
    <row r="17" spans="1:47" ht="26.25" customHeight="1">
      <c r="A17" s="31">
        <v>28</v>
      </c>
      <c r="B17" s="89" t="s">
        <v>87</v>
      </c>
      <c r="C17" s="33">
        <v>3165</v>
      </c>
      <c r="D17" s="57" t="str">
        <f>HYPERLINK("https://drive.google.com/open?id=1tWCm7ZzZN8hr0GqvrOsucfopNP1U-CUl","¡Operación bienestar!")</f>
        <v>¡Operación bienestar!</v>
      </c>
      <c r="E17" s="35" t="s">
        <v>91</v>
      </c>
      <c r="F17" s="36" t="s">
        <v>40</v>
      </c>
      <c r="G17" s="75" t="s">
        <v>92</v>
      </c>
      <c r="H17" s="38"/>
      <c r="I17" s="77"/>
      <c r="J17" s="40" t="s">
        <v>93</v>
      </c>
      <c r="K17" s="40"/>
      <c r="L17" s="41"/>
      <c r="M17" s="42"/>
      <c r="N17" s="84">
        <v>1</v>
      </c>
      <c r="O17" s="85">
        <v>1</v>
      </c>
      <c r="P17" s="85">
        <v>1</v>
      </c>
      <c r="Q17" s="85">
        <v>1</v>
      </c>
      <c r="R17" s="86">
        <v>1</v>
      </c>
      <c r="S17" s="48">
        <f t="shared" si="9"/>
        <v>5</v>
      </c>
      <c r="T17" s="65"/>
      <c r="U17" s="66">
        <v>2</v>
      </c>
      <c r="V17" s="67">
        <v>2</v>
      </c>
      <c r="W17" s="67">
        <v>2</v>
      </c>
      <c r="X17" s="67">
        <v>2</v>
      </c>
      <c r="Y17" s="67">
        <v>1</v>
      </c>
      <c r="Z17" s="48">
        <f t="shared" si="7"/>
        <v>9</v>
      </c>
      <c r="AA17" s="68" t="s">
        <v>94</v>
      </c>
      <c r="AB17" s="66">
        <v>3</v>
      </c>
      <c r="AC17" s="67">
        <v>1</v>
      </c>
      <c r="AD17" s="67">
        <v>3</v>
      </c>
      <c r="AE17" s="67">
        <v>3</v>
      </c>
      <c r="AF17" s="67">
        <v>1</v>
      </c>
      <c r="AG17" s="48">
        <f t="shared" si="1"/>
        <v>11</v>
      </c>
      <c r="AH17" s="97" t="s">
        <v>95</v>
      </c>
      <c r="AI17" s="66">
        <v>2</v>
      </c>
      <c r="AJ17" s="67">
        <v>3</v>
      </c>
      <c r="AK17" s="67">
        <v>4</v>
      </c>
      <c r="AL17" s="67">
        <v>4</v>
      </c>
      <c r="AM17" s="67">
        <v>5</v>
      </c>
      <c r="AN17" s="48">
        <f t="shared" si="2"/>
        <v>18</v>
      </c>
      <c r="AO17" s="70"/>
      <c r="AP17" s="71"/>
      <c r="AQ17" s="71"/>
      <c r="AR17" s="71"/>
      <c r="AS17" s="41"/>
      <c r="AT17" s="72"/>
      <c r="AU17" s="54">
        <f t="shared" si="4"/>
        <v>43</v>
      </c>
    </row>
    <row r="18" spans="1:47" ht="69.75" customHeight="1">
      <c r="A18" s="98" t="s">
        <v>96</v>
      </c>
      <c r="B18" s="89" t="s">
        <v>87</v>
      </c>
      <c r="C18" s="33">
        <v>3166</v>
      </c>
      <c r="D18" s="57" t="str">
        <f>HYPERLINK("https://drive.google.com/open?id=1AbD_86gUhs1z4slq2WNpJFQG2RiXl7U7","Cambios en Parque Romeros")</f>
        <v>Cambios en Parque Romeros</v>
      </c>
      <c r="E18" s="35" t="s">
        <v>97</v>
      </c>
      <c r="F18" s="36" t="s">
        <v>98</v>
      </c>
      <c r="G18" s="75" t="s">
        <v>99</v>
      </c>
      <c r="H18" s="38"/>
      <c r="I18" s="77"/>
      <c r="J18" s="40" t="s">
        <v>100</v>
      </c>
      <c r="K18" s="40"/>
      <c r="L18" s="41"/>
      <c r="M18" s="42"/>
      <c r="N18" s="84">
        <v>2</v>
      </c>
      <c r="O18" s="85">
        <v>1</v>
      </c>
      <c r="P18" s="85">
        <v>1</v>
      </c>
      <c r="Q18" s="85">
        <v>1</v>
      </c>
      <c r="R18" s="86">
        <v>1</v>
      </c>
      <c r="S18" s="48">
        <f t="shared" si="9"/>
        <v>6</v>
      </c>
      <c r="T18" s="65"/>
      <c r="U18" s="66">
        <v>3</v>
      </c>
      <c r="V18" s="67">
        <v>3</v>
      </c>
      <c r="W18" s="67">
        <v>3</v>
      </c>
      <c r="X18" s="67">
        <v>3</v>
      </c>
      <c r="Y18" s="67">
        <v>1</v>
      </c>
      <c r="Z18" s="48">
        <f t="shared" si="7"/>
        <v>13</v>
      </c>
      <c r="AA18" s="68" t="s">
        <v>101</v>
      </c>
      <c r="AB18" s="66">
        <v>4</v>
      </c>
      <c r="AC18" s="67">
        <v>2</v>
      </c>
      <c r="AD18" s="67">
        <v>3</v>
      </c>
      <c r="AE18" s="67">
        <v>4</v>
      </c>
      <c r="AF18" s="67">
        <v>2</v>
      </c>
      <c r="AG18" s="48">
        <f t="shared" si="1"/>
        <v>15</v>
      </c>
      <c r="AH18" s="92" t="s">
        <v>76</v>
      </c>
      <c r="AI18" s="66">
        <v>5</v>
      </c>
      <c r="AJ18" s="67">
        <v>5</v>
      </c>
      <c r="AK18" s="67">
        <v>5</v>
      </c>
      <c r="AL18" s="67">
        <v>5</v>
      </c>
      <c r="AM18" s="67">
        <v>2</v>
      </c>
      <c r="AN18" s="48">
        <f t="shared" si="2"/>
        <v>22</v>
      </c>
      <c r="AO18" s="70"/>
      <c r="AP18" s="71"/>
      <c r="AQ18" s="71"/>
      <c r="AR18" s="71"/>
      <c r="AS18" s="41"/>
      <c r="AT18" s="72"/>
      <c r="AU18" s="54">
        <f t="shared" si="4"/>
        <v>56</v>
      </c>
    </row>
    <row r="19" spans="1:47" ht="54" customHeight="1">
      <c r="A19" s="31">
        <v>33</v>
      </c>
      <c r="B19" s="89" t="s">
        <v>87</v>
      </c>
      <c r="C19" s="33">
        <v>3186</v>
      </c>
      <c r="D19" s="57" t="str">
        <f>HYPERLINK("https://drive.google.com/open?id=1I4hxe57nHh2g1apiQ8-u0JDLfZZ7HQrd","Jornadas de montaña en SLE")</f>
        <v>Jornadas de montaña en SLE</v>
      </c>
      <c r="E19" s="35" t="s">
        <v>103</v>
      </c>
      <c r="F19" s="36" t="s">
        <v>40</v>
      </c>
      <c r="G19" s="75" t="s">
        <v>104</v>
      </c>
      <c r="H19" s="38"/>
      <c r="I19" s="77"/>
      <c r="J19" s="40" t="s">
        <v>105</v>
      </c>
      <c r="K19" s="40"/>
      <c r="L19" s="41"/>
      <c r="M19" s="42"/>
      <c r="N19" s="78">
        <v>2</v>
      </c>
      <c r="O19" s="79">
        <v>4</v>
      </c>
      <c r="P19" s="79">
        <v>1</v>
      </c>
      <c r="Q19" s="79">
        <v>2</v>
      </c>
      <c r="R19" s="80">
        <v>2</v>
      </c>
      <c r="S19" s="81" t="s">
        <v>81</v>
      </c>
      <c r="T19" s="65"/>
      <c r="U19" s="66">
        <v>3</v>
      </c>
      <c r="V19" s="67">
        <v>3</v>
      </c>
      <c r="W19" s="67">
        <v>3</v>
      </c>
      <c r="X19" s="67">
        <v>3</v>
      </c>
      <c r="Y19" s="67">
        <v>1</v>
      </c>
      <c r="Z19" s="48">
        <f t="shared" si="7"/>
        <v>13</v>
      </c>
      <c r="AA19" s="68" t="s">
        <v>66</v>
      </c>
      <c r="AB19" s="66">
        <v>3</v>
      </c>
      <c r="AC19" s="67">
        <v>3</v>
      </c>
      <c r="AD19" s="67">
        <v>3</v>
      </c>
      <c r="AE19" s="67">
        <v>3</v>
      </c>
      <c r="AF19" s="67">
        <v>2</v>
      </c>
      <c r="AG19" s="48">
        <f t="shared" si="1"/>
        <v>14</v>
      </c>
      <c r="AH19" s="65"/>
      <c r="AI19" s="66">
        <v>5</v>
      </c>
      <c r="AJ19" s="67">
        <v>5</v>
      </c>
      <c r="AK19" s="67">
        <v>5</v>
      </c>
      <c r="AL19" s="67">
        <v>5</v>
      </c>
      <c r="AM19" s="67">
        <v>5</v>
      </c>
      <c r="AN19" s="48">
        <f t="shared" si="2"/>
        <v>25</v>
      </c>
      <c r="AO19" s="70"/>
      <c r="AP19" s="71"/>
      <c r="AQ19" s="71"/>
      <c r="AR19" s="71"/>
      <c r="AS19" s="41"/>
      <c r="AT19" s="72"/>
      <c r="AU19" s="54">
        <f t="shared" si="4"/>
        <v>52</v>
      </c>
    </row>
    <row r="20" spans="1:47" ht="29.25" customHeight="1">
      <c r="A20" s="31">
        <v>34</v>
      </c>
      <c r="B20" s="89" t="s">
        <v>87</v>
      </c>
      <c r="C20" s="33">
        <v>3188</v>
      </c>
      <c r="D20" s="57" t="str">
        <f>HYPERLINK("https://drive.google.com/open?id=1TUlZ3a41Tl-lRChAaNJDIbPvq_hYCluI","Camino a loscoles seguro")</f>
        <v>Camino a loscoles seguro</v>
      </c>
      <c r="E20" s="35" t="s">
        <v>106</v>
      </c>
      <c r="F20" s="36" t="s">
        <v>40</v>
      </c>
      <c r="G20" s="75" t="s">
        <v>47</v>
      </c>
      <c r="H20" s="38"/>
      <c r="I20" s="77"/>
      <c r="J20" s="40" t="s">
        <v>47</v>
      </c>
      <c r="K20" s="40"/>
      <c r="L20" s="41"/>
      <c r="M20" s="42"/>
      <c r="N20" s="99">
        <v>2</v>
      </c>
      <c r="O20" s="100">
        <v>2</v>
      </c>
      <c r="P20" s="100">
        <v>3</v>
      </c>
      <c r="Q20" s="100">
        <v>2</v>
      </c>
      <c r="R20" s="101">
        <v>1</v>
      </c>
      <c r="S20" s="102">
        <f>SUM(N20:R20)</f>
        <v>10</v>
      </c>
      <c r="T20" s="65"/>
      <c r="U20" s="66">
        <v>3</v>
      </c>
      <c r="V20" s="67">
        <v>3</v>
      </c>
      <c r="W20" s="67">
        <v>3</v>
      </c>
      <c r="X20" s="67">
        <v>3</v>
      </c>
      <c r="Y20" s="67">
        <v>1</v>
      </c>
      <c r="Z20" s="48">
        <f t="shared" si="7"/>
        <v>13</v>
      </c>
      <c r="AA20" s="68" t="s">
        <v>66</v>
      </c>
      <c r="AB20" s="66">
        <v>3</v>
      </c>
      <c r="AC20" s="67">
        <v>2</v>
      </c>
      <c r="AD20" s="67">
        <v>2</v>
      </c>
      <c r="AE20" s="67">
        <v>3</v>
      </c>
      <c r="AF20" s="67">
        <v>1</v>
      </c>
      <c r="AG20" s="48">
        <f t="shared" si="1"/>
        <v>11</v>
      </c>
      <c r="AH20" s="65"/>
      <c r="AI20" s="66">
        <v>4</v>
      </c>
      <c r="AJ20" s="67">
        <v>3</v>
      </c>
      <c r="AK20" s="67">
        <v>5</v>
      </c>
      <c r="AL20" s="67">
        <v>5</v>
      </c>
      <c r="AM20" s="67">
        <v>4</v>
      </c>
      <c r="AN20" s="48">
        <f t="shared" si="2"/>
        <v>21</v>
      </c>
      <c r="AO20" s="70"/>
      <c r="AP20" s="71"/>
      <c r="AQ20" s="71"/>
      <c r="AR20" s="71"/>
      <c r="AS20" s="41"/>
      <c r="AT20" s="72"/>
      <c r="AU20" s="54">
        <f t="shared" si="4"/>
        <v>55</v>
      </c>
    </row>
    <row r="21" spans="1:47" ht="22.5" customHeight="1">
      <c r="A21" s="98" t="s">
        <v>107</v>
      </c>
      <c r="B21" s="89" t="s">
        <v>87</v>
      </c>
      <c r="C21" s="33">
        <v>3194</v>
      </c>
      <c r="D21" s="103" t="str">
        <f>HYPERLINK("https://drive.google.com/open?id=1kSXq8v85HmgsRfLo8qlJDoIF520M_bsN","Muestra de estatuas humanas")</f>
        <v>Muestra de estatuas humanas</v>
      </c>
      <c r="E21" s="104" t="s">
        <v>108</v>
      </c>
      <c r="F21" s="36" t="s">
        <v>40</v>
      </c>
      <c r="G21" s="75" t="s">
        <v>61</v>
      </c>
      <c r="H21" s="38"/>
      <c r="I21" s="77"/>
      <c r="J21" s="40" t="s">
        <v>61</v>
      </c>
      <c r="K21" s="40"/>
      <c r="L21" s="41"/>
      <c r="M21" s="42"/>
      <c r="N21" s="78">
        <v>2</v>
      </c>
      <c r="O21" s="79">
        <v>1</v>
      </c>
      <c r="P21" s="79">
        <v>1</v>
      </c>
      <c r="Q21" s="79">
        <v>2</v>
      </c>
      <c r="R21" s="80">
        <v>3</v>
      </c>
      <c r="S21" s="81" t="s">
        <v>57</v>
      </c>
      <c r="T21" s="65"/>
      <c r="U21" s="66">
        <v>3</v>
      </c>
      <c r="V21" s="67">
        <v>1</v>
      </c>
      <c r="W21" s="67">
        <v>1</v>
      </c>
      <c r="X21" s="67">
        <v>1</v>
      </c>
      <c r="Y21" s="67">
        <v>1</v>
      </c>
      <c r="Z21" s="48">
        <f t="shared" si="7"/>
        <v>7</v>
      </c>
      <c r="AA21" s="68" t="s">
        <v>109</v>
      </c>
      <c r="AB21" s="66">
        <v>4</v>
      </c>
      <c r="AC21" s="67">
        <v>2</v>
      </c>
      <c r="AD21" s="67">
        <v>3</v>
      </c>
      <c r="AE21" s="67">
        <v>3</v>
      </c>
      <c r="AF21" s="67">
        <v>2</v>
      </c>
      <c r="AG21" s="48">
        <f t="shared" si="1"/>
        <v>14</v>
      </c>
      <c r="AH21" s="96" t="s">
        <v>110</v>
      </c>
      <c r="AI21" s="66">
        <v>4</v>
      </c>
      <c r="AJ21" s="67">
        <v>4</v>
      </c>
      <c r="AK21" s="67">
        <v>5</v>
      </c>
      <c r="AL21" s="67">
        <v>4</v>
      </c>
      <c r="AM21" s="67">
        <v>4</v>
      </c>
      <c r="AN21" s="48">
        <f t="shared" si="2"/>
        <v>21</v>
      </c>
      <c r="AO21" s="70"/>
      <c r="AP21" s="71"/>
      <c r="AQ21" s="71"/>
      <c r="AR21" s="71"/>
      <c r="AS21" s="41"/>
      <c r="AT21" s="72"/>
      <c r="AU21" s="54">
        <f t="shared" si="4"/>
        <v>42</v>
      </c>
    </row>
    <row r="22" spans="1:47" ht="36.75" customHeight="1">
      <c r="A22" s="31">
        <v>43</v>
      </c>
      <c r="B22" s="89" t="s">
        <v>87</v>
      </c>
      <c r="C22" s="33">
        <v>3210</v>
      </c>
      <c r="D22" s="57" t="str">
        <f>HYPERLINK("https://drive.google.com/open?id=1piHWckX3jm0MzvdVEy6Rc28gjVjV-bsY","Vivir la calle")</f>
        <v>Vivir la calle</v>
      </c>
      <c r="E22" s="35" t="s">
        <v>112</v>
      </c>
      <c r="F22" s="58" t="s">
        <v>40</v>
      </c>
      <c r="G22" s="75" t="s">
        <v>113</v>
      </c>
      <c r="H22" s="76"/>
      <c r="I22" s="77"/>
      <c r="J22" s="40" t="s">
        <v>114</v>
      </c>
      <c r="K22" s="40"/>
      <c r="L22" s="41"/>
      <c r="M22" s="42"/>
      <c r="N22" s="84">
        <v>2</v>
      </c>
      <c r="O22" s="85">
        <v>2</v>
      </c>
      <c r="P22" s="85">
        <v>2</v>
      </c>
      <c r="Q22" s="85">
        <v>2</v>
      </c>
      <c r="R22" s="86">
        <v>2</v>
      </c>
      <c r="S22" s="48">
        <f t="shared" ref="S22:S25" si="10">SUM(N22:R22)</f>
        <v>10</v>
      </c>
      <c r="T22" s="65"/>
      <c r="U22" s="66">
        <v>3</v>
      </c>
      <c r="V22" s="67">
        <v>5</v>
      </c>
      <c r="W22" s="67">
        <v>3</v>
      </c>
      <c r="X22" s="67">
        <v>3</v>
      </c>
      <c r="Y22" s="67">
        <v>1</v>
      </c>
      <c r="Z22" s="48">
        <f t="shared" si="7"/>
        <v>15</v>
      </c>
      <c r="AA22" s="87"/>
      <c r="AB22" s="66">
        <v>3</v>
      </c>
      <c r="AC22" s="67">
        <v>3</v>
      </c>
      <c r="AD22" s="67">
        <v>3</v>
      </c>
      <c r="AE22" s="67">
        <v>3</v>
      </c>
      <c r="AF22" s="67">
        <v>1</v>
      </c>
      <c r="AG22" s="48">
        <f t="shared" si="1"/>
        <v>13</v>
      </c>
      <c r="AH22" s="65"/>
      <c r="AI22" s="66">
        <v>5</v>
      </c>
      <c r="AJ22" s="67">
        <v>5</v>
      </c>
      <c r="AK22" s="67">
        <v>5</v>
      </c>
      <c r="AL22" s="67">
        <v>4</v>
      </c>
      <c r="AM22" s="67">
        <v>5</v>
      </c>
      <c r="AN22" s="48">
        <f t="shared" si="2"/>
        <v>24</v>
      </c>
      <c r="AO22" s="70"/>
      <c r="AP22" s="71"/>
      <c r="AQ22" s="71"/>
      <c r="AR22" s="71"/>
      <c r="AS22" s="41"/>
      <c r="AT22" s="72">
        <f t="shared" ref="AT22:AT37" si="11">SUM(AO22:AS22)</f>
        <v>0</v>
      </c>
      <c r="AU22" s="54">
        <f t="shared" si="4"/>
        <v>62</v>
      </c>
    </row>
    <row r="23" spans="1:47" ht="27" customHeight="1">
      <c r="A23" s="31">
        <v>47</v>
      </c>
      <c r="B23" s="89" t="s">
        <v>115</v>
      </c>
      <c r="C23" s="33">
        <v>3215</v>
      </c>
      <c r="D23" s="57" t="str">
        <f>HYPERLINK("https://drive.google.com/open?id=1CSVWY-YQRCwXyh4xDpyeBe9FddtREojR","Contenedores amarillos")</f>
        <v>Contenedores amarillos</v>
      </c>
      <c r="E23" s="35" t="s">
        <v>117</v>
      </c>
      <c r="F23" s="58" t="s">
        <v>40</v>
      </c>
      <c r="G23" s="75" t="s">
        <v>118</v>
      </c>
      <c r="H23" s="76"/>
      <c r="I23" s="77"/>
      <c r="J23" s="40" t="s">
        <v>118</v>
      </c>
      <c r="K23" s="40"/>
      <c r="L23" s="41"/>
      <c r="M23" s="42"/>
      <c r="N23" s="84">
        <v>3</v>
      </c>
      <c r="O23" s="85">
        <v>3</v>
      </c>
      <c r="P23" s="85">
        <v>2</v>
      </c>
      <c r="Q23" s="85">
        <v>3</v>
      </c>
      <c r="R23" s="86">
        <v>2</v>
      </c>
      <c r="S23" s="48">
        <f t="shared" si="10"/>
        <v>13</v>
      </c>
      <c r="T23" s="65"/>
      <c r="U23" s="66">
        <v>5</v>
      </c>
      <c r="V23" s="67">
        <v>5</v>
      </c>
      <c r="W23" s="67">
        <v>3</v>
      </c>
      <c r="X23" s="67">
        <v>3</v>
      </c>
      <c r="Y23" s="67">
        <v>1</v>
      </c>
      <c r="Z23" s="48">
        <f t="shared" si="7"/>
        <v>17</v>
      </c>
      <c r="AA23" s="87"/>
      <c r="AB23" s="66">
        <v>4</v>
      </c>
      <c r="AC23" s="67">
        <v>4</v>
      </c>
      <c r="AD23" s="67">
        <v>1</v>
      </c>
      <c r="AE23" s="67">
        <v>4</v>
      </c>
      <c r="AF23" s="67">
        <v>2</v>
      </c>
      <c r="AG23" s="48">
        <f t="shared" si="1"/>
        <v>15</v>
      </c>
      <c r="AH23" s="92" t="s">
        <v>111</v>
      </c>
      <c r="AI23" s="66">
        <v>4</v>
      </c>
      <c r="AJ23" s="67">
        <v>5</v>
      </c>
      <c r="AK23" s="67">
        <v>5</v>
      </c>
      <c r="AL23" s="67">
        <v>3</v>
      </c>
      <c r="AM23" s="67">
        <v>4</v>
      </c>
      <c r="AN23" s="48">
        <f t="shared" si="2"/>
        <v>21</v>
      </c>
      <c r="AO23" s="70"/>
      <c r="AP23" s="71"/>
      <c r="AQ23" s="71"/>
      <c r="AR23" s="71"/>
      <c r="AS23" s="41"/>
      <c r="AT23" s="72">
        <f t="shared" si="11"/>
        <v>0</v>
      </c>
      <c r="AU23" s="54">
        <f t="shared" si="4"/>
        <v>66</v>
      </c>
    </row>
    <row r="24" spans="1:47" ht="36" customHeight="1">
      <c r="A24" s="31">
        <v>49</v>
      </c>
      <c r="B24" s="89" t="s">
        <v>115</v>
      </c>
      <c r="C24" s="33">
        <v>3217</v>
      </c>
      <c r="D24" s="57" t="str">
        <f>HYPERLINK("https://drive.google.com/open?id=1hZQb_pSZX_gMrkummQzdZhpszbKOcMse","Adaptación de calles")</f>
        <v>Adaptación de calles</v>
      </c>
      <c r="E24" s="35" t="s">
        <v>119</v>
      </c>
      <c r="F24" s="58" t="s">
        <v>40</v>
      </c>
      <c r="G24" s="75" t="s">
        <v>120</v>
      </c>
      <c r="H24" s="76"/>
      <c r="I24" s="77"/>
      <c r="J24" s="40" t="s">
        <v>120</v>
      </c>
      <c r="K24" s="40"/>
      <c r="L24" s="41"/>
      <c r="M24" s="42"/>
      <c r="N24" s="84">
        <v>3</v>
      </c>
      <c r="O24" s="85">
        <v>2</v>
      </c>
      <c r="P24" s="85">
        <v>4</v>
      </c>
      <c r="Q24" s="85">
        <v>3</v>
      </c>
      <c r="R24" s="86">
        <v>2</v>
      </c>
      <c r="S24" s="48">
        <f t="shared" si="10"/>
        <v>14</v>
      </c>
      <c r="T24" s="65"/>
      <c r="U24" s="66">
        <v>5</v>
      </c>
      <c r="V24" s="67">
        <v>5</v>
      </c>
      <c r="W24" s="67">
        <v>5</v>
      </c>
      <c r="X24" s="67">
        <v>5</v>
      </c>
      <c r="Y24" s="67">
        <v>1</v>
      </c>
      <c r="Z24" s="48">
        <f t="shared" si="7"/>
        <v>21</v>
      </c>
      <c r="AA24" s="87"/>
      <c r="AB24" s="66">
        <v>5</v>
      </c>
      <c r="AC24" s="67">
        <v>3</v>
      </c>
      <c r="AD24" s="67">
        <v>5</v>
      </c>
      <c r="AE24" s="67">
        <v>5</v>
      </c>
      <c r="AF24" s="67">
        <v>3</v>
      </c>
      <c r="AG24" s="48">
        <f t="shared" si="1"/>
        <v>21</v>
      </c>
      <c r="AH24" s="96" t="s">
        <v>121</v>
      </c>
      <c r="AI24" s="66">
        <v>5</v>
      </c>
      <c r="AJ24" s="67">
        <v>5</v>
      </c>
      <c r="AK24" s="67">
        <v>4</v>
      </c>
      <c r="AL24" s="67">
        <v>5</v>
      </c>
      <c r="AM24" s="67">
        <v>5</v>
      </c>
      <c r="AN24" s="48">
        <f t="shared" si="2"/>
        <v>24</v>
      </c>
      <c r="AO24" s="70"/>
      <c r="AP24" s="71"/>
      <c r="AQ24" s="71"/>
      <c r="AR24" s="71"/>
      <c r="AS24" s="41"/>
      <c r="AT24" s="72">
        <f t="shared" si="11"/>
        <v>0</v>
      </c>
      <c r="AU24" s="54">
        <f t="shared" si="4"/>
        <v>80</v>
      </c>
    </row>
    <row r="25" spans="1:47" ht="29.25" customHeight="1">
      <c r="A25" s="31">
        <v>50</v>
      </c>
      <c r="B25" s="89" t="s">
        <v>115</v>
      </c>
      <c r="C25" s="33">
        <v>3218</v>
      </c>
      <c r="D25" s="57" t="str">
        <f>HYPERLINK("https://drive.google.com/open?id=1AlGHeTwO18tp-TE76LmgaQbcXeSVkBO7","Biblioiteca en el centro")</f>
        <v>Biblioiteca en el centro</v>
      </c>
      <c r="E25" s="35" t="s">
        <v>122</v>
      </c>
      <c r="F25" s="36" t="s">
        <v>40</v>
      </c>
      <c r="G25" s="75" t="s">
        <v>123</v>
      </c>
      <c r="H25" s="38"/>
      <c r="I25" s="39"/>
      <c r="J25" s="40" t="s">
        <v>80</v>
      </c>
      <c r="K25" s="40"/>
      <c r="L25" s="41"/>
      <c r="M25" s="42"/>
      <c r="N25" s="84">
        <v>3</v>
      </c>
      <c r="O25" s="85">
        <v>2</v>
      </c>
      <c r="P25" s="85">
        <v>3</v>
      </c>
      <c r="Q25" s="85">
        <v>3</v>
      </c>
      <c r="R25" s="86">
        <v>2</v>
      </c>
      <c r="S25" s="48">
        <f t="shared" si="10"/>
        <v>13</v>
      </c>
      <c r="T25" s="65"/>
      <c r="U25" s="66">
        <v>3</v>
      </c>
      <c r="V25" s="67">
        <v>1</v>
      </c>
      <c r="W25" s="67">
        <v>3</v>
      </c>
      <c r="X25" s="67">
        <v>2</v>
      </c>
      <c r="Y25" s="67">
        <v>2</v>
      </c>
      <c r="Z25" s="48">
        <f t="shared" si="7"/>
        <v>11</v>
      </c>
      <c r="AA25" s="87"/>
      <c r="AB25" s="66">
        <v>3</v>
      </c>
      <c r="AC25" s="67">
        <v>1</v>
      </c>
      <c r="AD25" s="67">
        <v>3</v>
      </c>
      <c r="AE25" s="67">
        <v>3</v>
      </c>
      <c r="AF25" s="67">
        <v>1</v>
      </c>
      <c r="AG25" s="48">
        <f t="shared" si="1"/>
        <v>11</v>
      </c>
      <c r="AH25" s="65"/>
      <c r="AI25" s="66">
        <v>5</v>
      </c>
      <c r="AJ25" s="67">
        <v>2</v>
      </c>
      <c r="AK25" s="67">
        <v>4</v>
      </c>
      <c r="AL25" s="67">
        <v>4</v>
      </c>
      <c r="AM25" s="67">
        <v>5</v>
      </c>
      <c r="AN25" s="48">
        <f t="shared" si="2"/>
        <v>20</v>
      </c>
      <c r="AO25" s="70"/>
      <c r="AP25" s="71"/>
      <c r="AQ25" s="71"/>
      <c r="AR25" s="71"/>
      <c r="AS25" s="41"/>
      <c r="AT25" s="72">
        <f t="shared" si="11"/>
        <v>0</v>
      </c>
      <c r="AU25" s="54">
        <f t="shared" si="4"/>
        <v>55</v>
      </c>
    </row>
    <row r="26" spans="1:47" ht="36" customHeight="1">
      <c r="A26" s="105" t="s">
        <v>124</v>
      </c>
      <c r="B26" s="89" t="s">
        <v>115</v>
      </c>
      <c r="C26" s="33">
        <v>3223</v>
      </c>
      <c r="D26" s="57" t="str">
        <f>HYPERLINK("https://drive.google.com/open?id=1iGIWbh15AtlSMkiesjxPrLGvAnt6R2jS","Primeros auxilios")</f>
        <v>Primeros auxilios</v>
      </c>
      <c r="E26" s="35" t="s">
        <v>125</v>
      </c>
      <c r="F26" s="58" t="s">
        <v>40</v>
      </c>
      <c r="G26" s="75" t="s">
        <v>47</v>
      </c>
      <c r="H26" s="76"/>
      <c r="I26" s="77"/>
      <c r="J26" s="40" t="s">
        <v>126</v>
      </c>
      <c r="K26" s="40"/>
      <c r="L26" s="41"/>
      <c r="M26" s="42"/>
      <c r="N26" s="78">
        <v>5</v>
      </c>
      <c r="O26" s="79">
        <v>3</v>
      </c>
      <c r="P26" s="79">
        <v>2</v>
      </c>
      <c r="Q26" s="79">
        <v>2</v>
      </c>
      <c r="R26" s="80">
        <v>1</v>
      </c>
      <c r="S26" s="81" t="s">
        <v>43</v>
      </c>
      <c r="T26" s="65"/>
      <c r="U26" s="66">
        <v>5</v>
      </c>
      <c r="V26" s="67">
        <v>1</v>
      </c>
      <c r="W26" s="67">
        <v>3</v>
      </c>
      <c r="X26" s="67">
        <v>3</v>
      </c>
      <c r="Y26" s="67">
        <v>1</v>
      </c>
      <c r="Z26" s="48">
        <f t="shared" si="7"/>
        <v>13</v>
      </c>
      <c r="AA26" s="87"/>
      <c r="AB26" s="66">
        <v>4</v>
      </c>
      <c r="AC26" s="67">
        <v>1</v>
      </c>
      <c r="AD26" s="67">
        <v>4</v>
      </c>
      <c r="AE26" s="67">
        <v>3</v>
      </c>
      <c r="AF26" s="67">
        <v>1</v>
      </c>
      <c r="AG26" s="48">
        <f t="shared" si="1"/>
        <v>13</v>
      </c>
      <c r="AH26" s="92" t="s">
        <v>111</v>
      </c>
      <c r="AI26" s="66">
        <v>3</v>
      </c>
      <c r="AJ26" s="67">
        <v>1</v>
      </c>
      <c r="AK26" s="67">
        <v>4</v>
      </c>
      <c r="AL26" s="67">
        <v>4</v>
      </c>
      <c r="AM26" s="67">
        <v>4</v>
      </c>
      <c r="AN26" s="48">
        <f t="shared" si="2"/>
        <v>16</v>
      </c>
      <c r="AO26" s="70"/>
      <c r="AP26" s="71"/>
      <c r="AQ26" s="71"/>
      <c r="AR26" s="71"/>
      <c r="AS26" s="41"/>
      <c r="AT26" s="72">
        <f t="shared" si="11"/>
        <v>0</v>
      </c>
      <c r="AU26" s="54">
        <f t="shared" si="4"/>
        <v>42</v>
      </c>
    </row>
    <row r="27" spans="1:47" ht="35.25" customHeight="1">
      <c r="A27" s="105" t="s">
        <v>128</v>
      </c>
      <c r="B27" s="89" t="s">
        <v>129</v>
      </c>
      <c r="C27" s="33">
        <v>3226</v>
      </c>
      <c r="D27" s="57" t="str">
        <f>HYPERLINK("https://drive.google.com/open?id=1I5Q85OpHCYInGv1WenMiY9TCTRwGGp0O","Atención a personas mayores y jóvenes")</f>
        <v>Atención a personas mayores y jóvenes</v>
      </c>
      <c r="E27" s="35" t="s">
        <v>130</v>
      </c>
      <c r="F27" s="58" t="s">
        <v>40</v>
      </c>
      <c r="G27" s="75" t="s">
        <v>131</v>
      </c>
      <c r="H27" s="76"/>
      <c r="I27" s="39"/>
      <c r="J27" s="40" t="s">
        <v>132</v>
      </c>
      <c r="K27" s="40"/>
      <c r="L27" s="41"/>
      <c r="M27" s="42"/>
      <c r="N27" s="84">
        <v>3</v>
      </c>
      <c r="O27" s="85">
        <v>2</v>
      </c>
      <c r="P27" s="85">
        <v>3</v>
      </c>
      <c r="Q27" s="85">
        <v>3</v>
      </c>
      <c r="R27" s="86">
        <v>2</v>
      </c>
      <c r="S27" s="48">
        <f t="shared" ref="S27:S30" si="12">SUM(N27:R27)</f>
        <v>13</v>
      </c>
      <c r="T27" s="65"/>
      <c r="U27" s="66">
        <v>4</v>
      </c>
      <c r="V27" s="67">
        <v>1</v>
      </c>
      <c r="W27" s="67">
        <v>5</v>
      </c>
      <c r="X27" s="67">
        <v>5</v>
      </c>
      <c r="Y27" s="67">
        <v>5</v>
      </c>
      <c r="Z27" s="48">
        <f t="shared" si="7"/>
        <v>20</v>
      </c>
      <c r="AA27" s="87"/>
      <c r="AB27" s="66">
        <v>5</v>
      </c>
      <c r="AC27" s="67">
        <v>2</v>
      </c>
      <c r="AD27" s="67">
        <v>3</v>
      </c>
      <c r="AE27" s="67">
        <v>5</v>
      </c>
      <c r="AF27" s="67">
        <v>5</v>
      </c>
      <c r="AG27" s="48">
        <f t="shared" si="1"/>
        <v>20</v>
      </c>
      <c r="AH27" s="106" t="s">
        <v>133</v>
      </c>
      <c r="AI27" s="66">
        <v>5</v>
      </c>
      <c r="AJ27" s="67">
        <v>3</v>
      </c>
      <c r="AK27" s="67">
        <v>4</v>
      </c>
      <c r="AL27" s="67">
        <v>4</v>
      </c>
      <c r="AM27" s="67">
        <v>3</v>
      </c>
      <c r="AN27" s="48">
        <f t="shared" si="2"/>
        <v>19</v>
      </c>
      <c r="AO27" s="70"/>
      <c r="AP27" s="71"/>
      <c r="AQ27" s="71"/>
      <c r="AR27" s="71"/>
      <c r="AS27" s="41"/>
      <c r="AT27" s="72">
        <f t="shared" si="11"/>
        <v>0</v>
      </c>
      <c r="AU27" s="54">
        <f t="shared" si="4"/>
        <v>72</v>
      </c>
    </row>
    <row r="28" spans="1:47" ht="23.25" customHeight="1">
      <c r="A28" s="31">
        <v>57</v>
      </c>
      <c r="B28" s="89" t="s">
        <v>129</v>
      </c>
      <c r="C28" s="33">
        <v>3228</v>
      </c>
      <c r="D28" s="107" t="str">
        <f>HYPERLINK("https://drive.google.com/open?id=1GTL6yxJxekHpGoHZs9nhWkOuqzmFsL1M","Limpieza en San Lorenzo de El Escorial")</f>
        <v>Limpieza en San Lorenzo de El Escorial</v>
      </c>
      <c r="E28" s="108" t="s">
        <v>134</v>
      </c>
      <c r="F28" s="58" t="s">
        <v>40</v>
      </c>
      <c r="G28" s="75" t="s">
        <v>118</v>
      </c>
      <c r="H28" s="76"/>
      <c r="I28" s="77"/>
      <c r="J28" s="40" t="s">
        <v>118</v>
      </c>
      <c r="K28" s="40"/>
      <c r="L28" s="41"/>
      <c r="M28" s="42"/>
      <c r="N28" s="84">
        <v>4</v>
      </c>
      <c r="O28" s="85">
        <v>4</v>
      </c>
      <c r="P28" s="85">
        <v>1</v>
      </c>
      <c r="Q28" s="85">
        <v>3</v>
      </c>
      <c r="R28" s="86">
        <v>1</v>
      </c>
      <c r="S28" s="48">
        <f t="shared" si="12"/>
        <v>13</v>
      </c>
      <c r="T28" s="65"/>
      <c r="U28" s="66">
        <v>5</v>
      </c>
      <c r="V28" s="67">
        <v>5</v>
      </c>
      <c r="W28" s="67">
        <v>5</v>
      </c>
      <c r="X28" s="67">
        <v>5</v>
      </c>
      <c r="Y28" s="67">
        <v>1</v>
      </c>
      <c r="Z28" s="48">
        <f t="shared" si="7"/>
        <v>21</v>
      </c>
      <c r="AA28" s="87"/>
      <c r="AB28" s="66">
        <v>4</v>
      </c>
      <c r="AC28" s="67">
        <v>4</v>
      </c>
      <c r="AD28" s="67">
        <v>2</v>
      </c>
      <c r="AE28" s="67">
        <v>3</v>
      </c>
      <c r="AF28" s="67">
        <v>1</v>
      </c>
      <c r="AG28" s="48">
        <f t="shared" si="1"/>
        <v>14</v>
      </c>
      <c r="AH28" s="106" t="s">
        <v>135</v>
      </c>
      <c r="AI28" s="66">
        <v>5</v>
      </c>
      <c r="AJ28" s="67">
        <v>5</v>
      </c>
      <c r="AK28" s="67">
        <v>4</v>
      </c>
      <c r="AL28" s="67">
        <v>5</v>
      </c>
      <c r="AM28" s="67">
        <v>4</v>
      </c>
      <c r="AN28" s="48">
        <f t="shared" si="2"/>
        <v>23</v>
      </c>
      <c r="AO28" s="70"/>
      <c r="AP28" s="71"/>
      <c r="AQ28" s="71"/>
      <c r="AR28" s="71"/>
      <c r="AS28" s="41"/>
      <c r="AT28" s="72">
        <f t="shared" si="11"/>
        <v>0</v>
      </c>
      <c r="AU28" s="54">
        <f t="shared" si="4"/>
        <v>71</v>
      </c>
    </row>
    <row r="29" spans="1:47" ht="45.75" customHeight="1">
      <c r="A29" s="31">
        <v>59</v>
      </c>
      <c r="B29" s="89" t="s">
        <v>129</v>
      </c>
      <c r="C29" s="33">
        <v>3230</v>
      </c>
      <c r="D29" s="107" t="str">
        <f>HYPERLINK("https://drive.google.com/open?id=12eSV8Qi-GBFDbpX77ISnlgvliXO8LdQr","Liberar de contaminación electromagnética")</f>
        <v>Liberar de contaminación electromagnética</v>
      </c>
      <c r="E29" s="35" t="s">
        <v>136</v>
      </c>
      <c r="F29" s="58" t="s">
        <v>40</v>
      </c>
      <c r="G29" s="75" t="s">
        <v>137</v>
      </c>
      <c r="H29" s="76"/>
      <c r="I29" s="109"/>
      <c r="J29" s="40" t="s">
        <v>138</v>
      </c>
      <c r="K29" s="40"/>
      <c r="L29" s="41"/>
      <c r="M29" s="42"/>
      <c r="N29" s="84">
        <v>1</v>
      </c>
      <c r="O29" s="85">
        <v>1</v>
      </c>
      <c r="P29" s="85">
        <v>1</v>
      </c>
      <c r="Q29" s="85">
        <v>1</v>
      </c>
      <c r="R29" s="86">
        <v>1</v>
      </c>
      <c r="S29" s="48">
        <f t="shared" si="12"/>
        <v>5</v>
      </c>
      <c r="T29" s="65"/>
      <c r="U29" s="66">
        <v>5</v>
      </c>
      <c r="V29" s="67">
        <v>4</v>
      </c>
      <c r="W29" s="67">
        <v>4</v>
      </c>
      <c r="X29" s="67">
        <v>4</v>
      </c>
      <c r="Y29" s="67">
        <v>5</v>
      </c>
      <c r="Z29" s="48">
        <f t="shared" si="7"/>
        <v>22</v>
      </c>
      <c r="AA29" s="87"/>
      <c r="AB29" s="66">
        <v>4</v>
      </c>
      <c r="AC29" s="67">
        <v>4</v>
      </c>
      <c r="AD29" s="67">
        <v>1</v>
      </c>
      <c r="AE29" s="67">
        <v>3</v>
      </c>
      <c r="AF29" s="67">
        <v>5</v>
      </c>
      <c r="AG29" s="48">
        <f t="shared" si="1"/>
        <v>17</v>
      </c>
      <c r="AH29" s="65"/>
      <c r="AI29" s="66">
        <v>5</v>
      </c>
      <c r="AJ29" s="67">
        <v>5</v>
      </c>
      <c r="AK29" s="67">
        <v>4</v>
      </c>
      <c r="AL29" s="67">
        <v>4</v>
      </c>
      <c r="AM29" s="67">
        <v>3</v>
      </c>
      <c r="AN29" s="48">
        <f t="shared" si="2"/>
        <v>21</v>
      </c>
      <c r="AO29" s="70"/>
      <c r="AP29" s="71"/>
      <c r="AQ29" s="71"/>
      <c r="AR29" s="71"/>
      <c r="AS29" s="41"/>
      <c r="AT29" s="72">
        <f t="shared" si="11"/>
        <v>0</v>
      </c>
      <c r="AU29" s="54">
        <f t="shared" si="4"/>
        <v>65</v>
      </c>
    </row>
    <row r="30" spans="1:47" ht="30" customHeight="1">
      <c r="A30" s="31">
        <v>61</v>
      </c>
      <c r="B30" s="89" t="s">
        <v>129</v>
      </c>
      <c r="C30" s="33">
        <v>3233</v>
      </c>
      <c r="D30" s="107" t="str">
        <f>HYPERLINK("https://drive.google.com/open?id=17XKsM_u6x1XI-1WOSIP07fA-Of5K2tsF","Parque en C/Conde de Aranda ")</f>
        <v xml:space="preserve">Parque en C/Conde de Aranda </v>
      </c>
      <c r="E30" s="108" t="s">
        <v>139</v>
      </c>
      <c r="F30" s="58" t="s">
        <v>40</v>
      </c>
      <c r="G30" s="75" t="s">
        <v>56</v>
      </c>
      <c r="H30" s="76"/>
      <c r="I30" s="77"/>
      <c r="J30" s="40" t="s">
        <v>56</v>
      </c>
      <c r="K30" s="40"/>
      <c r="L30" s="41"/>
      <c r="M30" s="42"/>
      <c r="N30" s="84">
        <v>2</v>
      </c>
      <c r="O30" s="85">
        <v>4</v>
      </c>
      <c r="P30" s="85">
        <v>1</v>
      </c>
      <c r="Q30" s="85">
        <v>3</v>
      </c>
      <c r="R30" s="86">
        <v>1</v>
      </c>
      <c r="S30" s="48">
        <f t="shared" si="12"/>
        <v>11</v>
      </c>
      <c r="T30" s="65"/>
      <c r="U30" s="66">
        <v>4</v>
      </c>
      <c r="V30" s="67">
        <v>5</v>
      </c>
      <c r="W30" s="67">
        <v>3</v>
      </c>
      <c r="X30" s="67">
        <v>4</v>
      </c>
      <c r="Y30" s="67">
        <v>1</v>
      </c>
      <c r="Z30" s="48">
        <f t="shared" si="7"/>
        <v>17</v>
      </c>
      <c r="AA30" s="87"/>
      <c r="AB30" s="66">
        <v>5</v>
      </c>
      <c r="AC30" s="67">
        <v>5</v>
      </c>
      <c r="AD30" s="67">
        <v>3</v>
      </c>
      <c r="AE30" s="67">
        <v>5</v>
      </c>
      <c r="AF30" s="67">
        <v>1</v>
      </c>
      <c r="AG30" s="48">
        <f t="shared" si="1"/>
        <v>19</v>
      </c>
      <c r="AH30" s="92" t="s">
        <v>140</v>
      </c>
      <c r="AI30" s="66">
        <v>4</v>
      </c>
      <c r="AJ30" s="67">
        <v>5</v>
      </c>
      <c r="AK30" s="67">
        <v>5</v>
      </c>
      <c r="AL30" s="67">
        <v>4</v>
      </c>
      <c r="AM30" s="67">
        <v>5</v>
      </c>
      <c r="AN30" s="48">
        <f t="shared" si="2"/>
        <v>23</v>
      </c>
      <c r="AO30" s="70"/>
      <c r="AP30" s="71"/>
      <c r="AQ30" s="71"/>
      <c r="AR30" s="71"/>
      <c r="AS30" s="41"/>
      <c r="AT30" s="72">
        <f t="shared" si="11"/>
        <v>0</v>
      </c>
      <c r="AU30" s="54">
        <f t="shared" si="4"/>
        <v>70</v>
      </c>
    </row>
    <row r="31" spans="1:47" ht="51.75" customHeight="1">
      <c r="A31" s="31">
        <v>63</v>
      </c>
      <c r="B31" s="89" t="s">
        <v>129</v>
      </c>
      <c r="C31" s="33">
        <v>3235</v>
      </c>
      <c r="D31" s="107" t="str">
        <f>HYPERLINK("https://drive.google.com/open?id=11giMD6sjLhhM3hsE795uSDSHk7FrAfMH","Tecnologías disruptivas: cambios y oportunidades")</f>
        <v>Tecnologías disruptivas: cambios y oportunidades</v>
      </c>
      <c r="E31" s="108" t="s">
        <v>141</v>
      </c>
      <c r="F31" s="36" t="s">
        <v>40</v>
      </c>
      <c r="G31" s="75" t="s">
        <v>142</v>
      </c>
      <c r="H31" s="38"/>
      <c r="I31" s="109"/>
      <c r="J31" s="40" t="s">
        <v>143</v>
      </c>
      <c r="K31" s="40"/>
      <c r="L31" s="41"/>
      <c r="M31" s="42"/>
      <c r="N31" s="78">
        <v>3</v>
      </c>
      <c r="O31" s="79">
        <v>4</v>
      </c>
      <c r="P31" s="79">
        <v>1</v>
      </c>
      <c r="Q31" s="79">
        <v>3</v>
      </c>
      <c r="R31" s="80">
        <v>5</v>
      </c>
      <c r="S31" s="81" t="s">
        <v>71</v>
      </c>
      <c r="T31" s="65"/>
      <c r="U31" s="66">
        <v>2</v>
      </c>
      <c r="V31" s="67">
        <v>1</v>
      </c>
      <c r="W31" s="67">
        <v>2</v>
      </c>
      <c r="X31" s="67">
        <v>2</v>
      </c>
      <c r="Y31" s="67">
        <v>2</v>
      </c>
      <c r="Z31" s="48">
        <f t="shared" si="7"/>
        <v>9</v>
      </c>
      <c r="AA31" s="87"/>
      <c r="AB31" s="66">
        <v>5</v>
      </c>
      <c r="AC31" s="67">
        <v>2</v>
      </c>
      <c r="AD31" s="67">
        <v>2</v>
      </c>
      <c r="AE31" s="67">
        <v>5</v>
      </c>
      <c r="AF31" s="67">
        <v>5</v>
      </c>
      <c r="AG31" s="48">
        <f t="shared" si="1"/>
        <v>19</v>
      </c>
      <c r="AH31" s="96" t="s">
        <v>144</v>
      </c>
      <c r="AI31" s="66">
        <v>4</v>
      </c>
      <c r="AJ31" s="67">
        <v>3</v>
      </c>
      <c r="AK31" s="67">
        <v>3</v>
      </c>
      <c r="AL31" s="67">
        <v>4</v>
      </c>
      <c r="AM31" s="67">
        <v>3</v>
      </c>
      <c r="AN31" s="48">
        <f t="shared" si="2"/>
        <v>17</v>
      </c>
      <c r="AO31" s="70"/>
      <c r="AP31" s="71"/>
      <c r="AQ31" s="71"/>
      <c r="AR31" s="71"/>
      <c r="AS31" s="41"/>
      <c r="AT31" s="72">
        <f t="shared" si="11"/>
        <v>0</v>
      </c>
      <c r="AU31" s="54">
        <f t="shared" si="4"/>
        <v>45</v>
      </c>
    </row>
    <row r="32" spans="1:47" ht="23.25" customHeight="1">
      <c r="A32" s="31">
        <v>64</v>
      </c>
      <c r="B32" s="89" t="s">
        <v>145</v>
      </c>
      <c r="C32" s="33">
        <v>3236</v>
      </c>
      <c r="D32" s="110" t="str">
        <f>HYPERLINK("https://drive.google.com/open?id=1cYBtoa2LuxzTE7VmURZdwrmzZIRoTn_O","DIGI-JUVEN")</f>
        <v>DIGI-JUVEN</v>
      </c>
      <c r="E32" s="111" t="s">
        <v>146</v>
      </c>
      <c r="F32" s="36" t="s">
        <v>40</v>
      </c>
      <c r="G32" s="75" t="s">
        <v>51</v>
      </c>
      <c r="H32" s="38"/>
      <c r="I32" s="39"/>
      <c r="J32" s="40" t="s">
        <v>51</v>
      </c>
      <c r="K32" s="40"/>
      <c r="L32" s="41"/>
      <c r="M32" s="42"/>
      <c r="N32" s="78">
        <v>3</v>
      </c>
      <c r="O32" s="79">
        <v>2</v>
      </c>
      <c r="P32" s="79">
        <v>3</v>
      </c>
      <c r="Q32" s="79">
        <v>4</v>
      </c>
      <c r="R32" s="80">
        <v>5</v>
      </c>
      <c r="S32" s="81" t="s">
        <v>52</v>
      </c>
      <c r="T32" s="65"/>
      <c r="U32" s="66">
        <v>5</v>
      </c>
      <c r="V32" s="67">
        <v>2</v>
      </c>
      <c r="W32" s="67">
        <v>5</v>
      </c>
      <c r="X32" s="67">
        <v>5</v>
      </c>
      <c r="Y32" s="67">
        <v>5</v>
      </c>
      <c r="Z32" s="48">
        <f t="shared" si="7"/>
        <v>22</v>
      </c>
      <c r="AA32" s="87"/>
      <c r="AB32" s="66">
        <v>4</v>
      </c>
      <c r="AC32" s="67">
        <v>1</v>
      </c>
      <c r="AD32" s="67">
        <v>4</v>
      </c>
      <c r="AE32" s="67">
        <v>4</v>
      </c>
      <c r="AF32" s="67">
        <v>5</v>
      </c>
      <c r="AG32" s="48">
        <f t="shared" si="1"/>
        <v>18</v>
      </c>
      <c r="AH32" s="92" t="s">
        <v>147</v>
      </c>
      <c r="AI32" s="66">
        <v>5</v>
      </c>
      <c r="AJ32" s="67">
        <v>5</v>
      </c>
      <c r="AK32" s="67">
        <v>3</v>
      </c>
      <c r="AL32" s="67">
        <v>4</v>
      </c>
      <c r="AM32" s="67">
        <v>5</v>
      </c>
      <c r="AN32" s="48">
        <f t="shared" si="2"/>
        <v>22</v>
      </c>
      <c r="AO32" s="70"/>
      <c r="AP32" s="71"/>
      <c r="AQ32" s="71"/>
      <c r="AR32" s="71"/>
      <c r="AS32" s="41"/>
      <c r="AT32" s="72">
        <f t="shared" si="11"/>
        <v>0</v>
      </c>
      <c r="AU32" s="54">
        <f t="shared" si="4"/>
        <v>62</v>
      </c>
    </row>
    <row r="33" spans="1:67" ht="43.5" customHeight="1">
      <c r="A33" s="31">
        <v>65</v>
      </c>
      <c r="B33" s="89" t="s">
        <v>145</v>
      </c>
      <c r="C33" s="33">
        <v>3237</v>
      </c>
      <c r="D33" s="107" t="str">
        <f>HYPERLINK("https://drive.google.com/open?id=1401tuJrn6XhNrcWXsWsBGLLr5wjYc5Kq","Compostaje en los huertos sociales")</f>
        <v>Compostaje en los huertos sociales</v>
      </c>
      <c r="E33" s="108" t="s">
        <v>148</v>
      </c>
      <c r="F33" s="58" t="s">
        <v>40</v>
      </c>
      <c r="G33" s="75" t="s">
        <v>67</v>
      </c>
      <c r="H33" s="76"/>
      <c r="I33" s="39"/>
      <c r="J33" s="40" t="s">
        <v>116</v>
      </c>
      <c r="K33" s="40"/>
      <c r="L33" s="41"/>
      <c r="M33" s="42"/>
      <c r="N33" s="78">
        <v>3</v>
      </c>
      <c r="O33" s="79">
        <v>5</v>
      </c>
      <c r="P33" s="79">
        <v>2</v>
      </c>
      <c r="Q33" s="79">
        <v>3</v>
      </c>
      <c r="R33" s="80">
        <v>4</v>
      </c>
      <c r="S33" s="81" t="s">
        <v>52</v>
      </c>
      <c r="T33" s="65"/>
      <c r="U33" s="66">
        <v>5</v>
      </c>
      <c r="V33" s="67">
        <v>5</v>
      </c>
      <c r="W33" s="67">
        <v>3</v>
      </c>
      <c r="X33" s="67">
        <v>3</v>
      </c>
      <c r="Y33" s="67">
        <v>2</v>
      </c>
      <c r="Z33" s="48">
        <f t="shared" si="7"/>
        <v>18</v>
      </c>
      <c r="AA33" s="87"/>
      <c r="AB33" s="66">
        <v>5</v>
      </c>
      <c r="AC33" s="67">
        <v>5</v>
      </c>
      <c r="AD33" s="67">
        <v>3</v>
      </c>
      <c r="AE33" s="67">
        <v>5</v>
      </c>
      <c r="AF33" s="67">
        <v>2</v>
      </c>
      <c r="AG33" s="48">
        <f t="shared" si="1"/>
        <v>20</v>
      </c>
      <c r="AH33" s="92" t="s">
        <v>127</v>
      </c>
      <c r="AI33" s="66">
        <v>5</v>
      </c>
      <c r="AJ33" s="67">
        <v>5</v>
      </c>
      <c r="AK33" s="67">
        <v>5</v>
      </c>
      <c r="AL33" s="67">
        <v>4</v>
      </c>
      <c r="AM33" s="67">
        <v>5</v>
      </c>
      <c r="AN33" s="48">
        <f t="shared" si="2"/>
        <v>24</v>
      </c>
      <c r="AO33" s="70"/>
      <c r="AP33" s="71"/>
      <c r="AQ33" s="71"/>
      <c r="AR33" s="71"/>
      <c r="AS33" s="41"/>
      <c r="AT33" s="72">
        <f t="shared" si="11"/>
        <v>0</v>
      </c>
      <c r="AU33" s="54">
        <f t="shared" si="4"/>
        <v>62</v>
      </c>
    </row>
    <row r="34" spans="1:67" ht="38.25" customHeight="1">
      <c r="A34" s="31">
        <v>66</v>
      </c>
      <c r="B34" s="89" t="s">
        <v>145</v>
      </c>
      <c r="C34" s="33">
        <v>3238</v>
      </c>
      <c r="D34" s="107" t="str">
        <f>HYPERLINK("https://drive.google.com/open?id=1WwWsE2tC5Q7IXac6P9rYIFzosDMzlFiB","Sala de ensayos")</f>
        <v>Sala de ensayos</v>
      </c>
      <c r="E34" s="108" t="s">
        <v>149</v>
      </c>
      <c r="F34" s="58" t="s">
        <v>40</v>
      </c>
      <c r="G34" s="75" t="s">
        <v>51</v>
      </c>
      <c r="H34" s="76"/>
      <c r="I34" s="109"/>
      <c r="J34" s="40" t="s">
        <v>51</v>
      </c>
      <c r="K34" s="40"/>
      <c r="L34" s="41"/>
      <c r="M34" s="42"/>
      <c r="N34" s="78">
        <v>2</v>
      </c>
      <c r="O34" s="79">
        <v>3</v>
      </c>
      <c r="P34" s="79">
        <v>3</v>
      </c>
      <c r="Q34" s="79">
        <v>3</v>
      </c>
      <c r="R34" s="80">
        <v>2</v>
      </c>
      <c r="S34" s="81" t="s">
        <v>43</v>
      </c>
      <c r="T34" s="65"/>
      <c r="U34" s="66">
        <v>5</v>
      </c>
      <c r="V34" s="67">
        <v>2</v>
      </c>
      <c r="W34" s="67">
        <v>5</v>
      </c>
      <c r="X34" s="67">
        <v>5</v>
      </c>
      <c r="Y34" s="67">
        <v>2</v>
      </c>
      <c r="Z34" s="48">
        <f t="shared" si="7"/>
        <v>19</v>
      </c>
      <c r="AA34" s="87"/>
      <c r="AB34" s="66">
        <v>5</v>
      </c>
      <c r="AC34" s="67">
        <v>2</v>
      </c>
      <c r="AD34" s="67">
        <v>4</v>
      </c>
      <c r="AE34" s="67">
        <v>5</v>
      </c>
      <c r="AF34" s="67">
        <v>5</v>
      </c>
      <c r="AG34" s="48">
        <f t="shared" si="1"/>
        <v>21</v>
      </c>
      <c r="AH34" s="92" t="s">
        <v>150</v>
      </c>
      <c r="AI34" s="66">
        <v>2</v>
      </c>
      <c r="AJ34" s="67">
        <v>2</v>
      </c>
      <c r="AK34" s="67">
        <v>3</v>
      </c>
      <c r="AL34" s="67">
        <v>3</v>
      </c>
      <c r="AM34" s="67">
        <v>4</v>
      </c>
      <c r="AN34" s="48">
        <f t="shared" si="2"/>
        <v>14</v>
      </c>
      <c r="AO34" s="70"/>
      <c r="AP34" s="71"/>
      <c r="AQ34" s="71"/>
      <c r="AR34" s="71"/>
      <c r="AS34" s="41"/>
      <c r="AT34" s="72">
        <f t="shared" si="11"/>
        <v>0</v>
      </c>
      <c r="AU34" s="54">
        <f t="shared" si="4"/>
        <v>54</v>
      </c>
    </row>
    <row r="35" spans="1:67" ht="35.25" customHeight="1">
      <c r="A35" s="31">
        <v>69</v>
      </c>
      <c r="B35" s="89" t="s">
        <v>151</v>
      </c>
      <c r="C35" s="33">
        <v>3241</v>
      </c>
      <c r="D35" s="57" t="str">
        <f>HYPERLINK("https://drive.google.com/open?id=1eKuLy4cXVXNGHj9OotJPWPlV4ZZ3du7s","Parque para perros en Conde de Aranda")</f>
        <v>Parque para perros en Conde de Aranda</v>
      </c>
      <c r="E35" s="35" t="s">
        <v>152</v>
      </c>
      <c r="F35" s="36" t="s">
        <v>40</v>
      </c>
      <c r="G35" s="75" t="s">
        <v>56</v>
      </c>
      <c r="H35" s="112"/>
      <c r="I35" s="39"/>
      <c r="J35" s="40" t="s">
        <v>56</v>
      </c>
      <c r="K35" s="40"/>
      <c r="L35" s="41"/>
      <c r="M35" s="42"/>
      <c r="N35" s="84">
        <v>2</v>
      </c>
      <c r="O35" s="85">
        <v>2</v>
      </c>
      <c r="P35" s="85">
        <v>1</v>
      </c>
      <c r="Q35" s="85">
        <v>3</v>
      </c>
      <c r="R35" s="86">
        <v>1</v>
      </c>
      <c r="S35" s="48">
        <f t="shared" ref="S35" si="13">SUM(N35:R35)</f>
        <v>9</v>
      </c>
      <c r="T35" s="65"/>
      <c r="U35" s="66">
        <v>4</v>
      </c>
      <c r="V35" s="67">
        <v>5</v>
      </c>
      <c r="W35" s="67">
        <v>3</v>
      </c>
      <c r="X35" s="67">
        <v>2</v>
      </c>
      <c r="Y35" s="67">
        <v>1</v>
      </c>
      <c r="Z35" s="48">
        <f t="shared" si="7"/>
        <v>15</v>
      </c>
      <c r="AA35" s="87"/>
      <c r="AB35" s="66">
        <v>5</v>
      </c>
      <c r="AC35" s="67">
        <v>5</v>
      </c>
      <c r="AD35" s="67">
        <v>3</v>
      </c>
      <c r="AE35" s="67">
        <v>5</v>
      </c>
      <c r="AF35" s="67">
        <v>1</v>
      </c>
      <c r="AG35" s="48">
        <f t="shared" si="1"/>
        <v>19</v>
      </c>
      <c r="AH35" s="92" t="s">
        <v>140</v>
      </c>
      <c r="AI35" s="66">
        <v>5</v>
      </c>
      <c r="AJ35" s="67">
        <v>5</v>
      </c>
      <c r="AK35" s="67">
        <v>5</v>
      </c>
      <c r="AL35" s="67">
        <v>4</v>
      </c>
      <c r="AM35" s="67">
        <v>5</v>
      </c>
      <c r="AN35" s="48">
        <f t="shared" si="2"/>
        <v>24</v>
      </c>
      <c r="AO35" s="70"/>
      <c r="AP35" s="71"/>
      <c r="AQ35" s="71"/>
      <c r="AR35" s="71"/>
      <c r="AS35" s="41"/>
      <c r="AT35" s="72">
        <f t="shared" si="11"/>
        <v>0</v>
      </c>
      <c r="AU35" s="54">
        <f t="shared" si="4"/>
        <v>67</v>
      </c>
    </row>
    <row r="36" spans="1:67" ht="37.5" customHeight="1">
      <c r="A36" s="105" t="s">
        <v>153</v>
      </c>
      <c r="B36" s="89" t="s">
        <v>34</v>
      </c>
      <c r="C36" s="33">
        <v>3277</v>
      </c>
      <c r="D36" s="57" t="str">
        <f>HYPERLINK("https://drive.google.com/open?id=1P5IocQFNKNbno-fwx-FlSEYx8G5C8xeS","Paisaje urbano")</f>
        <v>Paisaje urbano</v>
      </c>
      <c r="E36" s="35" t="s">
        <v>154</v>
      </c>
      <c r="F36" s="58" t="s">
        <v>40</v>
      </c>
      <c r="G36" s="75" t="s">
        <v>155</v>
      </c>
      <c r="H36" s="76"/>
      <c r="I36" s="77"/>
      <c r="J36" s="40" t="s">
        <v>156</v>
      </c>
      <c r="K36" s="40"/>
      <c r="L36" s="41"/>
      <c r="M36" s="42"/>
      <c r="N36" s="84">
        <v>1</v>
      </c>
      <c r="O36" s="85">
        <v>1</v>
      </c>
      <c r="P36" s="85">
        <v>1</v>
      </c>
      <c r="Q36" s="85">
        <v>1</v>
      </c>
      <c r="R36" s="86">
        <v>1</v>
      </c>
      <c r="S36" s="48">
        <f t="shared" ref="S36" si="14">SUM(N36:R36)</f>
        <v>5</v>
      </c>
      <c r="T36" s="65"/>
      <c r="U36" s="66">
        <v>5</v>
      </c>
      <c r="V36" s="67">
        <v>5</v>
      </c>
      <c r="W36" s="67">
        <v>5</v>
      </c>
      <c r="X36" s="67">
        <v>3</v>
      </c>
      <c r="Y36" s="67">
        <v>1</v>
      </c>
      <c r="Z36" s="48">
        <f t="shared" si="7"/>
        <v>19</v>
      </c>
      <c r="AA36" s="87"/>
      <c r="AB36" s="66">
        <v>2</v>
      </c>
      <c r="AC36" s="67">
        <v>1</v>
      </c>
      <c r="AD36" s="67">
        <v>3</v>
      </c>
      <c r="AE36" s="67">
        <v>2</v>
      </c>
      <c r="AF36" s="67">
        <v>1</v>
      </c>
      <c r="AG36" s="48">
        <f t="shared" si="1"/>
        <v>9</v>
      </c>
      <c r="AH36" s="65"/>
      <c r="AI36" s="66">
        <v>3</v>
      </c>
      <c r="AJ36" s="67">
        <v>5</v>
      </c>
      <c r="AK36" s="67">
        <v>3</v>
      </c>
      <c r="AL36" s="67">
        <v>3</v>
      </c>
      <c r="AM36" s="67">
        <v>4</v>
      </c>
      <c r="AN36" s="48">
        <f t="shared" si="2"/>
        <v>18</v>
      </c>
      <c r="AO36" s="70"/>
      <c r="AP36" s="71"/>
      <c r="AQ36" s="71"/>
      <c r="AR36" s="71"/>
      <c r="AS36" s="41"/>
      <c r="AT36" s="72">
        <f t="shared" si="11"/>
        <v>0</v>
      </c>
      <c r="AU36" s="54">
        <f t="shared" si="4"/>
        <v>51</v>
      </c>
    </row>
    <row r="37" spans="1:67" ht="35.25" customHeight="1">
      <c r="A37" s="31">
        <v>82</v>
      </c>
      <c r="B37" s="89" t="s">
        <v>34</v>
      </c>
      <c r="C37" s="33">
        <v>3281</v>
      </c>
      <c r="D37" s="57" t="str">
        <f>HYPERLINK("https://drive.google.com/open?id=1ubpJnhf99OnXu-7o3pHNxU_4OD9BPDLf","Concentración motera")</f>
        <v>Concentración motera</v>
      </c>
      <c r="E37" s="35" t="s">
        <v>157</v>
      </c>
      <c r="F37" s="36" t="s">
        <v>40</v>
      </c>
      <c r="G37" s="75" t="s">
        <v>158</v>
      </c>
      <c r="H37" s="76"/>
      <c r="I37" s="77"/>
      <c r="J37" s="40" t="s">
        <v>61</v>
      </c>
      <c r="K37" s="40"/>
      <c r="L37" s="41"/>
      <c r="M37" s="42"/>
      <c r="N37" s="78">
        <v>2</v>
      </c>
      <c r="O37" s="79">
        <v>1</v>
      </c>
      <c r="P37" s="79">
        <v>1</v>
      </c>
      <c r="Q37" s="79">
        <v>2</v>
      </c>
      <c r="R37" s="80">
        <v>2</v>
      </c>
      <c r="S37" s="81" t="s">
        <v>69</v>
      </c>
      <c r="T37" s="65"/>
      <c r="U37" s="66">
        <v>2</v>
      </c>
      <c r="V37" s="67">
        <v>1</v>
      </c>
      <c r="W37" s="67">
        <v>1</v>
      </c>
      <c r="X37" s="67">
        <v>1</v>
      </c>
      <c r="Y37" s="67">
        <v>1</v>
      </c>
      <c r="Z37" s="48">
        <f t="shared" si="7"/>
        <v>6</v>
      </c>
      <c r="AA37" s="87"/>
      <c r="AB37" s="66">
        <v>2</v>
      </c>
      <c r="AC37" s="67">
        <v>1</v>
      </c>
      <c r="AD37" s="67">
        <v>1</v>
      </c>
      <c r="AE37" s="67">
        <v>2</v>
      </c>
      <c r="AF37" s="67">
        <v>1</v>
      </c>
      <c r="AG37" s="48">
        <f t="shared" si="1"/>
        <v>7</v>
      </c>
      <c r="AH37" s="65"/>
      <c r="AI37" s="66">
        <v>5</v>
      </c>
      <c r="AJ37" s="67">
        <v>4</v>
      </c>
      <c r="AK37" s="67">
        <v>5</v>
      </c>
      <c r="AL37" s="67">
        <v>5</v>
      </c>
      <c r="AM37" s="67">
        <v>5</v>
      </c>
      <c r="AN37" s="48">
        <f t="shared" si="2"/>
        <v>24</v>
      </c>
      <c r="AO37" s="70"/>
      <c r="AP37" s="71"/>
      <c r="AQ37" s="71"/>
      <c r="AR37" s="71"/>
      <c r="AS37" s="41"/>
      <c r="AT37" s="72">
        <f t="shared" si="11"/>
        <v>0</v>
      </c>
      <c r="AU37" s="54">
        <f t="shared" si="4"/>
        <v>37</v>
      </c>
    </row>
    <row r="38" spans="1:67" ht="72" customHeight="1">
      <c r="A38" s="31">
        <v>83</v>
      </c>
      <c r="B38" s="89" t="s">
        <v>34</v>
      </c>
      <c r="C38" s="33">
        <v>3283</v>
      </c>
      <c r="D38" s="57" t="str">
        <f>HYPERLINK("https://drive.google.com/open?id=1FHXBCiYymi9Jj4bbGxmqW-bX3yn_neTZ","Eco fin de semana")</f>
        <v>Eco fin de semana</v>
      </c>
      <c r="E38" s="35" t="s">
        <v>159</v>
      </c>
      <c r="F38" s="58" t="s">
        <v>40</v>
      </c>
      <c r="G38" s="75" t="s">
        <v>67</v>
      </c>
      <c r="H38" s="76"/>
      <c r="I38" s="77"/>
      <c r="J38" s="40" t="s">
        <v>116</v>
      </c>
      <c r="K38" s="40"/>
      <c r="L38" s="41"/>
      <c r="M38" s="42"/>
      <c r="N38" s="78">
        <v>4</v>
      </c>
      <c r="O38" s="79">
        <v>4</v>
      </c>
      <c r="P38" s="79">
        <v>2</v>
      </c>
      <c r="Q38" s="79">
        <v>1</v>
      </c>
      <c r="R38" s="80">
        <v>2</v>
      </c>
      <c r="S38" s="81" t="s">
        <v>43</v>
      </c>
      <c r="T38" s="65"/>
      <c r="U38" s="66">
        <v>3</v>
      </c>
      <c r="V38" s="67">
        <v>5</v>
      </c>
      <c r="W38" s="67">
        <v>2</v>
      </c>
      <c r="X38" s="67">
        <v>2</v>
      </c>
      <c r="Y38" s="67">
        <v>1</v>
      </c>
      <c r="Z38" s="48">
        <f t="shared" si="7"/>
        <v>13</v>
      </c>
      <c r="AA38" s="87"/>
      <c r="AB38" s="66">
        <v>4</v>
      </c>
      <c r="AC38" s="67">
        <v>4</v>
      </c>
      <c r="AD38" s="67">
        <v>3</v>
      </c>
      <c r="AE38" s="67">
        <v>4</v>
      </c>
      <c r="AF38" s="67">
        <v>2</v>
      </c>
      <c r="AG38" s="48">
        <f t="shared" si="1"/>
        <v>17</v>
      </c>
      <c r="AH38" s="92" t="s">
        <v>76</v>
      </c>
      <c r="AI38" s="66">
        <v>5</v>
      </c>
      <c r="AJ38" s="67">
        <v>3</v>
      </c>
      <c r="AK38" s="67">
        <v>3</v>
      </c>
      <c r="AL38" s="67">
        <v>4</v>
      </c>
      <c r="AM38" s="67">
        <v>4</v>
      </c>
      <c r="AN38" s="48">
        <f t="shared" si="2"/>
        <v>19</v>
      </c>
      <c r="AO38" s="70"/>
      <c r="AP38" s="71"/>
      <c r="AQ38" s="71"/>
      <c r="AR38" s="71"/>
      <c r="AS38" s="41"/>
      <c r="AT38" s="72"/>
      <c r="AU38" s="54">
        <f t="shared" si="4"/>
        <v>49</v>
      </c>
      <c r="AV38" s="88"/>
      <c r="AW38" s="88"/>
      <c r="AX38" s="88"/>
      <c r="AY38" s="88"/>
      <c r="AZ38" s="88"/>
      <c r="BA38" s="88"/>
      <c r="BB38" s="88"/>
      <c r="BC38" s="88"/>
      <c r="BD38" s="88"/>
      <c r="BE38" s="88"/>
      <c r="BF38" s="88"/>
      <c r="BG38" s="88"/>
      <c r="BH38" s="88"/>
      <c r="BI38" s="88"/>
      <c r="BJ38" s="88"/>
      <c r="BK38" s="88"/>
      <c r="BL38" s="88"/>
      <c r="BM38" s="88"/>
      <c r="BN38" s="88"/>
      <c r="BO38" s="88"/>
    </row>
    <row r="39" spans="1:67" ht="36.75" customHeight="1">
      <c r="A39" s="31">
        <v>84</v>
      </c>
      <c r="B39" s="89" t="s">
        <v>34</v>
      </c>
      <c r="C39" s="33">
        <v>3284</v>
      </c>
      <c r="D39" s="57" t="str">
        <f>HYPERLINK("https://drive.google.com/open?id=1svz6rybAVbh9jiL7RzxJuVnI0uofepzC","Estrategia territorial para SLE")</f>
        <v>Estrategia territorial para SLE</v>
      </c>
      <c r="E39" s="35" t="s">
        <v>160</v>
      </c>
      <c r="F39" s="58" t="s">
        <v>40</v>
      </c>
      <c r="G39" s="75" t="s">
        <v>102</v>
      </c>
      <c r="H39" s="76"/>
      <c r="I39" s="77"/>
      <c r="J39" s="40" t="s">
        <v>102</v>
      </c>
      <c r="K39" s="40"/>
      <c r="L39" s="41"/>
      <c r="M39" s="42"/>
      <c r="N39" s="78">
        <v>4</v>
      </c>
      <c r="O39" s="79">
        <v>5</v>
      </c>
      <c r="P39" s="79">
        <v>3</v>
      </c>
      <c r="Q39" s="79">
        <v>5</v>
      </c>
      <c r="R39" s="80">
        <v>2</v>
      </c>
      <c r="S39" s="81" t="s">
        <v>161</v>
      </c>
      <c r="T39" s="65"/>
      <c r="U39" s="66">
        <v>4</v>
      </c>
      <c r="V39" s="67">
        <v>5</v>
      </c>
      <c r="W39" s="67">
        <v>2</v>
      </c>
      <c r="X39" s="67">
        <v>2</v>
      </c>
      <c r="Y39" s="67">
        <v>2</v>
      </c>
      <c r="Z39" s="48">
        <f t="shared" si="7"/>
        <v>15</v>
      </c>
      <c r="AA39" s="87"/>
      <c r="AB39" s="66">
        <v>5</v>
      </c>
      <c r="AC39" s="67">
        <v>5</v>
      </c>
      <c r="AD39" s="67">
        <v>5</v>
      </c>
      <c r="AE39" s="67">
        <v>5</v>
      </c>
      <c r="AF39" s="67">
        <v>5</v>
      </c>
      <c r="AG39" s="48">
        <f t="shared" si="1"/>
        <v>25</v>
      </c>
      <c r="AH39" s="96" t="s">
        <v>162</v>
      </c>
      <c r="AI39" s="66">
        <v>3</v>
      </c>
      <c r="AJ39" s="67">
        <v>5</v>
      </c>
      <c r="AK39" s="67">
        <v>4</v>
      </c>
      <c r="AL39" s="67">
        <v>4</v>
      </c>
      <c r="AM39" s="67">
        <v>3</v>
      </c>
      <c r="AN39" s="48">
        <f t="shared" si="2"/>
        <v>19</v>
      </c>
      <c r="AO39" s="70"/>
      <c r="AP39" s="71"/>
      <c r="AQ39" s="71"/>
      <c r="AR39" s="71"/>
      <c r="AS39" s="41"/>
      <c r="AT39" s="72">
        <f t="shared" ref="AT39:AT45" si="15">SUM(AO39:AS39)</f>
        <v>0</v>
      </c>
      <c r="AU39" s="54">
        <f t="shared" si="4"/>
        <v>59</v>
      </c>
    </row>
    <row r="40" spans="1:67" ht="55.5" customHeight="1">
      <c r="A40" s="31">
        <v>85</v>
      </c>
      <c r="B40" s="89" t="s">
        <v>34</v>
      </c>
      <c r="C40" s="33">
        <v>3285</v>
      </c>
      <c r="D40" s="57" t="str">
        <f>HYPERLINK("https://drive.google.com/open?id=1hcfHxYcBRGp6Ymqz0me-aY4CnHP1RY_e","Aislar del calor las aulas del Colegio San Lorenzo")</f>
        <v>Aislar del calor las aulas del Colegio San Lorenzo</v>
      </c>
      <c r="E40" s="35" t="s">
        <v>163</v>
      </c>
      <c r="F40" s="58" t="s">
        <v>40</v>
      </c>
      <c r="G40" s="75" t="s">
        <v>47</v>
      </c>
      <c r="H40" s="76"/>
      <c r="I40" s="77"/>
      <c r="J40" s="40" t="s">
        <v>126</v>
      </c>
      <c r="K40" s="40"/>
      <c r="L40" s="41"/>
      <c r="M40" s="42"/>
      <c r="N40" s="78">
        <v>3</v>
      </c>
      <c r="O40" s="79">
        <v>3</v>
      </c>
      <c r="P40" s="79">
        <v>2</v>
      </c>
      <c r="Q40" s="79">
        <v>2</v>
      </c>
      <c r="R40" s="80">
        <v>2</v>
      </c>
      <c r="S40" s="81" t="s">
        <v>38</v>
      </c>
      <c r="T40" s="65"/>
      <c r="U40" s="66">
        <v>4</v>
      </c>
      <c r="V40" s="67">
        <v>4</v>
      </c>
      <c r="W40" s="67">
        <v>4</v>
      </c>
      <c r="X40" s="67">
        <v>4</v>
      </c>
      <c r="Y40" s="67">
        <v>2</v>
      </c>
      <c r="Z40" s="48">
        <f t="shared" si="7"/>
        <v>18</v>
      </c>
      <c r="AA40" s="87"/>
      <c r="AB40" s="66">
        <v>4</v>
      </c>
      <c r="AC40" s="67">
        <v>5</v>
      </c>
      <c r="AD40" s="67">
        <v>3</v>
      </c>
      <c r="AE40" s="67">
        <v>5</v>
      </c>
      <c r="AF40" s="67">
        <v>2</v>
      </c>
      <c r="AG40" s="48">
        <f t="shared" si="1"/>
        <v>19</v>
      </c>
      <c r="AH40" s="96" t="s">
        <v>164</v>
      </c>
      <c r="AI40" s="66">
        <v>4</v>
      </c>
      <c r="AJ40" s="67">
        <v>4</v>
      </c>
      <c r="AK40" s="67">
        <v>3</v>
      </c>
      <c r="AL40" s="67">
        <v>4</v>
      </c>
      <c r="AM40" s="67">
        <v>4</v>
      </c>
      <c r="AN40" s="48">
        <f t="shared" si="2"/>
        <v>19</v>
      </c>
      <c r="AO40" s="70"/>
      <c r="AP40" s="71"/>
      <c r="AQ40" s="71"/>
      <c r="AR40" s="71"/>
      <c r="AS40" s="41"/>
      <c r="AT40" s="72">
        <f t="shared" si="15"/>
        <v>0</v>
      </c>
      <c r="AU40" s="54">
        <f t="shared" si="4"/>
        <v>56</v>
      </c>
    </row>
    <row r="41" spans="1:67" ht="33.75" customHeight="1">
      <c r="A41" s="31">
        <v>86</v>
      </c>
      <c r="B41" s="89" t="s">
        <v>34</v>
      </c>
      <c r="C41" s="33">
        <v>3286</v>
      </c>
      <c r="D41" s="57" t="str">
        <f>HYPERLINK("https://drive.google.com/open?id=1FIBtyMPjIIEUh-MUQa74cirrzYGopUsQ","Liceo ajedrez")</f>
        <v>Liceo ajedrez</v>
      </c>
      <c r="E41" s="35" t="s">
        <v>165</v>
      </c>
      <c r="F41" s="36" t="s">
        <v>40</v>
      </c>
      <c r="G41" s="75" t="s">
        <v>47</v>
      </c>
      <c r="H41" s="38"/>
      <c r="I41" s="39"/>
      <c r="J41" s="40" t="s">
        <v>126</v>
      </c>
      <c r="K41" s="40"/>
      <c r="L41" s="41"/>
      <c r="M41" s="42"/>
      <c r="N41" s="78">
        <v>3</v>
      </c>
      <c r="O41" s="79">
        <v>2</v>
      </c>
      <c r="P41" s="79">
        <v>1</v>
      </c>
      <c r="Q41" s="79">
        <v>2</v>
      </c>
      <c r="R41" s="80">
        <v>4</v>
      </c>
      <c r="S41" s="81" t="s">
        <v>38</v>
      </c>
      <c r="T41" s="65"/>
      <c r="U41" s="66">
        <v>4</v>
      </c>
      <c r="V41" s="67">
        <v>2</v>
      </c>
      <c r="W41" s="67">
        <v>4</v>
      </c>
      <c r="X41" s="67">
        <v>4</v>
      </c>
      <c r="Y41" s="67">
        <v>3</v>
      </c>
      <c r="Z41" s="48">
        <f t="shared" si="7"/>
        <v>17</v>
      </c>
      <c r="AA41" s="87"/>
      <c r="AB41" s="66">
        <v>4</v>
      </c>
      <c r="AC41" s="67">
        <v>1</v>
      </c>
      <c r="AD41" s="67">
        <v>4</v>
      </c>
      <c r="AE41" s="67">
        <v>3</v>
      </c>
      <c r="AF41" s="67">
        <v>1</v>
      </c>
      <c r="AG41" s="48">
        <f t="shared" si="1"/>
        <v>13</v>
      </c>
      <c r="AH41" s="92" t="s">
        <v>166</v>
      </c>
      <c r="AI41" s="66">
        <v>3</v>
      </c>
      <c r="AJ41" s="67">
        <v>3</v>
      </c>
      <c r="AK41" s="67">
        <v>3</v>
      </c>
      <c r="AL41" s="67">
        <v>4</v>
      </c>
      <c r="AM41" s="67">
        <v>4</v>
      </c>
      <c r="AN41" s="48">
        <f t="shared" si="2"/>
        <v>17</v>
      </c>
      <c r="AO41" s="70"/>
      <c r="AP41" s="71"/>
      <c r="AQ41" s="71"/>
      <c r="AR41" s="71"/>
      <c r="AS41" s="41"/>
      <c r="AT41" s="72">
        <f t="shared" si="15"/>
        <v>0</v>
      </c>
      <c r="AU41" s="54">
        <f t="shared" si="4"/>
        <v>47</v>
      </c>
    </row>
    <row r="42" spans="1:67" ht="48.75" customHeight="1">
      <c r="A42" s="31">
        <v>87</v>
      </c>
      <c r="B42" s="89" t="s">
        <v>34</v>
      </c>
      <c r="C42" s="33">
        <v>3288</v>
      </c>
      <c r="D42" s="57" t="str">
        <f>HYPERLINK("https://drive.google.com/open?id=1lK5qBI7mH0x9Ess5ggg4kp7Tbnjqi6tU","Patio del CEIP Antoniorrobles")</f>
        <v>Patio del CEIP Antoniorrobles</v>
      </c>
      <c r="E42" s="35" t="s">
        <v>167</v>
      </c>
      <c r="F42" s="58" t="s">
        <v>40</v>
      </c>
      <c r="G42" s="75" t="s">
        <v>47</v>
      </c>
      <c r="H42" s="76"/>
      <c r="I42" s="39"/>
      <c r="J42" s="40" t="s">
        <v>126</v>
      </c>
      <c r="K42" s="40"/>
      <c r="L42" s="41"/>
      <c r="M42" s="42"/>
      <c r="N42" s="78">
        <v>3</v>
      </c>
      <c r="O42" s="79">
        <v>2</v>
      </c>
      <c r="P42" s="79">
        <v>2</v>
      </c>
      <c r="Q42" s="79">
        <v>5</v>
      </c>
      <c r="R42" s="80">
        <v>2</v>
      </c>
      <c r="S42" s="81" t="s">
        <v>168</v>
      </c>
      <c r="T42" s="65"/>
      <c r="U42" s="66">
        <v>4</v>
      </c>
      <c r="V42" s="67">
        <v>4</v>
      </c>
      <c r="W42" s="67">
        <v>4</v>
      </c>
      <c r="X42" s="67">
        <v>4</v>
      </c>
      <c r="Y42" s="67">
        <v>2</v>
      </c>
      <c r="Z42" s="48">
        <f t="shared" si="7"/>
        <v>18</v>
      </c>
      <c r="AA42" s="87"/>
      <c r="AB42" s="66">
        <v>4</v>
      </c>
      <c r="AC42" s="67">
        <v>2</v>
      </c>
      <c r="AD42" s="67">
        <v>4</v>
      </c>
      <c r="AE42" s="67">
        <v>4</v>
      </c>
      <c r="AF42" s="67">
        <v>1</v>
      </c>
      <c r="AG42" s="48">
        <f t="shared" si="1"/>
        <v>15</v>
      </c>
      <c r="AH42" s="92"/>
      <c r="AI42" s="66">
        <v>4</v>
      </c>
      <c r="AJ42" s="67">
        <v>4</v>
      </c>
      <c r="AK42" s="67">
        <v>4</v>
      </c>
      <c r="AL42" s="67">
        <v>3</v>
      </c>
      <c r="AM42" s="67">
        <v>4</v>
      </c>
      <c r="AN42" s="48">
        <f t="shared" si="2"/>
        <v>19</v>
      </c>
      <c r="AO42" s="70"/>
      <c r="AP42" s="71"/>
      <c r="AQ42" s="71"/>
      <c r="AR42" s="71"/>
      <c r="AS42" s="41"/>
      <c r="AT42" s="72">
        <f t="shared" si="15"/>
        <v>0</v>
      </c>
      <c r="AU42" s="54">
        <f t="shared" si="4"/>
        <v>52</v>
      </c>
    </row>
    <row r="43" spans="1:67" ht="46.5" customHeight="1">
      <c r="A43" s="31">
        <v>91</v>
      </c>
      <c r="B43" s="89" t="s">
        <v>34</v>
      </c>
      <c r="C43" s="33">
        <v>3293</v>
      </c>
      <c r="D43" s="57" t="str">
        <f>HYPERLINK("https://drive.google.com/open?id=1rpjAIuFOGQHP0zrD07zY5uIqHesCsdJF","Aula digital")</f>
        <v>Aula digital</v>
      </c>
      <c r="E43" s="35" t="s">
        <v>169</v>
      </c>
      <c r="F43" s="36" t="s">
        <v>40</v>
      </c>
      <c r="G43" s="75" t="s">
        <v>51</v>
      </c>
      <c r="H43" s="38"/>
      <c r="I43" s="109"/>
      <c r="J43" s="40" t="s">
        <v>51</v>
      </c>
      <c r="K43" s="40"/>
      <c r="L43" s="41"/>
      <c r="M43" s="42"/>
      <c r="N43" s="78">
        <v>3</v>
      </c>
      <c r="O43" s="79">
        <v>1</v>
      </c>
      <c r="P43" s="79">
        <v>2</v>
      </c>
      <c r="Q43" s="79">
        <v>4</v>
      </c>
      <c r="R43" s="80">
        <v>5</v>
      </c>
      <c r="S43" s="81" t="s">
        <v>170</v>
      </c>
      <c r="T43" s="65"/>
      <c r="U43" s="66">
        <v>5</v>
      </c>
      <c r="V43" s="67">
        <v>2</v>
      </c>
      <c r="W43" s="67">
        <v>5</v>
      </c>
      <c r="X43" s="67">
        <v>5</v>
      </c>
      <c r="Y43" s="67">
        <v>5</v>
      </c>
      <c r="Z43" s="48">
        <f t="shared" si="7"/>
        <v>22</v>
      </c>
      <c r="AA43" s="87"/>
      <c r="AB43" s="66">
        <v>4</v>
      </c>
      <c r="AC43" s="67">
        <v>1</v>
      </c>
      <c r="AD43" s="67">
        <v>3</v>
      </c>
      <c r="AE43" s="67">
        <v>4</v>
      </c>
      <c r="AF43" s="67">
        <v>4</v>
      </c>
      <c r="AG43" s="48">
        <f t="shared" si="1"/>
        <v>16</v>
      </c>
      <c r="AH43" s="96" t="s">
        <v>171</v>
      </c>
      <c r="AI43" s="66">
        <v>4</v>
      </c>
      <c r="AJ43" s="67">
        <v>2</v>
      </c>
      <c r="AK43" s="67">
        <v>4</v>
      </c>
      <c r="AL43" s="67">
        <v>4</v>
      </c>
      <c r="AM43" s="67">
        <v>4</v>
      </c>
      <c r="AN43" s="48">
        <f t="shared" si="2"/>
        <v>18</v>
      </c>
      <c r="AO43" s="70"/>
      <c r="AP43" s="71"/>
      <c r="AQ43" s="71"/>
      <c r="AR43" s="71"/>
      <c r="AS43" s="41"/>
      <c r="AT43" s="72">
        <f t="shared" si="15"/>
        <v>0</v>
      </c>
      <c r="AU43" s="54">
        <f t="shared" si="4"/>
        <v>56</v>
      </c>
    </row>
    <row r="44" spans="1:67" ht="39" customHeight="1">
      <c r="A44" s="31">
        <v>92</v>
      </c>
      <c r="B44" s="89" t="s">
        <v>34</v>
      </c>
      <c r="C44" s="33">
        <v>3294</v>
      </c>
      <c r="D44" s="57" t="str">
        <f>HYPERLINK("https://drive.google.com/open?id=1HnRSX6Jfea_Tw2la_YMFm0WIkk8HKN32","Homenaje a Manuel Azaña")</f>
        <v>Homenaje a Manuel Azaña</v>
      </c>
      <c r="E44" s="35" t="s">
        <v>172</v>
      </c>
      <c r="F44" s="36" t="s">
        <v>40</v>
      </c>
      <c r="G44" s="75" t="s">
        <v>61</v>
      </c>
      <c r="H44" s="38"/>
      <c r="I44" s="109"/>
      <c r="J44" s="40" t="s">
        <v>61</v>
      </c>
      <c r="K44" s="40"/>
      <c r="L44" s="41"/>
      <c r="M44" s="42"/>
      <c r="N44" s="78">
        <v>3</v>
      </c>
      <c r="O44" s="79">
        <v>2</v>
      </c>
      <c r="P44" s="79">
        <v>3</v>
      </c>
      <c r="Q44" s="79">
        <v>4</v>
      </c>
      <c r="R44" s="80">
        <v>2</v>
      </c>
      <c r="S44" s="81" t="s">
        <v>168</v>
      </c>
      <c r="T44" s="65"/>
      <c r="U44" s="66">
        <v>2</v>
      </c>
      <c r="V44" s="67">
        <v>1</v>
      </c>
      <c r="W44" s="67">
        <v>2</v>
      </c>
      <c r="X44" s="67">
        <v>1</v>
      </c>
      <c r="Y44" s="67">
        <v>1</v>
      </c>
      <c r="Z44" s="48">
        <f t="shared" si="7"/>
        <v>7</v>
      </c>
      <c r="AA44" s="87"/>
      <c r="AB44" s="66">
        <v>4</v>
      </c>
      <c r="AC44" s="67">
        <v>1</v>
      </c>
      <c r="AD44" s="67">
        <v>1</v>
      </c>
      <c r="AE44" s="67">
        <v>4</v>
      </c>
      <c r="AF44" s="67">
        <v>1</v>
      </c>
      <c r="AG44" s="48">
        <f t="shared" si="1"/>
        <v>11</v>
      </c>
      <c r="AH44" s="65"/>
      <c r="AI44" s="66">
        <v>3</v>
      </c>
      <c r="AJ44" s="67">
        <v>1</v>
      </c>
      <c r="AK44" s="67">
        <v>1</v>
      </c>
      <c r="AL44" s="67">
        <v>3</v>
      </c>
      <c r="AM44" s="67">
        <v>2</v>
      </c>
      <c r="AN44" s="48">
        <f t="shared" si="2"/>
        <v>10</v>
      </c>
      <c r="AO44" s="70"/>
      <c r="AP44" s="71"/>
      <c r="AQ44" s="71"/>
      <c r="AR44" s="71"/>
      <c r="AS44" s="41"/>
      <c r="AT44" s="72">
        <f t="shared" si="15"/>
        <v>0</v>
      </c>
      <c r="AU44" s="54">
        <f t="shared" si="4"/>
        <v>28</v>
      </c>
    </row>
    <row r="45" spans="1:67" ht="57" customHeight="1">
      <c r="A45" s="105" t="s">
        <v>173</v>
      </c>
      <c r="B45" s="89" t="s">
        <v>34</v>
      </c>
      <c r="C45" s="33">
        <v>3295</v>
      </c>
      <c r="D45" s="57" t="str">
        <f>HYPERLINK("https://drive.google.com/open?id=18NUcnTOBpAHHOUIPdWOTKnHiQKuu2u2k","Recuperación de zona ajardinada")</f>
        <v>Recuperación de zona ajardinada</v>
      </c>
      <c r="E45" s="35" t="s">
        <v>174</v>
      </c>
      <c r="F45" s="36" t="s">
        <v>40</v>
      </c>
      <c r="G45" s="75" t="s">
        <v>56</v>
      </c>
      <c r="H45" s="38"/>
      <c r="I45" s="39"/>
      <c r="J45" s="40" t="s">
        <v>56</v>
      </c>
      <c r="K45" s="40"/>
      <c r="L45" s="41"/>
      <c r="M45" s="42"/>
      <c r="N45" s="78">
        <v>2</v>
      </c>
      <c r="O45" s="79">
        <v>2</v>
      </c>
      <c r="P45" s="79">
        <v>1</v>
      </c>
      <c r="Q45" s="79">
        <v>2</v>
      </c>
      <c r="R45" s="80">
        <v>1</v>
      </c>
      <c r="S45" s="81" t="s">
        <v>69</v>
      </c>
      <c r="T45" s="65"/>
      <c r="U45" s="66">
        <v>4</v>
      </c>
      <c r="V45" s="67">
        <v>5</v>
      </c>
      <c r="W45" s="67">
        <v>3</v>
      </c>
      <c r="X45" s="67">
        <v>3</v>
      </c>
      <c r="Y45" s="67">
        <v>1</v>
      </c>
      <c r="Z45" s="48">
        <f t="shared" si="7"/>
        <v>16</v>
      </c>
      <c r="AA45" s="87"/>
      <c r="AB45" s="66">
        <v>3</v>
      </c>
      <c r="AC45" s="67">
        <v>2</v>
      </c>
      <c r="AD45" s="67">
        <v>1</v>
      </c>
      <c r="AE45" s="67">
        <v>2</v>
      </c>
      <c r="AF45" s="67">
        <v>1</v>
      </c>
      <c r="AG45" s="48">
        <f t="shared" si="1"/>
        <v>9</v>
      </c>
      <c r="AH45" s="65"/>
      <c r="AI45" s="66">
        <v>4</v>
      </c>
      <c r="AJ45" s="67">
        <v>5</v>
      </c>
      <c r="AK45" s="67">
        <v>4</v>
      </c>
      <c r="AL45" s="67">
        <v>4</v>
      </c>
      <c r="AM45" s="67">
        <v>5</v>
      </c>
      <c r="AN45" s="48">
        <f t="shared" si="2"/>
        <v>22</v>
      </c>
      <c r="AO45" s="70"/>
      <c r="AP45" s="71"/>
      <c r="AQ45" s="71"/>
      <c r="AR45" s="71"/>
      <c r="AS45" s="41"/>
      <c r="AT45" s="72">
        <f t="shared" si="15"/>
        <v>0</v>
      </c>
      <c r="AU45" s="54">
        <f t="shared" si="4"/>
        <v>47</v>
      </c>
    </row>
    <row r="46" spans="1:67" ht="15.75" customHeight="1">
      <c r="A46" s="125"/>
      <c r="B46" s="125"/>
      <c r="C46" s="125"/>
      <c r="D46" s="126"/>
      <c r="E46" s="126"/>
      <c r="F46" s="127"/>
      <c r="G46" s="128"/>
      <c r="H46" s="129"/>
      <c r="I46" s="130"/>
      <c r="J46" s="131"/>
      <c r="K46" s="131"/>
      <c r="L46" s="132"/>
      <c r="M46" s="133"/>
      <c r="N46" s="134"/>
      <c r="O46" s="135"/>
      <c r="P46" s="135"/>
      <c r="Q46" s="135"/>
      <c r="R46" s="136"/>
      <c r="S46" s="137">
        <f t="shared" ref="S46" si="16">SUM(N46:R46)</f>
        <v>0</v>
      </c>
      <c r="T46" s="138"/>
      <c r="U46" s="139"/>
      <c r="V46" s="140"/>
      <c r="W46" s="140"/>
      <c r="X46" s="140"/>
      <c r="Y46" s="140"/>
      <c r="Z46" s="137">
        <f t="shared" si="7"/>
        <v>0</v>
      </c>
      <c r="AA46" s="141"/>
      <c r="AB46" s="139"/>
      <c r="AC46" s="140"/>
      <c r="AD46" s="140"/>
      <c r="AE46" s="140"/>
      <c r="AF46" s="140"/>
      <c r="AG46" s="137">
        <f t="shared" si="1"/>
        <v>0</v>
      </c>
      <c r="AH46" s="138"/>
      <c r="AI46" s="139"/>
      <c r="AJ46" s="140"/>
      <c r="AK46" s="140"/>
      <c r="AL46" s="140"/>
      <c r="AM46" s="140"/>
      <c r="AN46" s="137">
        <f t="shared" si="2"/>
        <v>0</v>
      </c>
      <c r="AO46" s="139"/>
      <c r="AP46" s="140"/>
      <c r="AQ46" s="140"/>
      <c r="AR46" s="140"/>
      <c r="AS46" s="132"/>
      <c r="AT46" s="142">
        <f t="shared" ref="AT46" si="17">SUM(AO46:AS46)</f>
        <v>0</v>
      </c>
      <c r="AU46" s="143">
        <f t="shared" si="4"/>
        <v>0</v>
      </c>
    </row>
    <row r="47" spans="1:67" ht="15.75" customHeight="1">
      <c r="C47" s="88"/>
      <c r="J47" s="113"/>
      <c r="K47" s="114"/>
      <c r="AA47" s="115"/>
    </row>
    <row r="48" spans="1:67" ht="15.75" customHeight="1">
      <c r="B48" t="s">
        <v>175</v>
      </c>
      <c r="C48" s="88"/>
      <c r="J48" s="113"/>
      <c r="K48" s="114"/>
      <c r="AA48" s="115"/>
    </row>
    <row r="49" spans="2:27" ht="15.75" customHeight="1">
      <c r="B49" t="s">
        <v>176</v>
      </c>
      <c r="C49" s="88"/>
      <c r="J49" s="113"/>
      <c r="K49" s="114"/>
      <c r="AA49" s="115"/>
    </row>
    <row r="50" spans="2:27" ht="15.75" customHeight="1">
      <c r="B50" t="s">
        <v>177</v>
      </c>
      <c r="C50" s="88"/>
      <c r="J50" s="113"/>
      <c r="K50" s="114"/>
      <c r="AA50" s="115"/>
    </row>
    <row r="51" spans="2:27" ht="15.75" customHeight="1">
      <c r="B51" t="s">
        <v>178</v>
      </c>
      <c r="C51" s="88"/>
      <c r="J51" s="113"/>
      <c r="K51" s="114"/>
      <c r="AA51" s="115"/>
    </row>
    <row r="52" spans="2:27" ht="15.75" customHeight="1">
      <c r="B52" t="s">
        <v>179</v>
      </c>
      <c r="C52" s="88"/>
      <c r="J52" s="113"/>
      <c r="K52" s="114"/>
      <c r="AA52" s="115"/>
    </row>
    <row r="53" spans="2:27" ht="15.75" customHeight="1">
      <c r="B53" t="s">
        <v>180</v>
      </c>
      <c r="C53" s="88"/>
      <c r="J53" s="113"/>
      <c r="K53" s="114"/>
      <c r="AA53" s="115"/>
    </row>
    <row r="54" spans="2:27" ht="15.75" customHeight="1">
      <c r="B54" t="s">
        <v>181</v>
      </c>
      <c r="C54" s="88"/>
      <c r="J54" s="113"/>
      <c r="K54" s="114"/>
      <c r="AA54" s="115"/>
    </row>
    <row r="55" spans="2:27" ht="15.75" customHeight="1">
      <c r="B55" t="s">
        <v>182</v>
      </c>
      <c r="C55" s="88"/>
      <c r="J55" s="113"/>
      <c r="K55" s="114"/>
      <c r="AA55" s="115"/>
    </row>
    <row r="56" spans="2:27" ht="15.75" customHeight="1">
      <c r="C56" s="88"/>
      <c r="J56" s="113"/>
      <c r="K56" s="114"/>
      <c r="AA56" s="115"/>
    </row>
    <row r="57" spans="2:27" ht="15.75" customHeight="1">
      <c r="C57" s="88"/>
      <c r="J57" s="113"/>
      <c r="K57" s="114"/>
      <c r="AA57" s="115"/>
    </row>
    <row r="58" spans="2:27" ht="15.75" customHeight="1">
      <c r="C58" s="88"/>
      <c r="J58" s="113"/>
      <c r="K58" s="114"/>
      <c r="AA58" s="115"/>
    </row>
    <row r="59" spans="2:27" ht="15.75" customHeight="1">
      <c r="C59" s="88"/>
      <c r="J59" s="113"/>
      <c r="K59" s="114"/>
      <c r="AA59" s="115"/>
    </row>
    <row r="60" spans="2:27" ht="15.75" customHeight="1">
      <c r="C60" s="88"/>
      <c r="J60" s="113"/>
      <c r="K60" s="114"/>
      <c r="AA60" s="115"/>
    </row>
    <row r="61" spans="2:27" ht="15.75" customHeight="1">
      <c r="C61" s="88"/>
      <c r="J61" s="113"/>
      <c r="K61" s="114"/>
      <c r="AA61" s="115"/>
    </row>
    <row r="62" spans="2:27" ht="15.75" customHeight="1">
      <c r="C62" s="88"/>
      <c r="J62" s="113"/>
      <c r="K62" s="114"/>
      <c r="AA62" s="115"/>
    </row>
    <row r="63" spans="2:27" ht="15.75" customHeight="1">
      <c r="C63" s="88"/>
      <c r="J63" s="113"/>
      <c r="K63" s="114"/>
      <c r="AA63" s="115"/>
    </row>
    <row r="64" spans="2:27" ht="15.75" customHeight="1">
      <c r="C64" s="88"/>
      <c r="J64" s="113"/>
      <c r="K64" s="114"/>
      <c r="AA64" s="115"/>
    </row>
    <row r="65" spans="3:27" ht="15.75" customHeight="1">
      <c r="C65" s="88"/>
      <c r="J65" s="113"/>
      <c r="K65" s="114"/>
      <c r="AA65" s="115"/>
    </row>
    <row r="66" spans="3:27" ht="15.75" customHeight="1">
      <c r="C66" s="88"/>
      <c r="J66" s="113"/>
      <c r="K66" s="114"/>
      <c r="AA66" s="115"/>
    </row>
    <row r="67" spans="3:27" ht="15.75" customHeight="1">
      <c r="C67" s="88"/>
      <c r="J67" s="113"/>
      <c r="K67" s="114"/>
      <c r="AA67" s="115"/>
    </row>
    <row r="68" spans="3:27" ht="15.75" customHeight="1">
      <c r="C68" s="88"/>
      <c r="J68" s="113"/>
      <c r="K68" s="114"/>
      <c r="AA68" s="115"/>
    </row>
    <row r="69" spans="3:27" ht="15.75" customHeight="1">
      <c r="C69" s="88"/>
      <c r="J69" s="113"/>
      <c r="K69" s="114"/>
      <c r="AA69" s="115"/>
    </row>
    <row r="70" spans="3:27" ht="15.75" customHeight="1">
      <c r="C70" s="88"/>
      <c r="J70" s="113"/>
      <c r="K70" s="114"/>
      <c r="AA70" s="115"/>
    </row>
    <row r="71" spans="3:27" ht="15.75" customHeight="1">
      <c r="C71" s="88"/>
      <c r="J71" s="113"/>
      <c r="K71" s="114"/>
      <c r="AA71" s="115"/>
    </row>
    <row r="72" spans="3:27" ht="15.75" customHeight="1">
      <c r="C72" s="88"/>
      <c r="J72" s="113"/>
      <c r="K72" s="114"/>
      <c r="AA72" s="115"/>
    </row>
    <row r="73" spans="3:27" ht="15.75" customHeight="1">
      <c r="C73" s="88"/>
      <c r="J73" s="113"/>
      <c r="K73" s="114"/>
      <c r="AA73" s="115"/>
    </row>
    <row r="74" spans="3:27" ht="15.75" customHeight="1">
      <c r="C74" s="88"/>
      <c r="J74" s="113"/>
      <c r="K74" s="114"/>
      <c r="AA74" s="115"/>
    </row>
    <row r="75" spans="3:27" ht="15.75" customHeight="1">
      <c r="C75" s="88"/>
      <c r="J75" s="113"/>
      <c r="K75" s="114"/>
      <c r="AA75" s="115"/>
    </row>
    <row r="76" spans="3:27" ht="15.75" customHeight="1">
      <c r="C76" s="88"/>
      <c r="J76" s="113"/>
      <c r="K76" s="114"/>
      <c r="AA76" s="115"/>
    </row>
    <row r="77" spans="3:27" ht="15.75" customHeight="1">
      <c r="C77" s="88"/>
      <c r="J77" s="113"/>
      <c r="K77" s="114"/>
      <c r="AA77" s="115"/>
    </row>
    <row r="78" spans="3:27" ht="15.75" customHeight="1">
      <c r="C78" s="88"/>
      <c r="J78" s="113"/>
      <c r="K78" s="114"/>
      <c r="AA78" s="115"/>
    </row>
    <row r="79" spans="3:27" ht="15.75" customHeight="1">
      <c r="C79" s="88"/>
      <c r="J79" s="113"/>
      <c r="K79" s="114"/>
      <c r="AA79" s="115"/>
    </row>
    <row r="80" spans="3:27" ht="15.75" customHeight="1">
      <c r="C80" s="88"/>
      <c r="J80" s="113"/>
      <c r="K80" s="114"/>
      <c r="AA80" s="115"/>
    </row>
    <row r="81" spans="3:27" ht="15.75" customHeight="1">
      <c r="C81" s="88"/>
      <c r="J81" s="113"/>
      <c r="K81" s="114"/>
      <c r="AA81" s="115"/>
    </row>
    <row r="82" spans="3:27" ht="15.75" customHeight="1">
      <c r="C82" s="88"/>
      <c r="J82" s="113"/>
      <c r="K82" s="114"/>
      <c r="AA82" s="115"/>
    </row>
    <row r="83" spans="3:27" ht="15.75" customHeight="1">
      <c r="C83" s="88"/>
      <c r="J83" s="113"/>
      <c r="K83" s="114"/>
      <c r="AA83" s="115"/>
    </row>
    <row r="84" spans="3:27" ht="15.75" customHeight="1">
      <c r="C84" s="88"/>
      <c r="J84" s="113"/>
      <c r="K84" s="114"/>
      <c r="AA84" s="115"/>
    </row>
    <row r="85" spans="3:27" ht="15.75" customHeight="1">
      <c r="C85" s="88"/>
      <c r="J85" s="113"/>
      <c r="K85" s="114"/>
      <c r="AA85" s="115"/>
    </row>
    <row r="86" spans="3:27" ht="15.75" customHeight="1">
      <c r="C86" s="88"/>
      <c r="J86" s="113"/>
      <c r="K86" s="114"/>
      <c r="AA86" s="115"/>
    </row>
    <row r="87" spans="3:27" ht="15.75" customHeight="1">
      <c r="C87" s="88"/>
      <c r="J87" s="113"/>
      <c r="K87" s="114"/>
      <c r="AA87" s="115"/>
    </row>
    <row r="88" spans="3:27" ht="15.75" customHeight="1">
      <c r="C88" s="88"/>
      <c r="J88" s="113"/>
      <c r="K88" s="114"/>
      <c r="AA88" s="115"/>
    </row>
    <row r="89" spans="3:27" ht="15.75" customHeight="1">
      <c r="C89" s="88"/>
      <c r="J89" s="113"/>
      <c r="K89" s="114"/>
      <c r="AA89" s="115"/>
    </row>
    <row r="90" spans="3:27" ht="15.75" customHeight="1">
      <c r="C90" s="88"/>
      <c r="J90" s="113"/>
      <c r="K90" s="114"/>
      <c r="AA90" s="115"/>
    </row>
    <row r="91" spans="3:27" ht="15.75" customHeight="1">
      <c r="C91" s="88"/>
      <c r="J91" s="113"/>
      <c r="K91" s="114"/>
      <c r="AA91" s="115"/>
    </row>
    <row r="92" spans="3:27" ht="15.75" customHeight="1">
      <c r="C92" s="88"/>
      <c r="J92" s="113"/>
      <c r="K92" s="114"/>
      <c r="AA92" s="115"/>
    </row>
    <row r="93" spans="3:27" ht="15.75" customHeight="1">
      <c r="C93" s="88"/>
      <c r="J93" s="113"/>
      <c r="K93" s="114"/>
      <c r="AA93" s="115"/>
    </row>
    <row r="94" spans="3:27" ht="15.75" customHeight="1">
      <c r="C94" s="88"/>
      <c r="J94" s="113"/>
      <c r="K94" s="114"/>
      <c r="AA94" s="115"/>
    </row>
    <row r="95" spans="3:27" ht="15.75" customHeight="1">
      <c r="C95" s="88"/>
      <c r="J95" s="113"/>
      <c r="K95" s="114"/>
      <c r="AA95" s="115"/>
    </row>
    <row r="96" spans="3:27" ht="15.75" customHeight="1">
      <c r="C96" s="88"/>
      <c r="J96" s="113"/>
      <c r="K96" s="114"/>
      <c r="AA96" s="115"/>
    </row>
    <row r="97" spans="3:27" ht="15.75" customHeight="1">
      <c r="C97" s="88"/>
      <c r="J97" s="113"/>
      <c r="K97" s="114"/>
      <c r="AA97" s="115"/>
    </row>
    <row r="98" spans="3:27" ht="15.75" customHeight="1">
      <c r="C98" s="88"/>
      <c r="J98" s="113"/>
      <c r="K98" s="114"/>
      <c r="AA98" s="115"/>
    </row>
    <row r="99" spans="3:27" ht="15.75" customHeight="1">
      <c r="C99" s="88"/>
      <c r="J99" s="113"/>
      <c r="K99" s="114"/>
      <c r="AA99" s="115"/>
    </row>
    <row r="100" spans="3:27" ht="15.75" customHeight="1">
      <c r="C100" s="88"/>
      <c r="J100" s="113"/>
      <c r="K100" s="114"/>
      <c r="AA100" s="115"/>
    </row>
    <row r="101" spans="3:27" ht="15.75" customHeight="1">
      <c r="C101" s="88"/>
      <c r="J101" s="113"/>
      <c r="K101" s="114"/>
      <c r="AA101" s="115"/>
    </row>
    <row r="102" spans="3:27" ht="15.75" customHeight="1">
      <c r="C102" s="88"/>
      <c r="J102" s="113"/>
      <c r="K102" s="114"/>
      <c r="AA102" s="115"/>
    </row>
    <row r="103" spans="3:27" ht="15.75" customHeight="1">
      <c r="C103" s="88"/>
      <c r="J103" s="113"/>
      <c r="K103" s="114"/>
      <c r="AA103" s="115"/>
    </row>
    <row r="104" spans="3:27" ht="15.75" customHeight="1">
      <c r="C104" s="88"/>
      <c r="J104" s="113"/>
      <c r="K104" s="114"/>
      <c r="AA104" s="115"/>
    </row>
    <row r="105" spans="3:27" ht="15.75" customHeight="1">
      <c r="C105" s="88"/>
      <c r="J105" s="113"/>
      <c r="K105" s="114"/>
      <c r="AA105" s="115"/>
    </row>
    <row r="106" spans="3:27" ht="15.75" customHeight="1">
      <c r="C106" s="88"/>
      <c r="J106" s="113"/>
      <c r="K106" s="114"/>
      <c r="AA106" s="115"/>
    </row>
    <row r="107" spans="3:27" ht="15.75" customHeight="1">
      <c r="C107" s="88"/>
      <c r="J107" s="113"/>
      <c r="K107" s="114"/>
      <c r="AA107" s="115"/>
    </row>
    <row r="108" spans="3:27" ht="15.75" customHeight="1">
      <c r="C108" s="88"/>
      <c r="J108" s="113"/>
      <c r="K108" s="114"/>
      <c r="AA108" s="115"/>
    </row>
    <row r="109" spans="3:27" ht="15.75" customHeight="1">
      <c r="C109" s="88"/>
      <c r="J109" s="113"/>
      <c r="K109" s="114"/>
      <c r="AA109" s="115"/>
    </row>
    <row r="110" spans="3:27" ht="15.75" customHeight="1">
      <c r="C110" s="88"/>
      <c r="J110" s="113"/>
      <c r="K110" s="114"/>
      <c r="AA110" s="115"/>
    </row>
    <row r="111" spans="3:27" ht="15.75" customHeight="1">
      <c r="C111" s="88"/>
      <c r="J111" s="113"/>
      <c r="K111" s="114"/>
      <c r="AA111" s="115"/>
    </row>
    <row r="112" spans="3:27" ht="15.75" customHeight="1">
      <c r="C112" s="88"/>
      <c r="J112" s="113"/>
      <c r="K112" s="114"/>
      <c r="AA112" s="115"/>
    </row>
    <row r="113" spans="3:27" ht="15.75" customHeight="1">
      <c r="C113" s="88"/>
      <c r="J113" s="113"/>
      <c r="K113" s="114"/>
      <c r="AA113" s="115"/>
    </row>
    <row r="114" spans="3:27" ht="15.75" customHeight="1">
      <c r="C114" s="88"/>
      <c r="J114" s="113"/>
      <c r="K114" s="114"/>
      <c r="AA114" s="115"/>
    </row>
    <row r="115" spans="3:27" ht="15.75" customHeight="1">
      <c r="C115" s="88"/>
      <c r="J115" s="113"/>
      <c r="K115" s="114"/>
      <c r="AA115" s="115"/>
    </row>
    <row r="116" spans="3:27" ht="15.75" customHeight="1">
      <c r="C116" s="88"/>
      <c r="J116" s="113"/>
      <c r="K116" s="114"/>
      <c r="AA116" s="115"/>
    </row>
    <row r="117" spans="3:27" ht="15.75" customHeight="1">
      <c r="C117" s="88"/>
      <c r="J117" s="113"/>
      <c r="K117" s="114"/>
      <c r="AA117" s="115"/>
    </row>
    <row r="118" spans="3:27" ht="15.75" customHeight="1">
      <c r="C118" s="88"/>
      <c r="J118" s="113"/>
      <c r="K118" s="114"/>
      <c r="AA118" s="115"/>
    </row>
    <row r="119" spans="3:27" ht="15.75" customHeight="1">
      <c r="C119" s="88"/>
      <c r="J119" s="113"/>
      <c r="K119" s="114"/>
      <c r="AA119" s="115"/>
    </row>
    <row r="120" spans="3:27" ht="15.75" customHeight="1">
      <c r="C120" s="88"/>
      <c r="J120" s="113"/>
      <c r="K120" s="114"/>
      <c r="AA120" s="115"/>
    </row>
    <row r="121" spans="3:27" ht="15.75" customHeight="1">
      <c r="C121" s="88"/>
      <c r="J121" s="113"/>
      <c r="K121" s="114"/>
      <c r="AA121" s="115"/>
    </row>
    <row r="122" spans="3:27" ht="15.75" customHeight="1">
      <c r="C122" s="88"/>
      <c r="J122" s="113"/>
      <c r="K122" s="114"/>
      <c r="AA122" s="115"/>
    </row>
    <row r="123" spans="3:27" ht="15.75" customHeight="1">
      <c r="C123" s="88"/>
      <c r="J123" s="113"/>
      <c r="K123" s="114"/>
      <c r="AA123" s="115"/>
    </row>
    <row r="124" spans="3:27" ht="15.75" customHeight="1">
      <c r="C124" s="88"/>
      <c r="J124" s="113"/>
      <c r="K124" s="114"/>
      <c r="AA124" s="115"/>
    </row>
    <row r="125" spans="3:27" ht="15.75" customHeight="1">
      <c r="C125" s="88"/>
      <c r="J125" s="113"/>
      <c r="K125" s="114"/>
      <c r="AA125" s="115"/>
    </row>
    <row r="126" spans="3:27" ht="15.75" customHeight="1">
      <c r="C126" s="88"/>
      <c r="J126" s="113"/>
      <c r="K126" s="114"/>
      <c r="AA126" s="115"/>
    </row>
    <row r="127" spans="3:27" ht="15.75" customHeight="1">
      <c r="C127" s="88"/>
      <c r="J127" s="113"/>
      <c r="K127" s="114"/>
      <c r="AA127" s="115"/>
    </row>
    <row r="128" spans="3:27" ht="15.75" customHeight="1">
      <c r="C128" s="88"/>
      <c r="J128" s="113"/>
      <c r="K128" s="114"/>
      <c r="AA128" s="115"/>
    </row>
    <row r="129" spans="3:27" ht="15.75" customHeight="1">
      <c r="C129" s="88"/>
      <c r="J129" s="113"/>
      <c r="K129" s="114"/>
      <c r="AA129" s="115"/>
    </row>
    <row r="130" spans="3:27" ht="15.75" customHeight="1">
      <c r="C130" s="88"/>
      <c r="J130" s="113"/>
      <c r="K130" s="114"/>
      <c r="AA130" s="115"/>
    </row>
    <row r="131" spans="3:27" ht="15.75" customHeight="1">
      <c r="C131" s="88"/>
      <c r="J131" s="113"/>
      <c r="K131" s="114"/>
      <c r="AA131" s="115"/>
    </row>
    <row r="132" spans="3:27" ht="15.75" customHeight="1">
      <c r="C132" s="88"/>
      <c r="J132" s="113"/>
      <c r="K132" s="114"/>
      <c r="AA132" s="115"/>
    </row>
    <row r="133" spans="3:27" ht="15.75" customHeight="1">
      <c r="C133" s="88"/>
      <c r="J133" s="113"/>
      <c r="K133" s="114"/>
      <c r="AA133" s="115"/>
    </row>
    <row r="134" spans="3:27" ht="15.75" customHeight="1">
      <c r="C134" s="88"/>
      <c r="J134" s="113"/>
      <c r="K134" s="114"/>
      <c r="AA134" s="115"/>
    </row>
    <row r="135" spans="3:27" ht="15.75" customHeight="1">
      <c r="C135" s="88"/>
      <c r="J135" s="113"/>
      <c r="K135" s="114"/>
      <c r="AA135" s="115"/>
    </row>
    <row r="136" spans="3:27" ht="15.75" customHeight="1">
      <c r="C136" s="88"/>
      <c r="J136" s="113"/>
      <c r="K136" s="114"/>
      <c r="AA136" s="115"/>
    </row>
    <row r="137" spans="3:27" ht="15.75" customHeight="1">
      <c r="C137" s="88"/>
      <c r="J137" s="113"/>
      <c r="K137" s="114"/>
      <c r="AA137" s="115"/>
    </row>
    <row r="138" spans="3:27" ht="15.75" customHeight="1">
      <c r="C138" s="88"/>
      <c r="J138" s="113"/>
      <c r="K138" s="114"/>
      <c r="AA138" s="115"/>
    </row>
    <row r="139" spans="3:27" ht="15.75" customHeight="1">
      <c r="C139" s="88"/>
      <c r="J139" s="113"/>
      <c r="K139" s="114"/>
      <c r="AA139" s="115"/>
    </row>
    <row r="140" spans="3:27" ht="15.75" customHeight="1">
      <c r="C140" s="88"/>
      <c r="J140" s="113"/>
      <c r="K140" s="114"/>
      <c r="AA140" s="115"/>
    </row>
    <row r="141" spans="3:27" ht="15.75" customHeight="1">
      <c r="C141" s="88"/>
      <c r="J141" s="113"/>
      <c r="K141" s="114"/>
      <c r="AA141" s="115"/>
    </row>
    <row r="142" spans="3:27" ht="15.75" customHeight="1">
      <c r="C142" s="88"/>
      <c r="J142" s="113"/>
      <c r="K142" s="114"/>
      <c r="AA142" s="115"/>
    </row>
    <row r="143" spans="3:27" ht="15.75" customHeight="1">
      <c r="C143" s="88"/>
      <c r="J143" s="113"/>
      <c r="K143" s="114"/>
      <c r="AA143" s="115"/>
    </row>
    <row r="144" spans="3:27" ht="15.75" customHeight="1">
      <c r="C144" s="88"/>
      <c r="J144" s="113"/>
      <c r="K144" s="114"/>
      <c r="AA144" s="115"/>
    </row>
    <row r="145" spans="3:27" ht="15.75" customHeight="1">
      <c r="C145" s="88"/>
      <c r="J145" s="113"/>
      <c r="K145" s="114"/>
      <c r="AA145" s="115"/>
    </row>
    <row r="146" spans="3:27" ht="15.75" customHeight="1">
      <c r="C146" s="88"/>
      <c r="J146" s="113"/>
      <c r="K146" s="114"/>
      <c r="AA146" s="115"/>
    </row>
    <row r="147" spans="3:27" ht="15.75" customHeight="1">
      <c r="C147" s="88"/>
      <c r="J147" s="113"/>
      <c r="K147" s="114"/>
      <c r="AA147" s="115"/>
    </row>
    <row r="148" spans="3:27" ht="15.75" customHeight="1">
      <c r="C148" s="88"/>
      <c r="J148" s="113"/>
      <c r="K148" s="114"/>
      <c r="AA148" s="115"/>
    </row>
    <row r="149" spans="3:27" ht="15.75" customHeight="1">
      <c r="C149" s="88"/>
      <c r="J149" s="113"/>
      <c r="K149" s="114"/>
      <c r="AA149" s="115"/>
    </row>
    <row r="150" spans="3:27" ht="15.75" customHeight="1">
      <c r="C150" s="88"/>
      <c r="J150" s="113"/>
      <c r="K150" s="114"/>
      <c r="AA150" s="115"/>
    </row>
    <row r="151" spans="3:27" ht="15.75" customHeight="1">
      <c r="C151" s="88"/>
      <c r="J151" s="113"/>
      <c r="K151" s="114"/>
      <c r="AA151" s="115"/>
    </row>
    <row r="152" spans="3:27" ht="15.75" customHeight="1">
      <c r="C152" s="88"/>
      <c r="J152" s="113"/>
      <c r="K152" s="114"/>
      <c r="AA152" s="115"/>
    </row>
    <row r="153" spans="3:27" ht="15.75" customHeight="1">
      <c r="C153" s="88"/>
      <c r="J153" s="113"/>
      <c r="K153" s="114"/>
      <c r="AA153" s="115"/>
    </row>
    <row r="154" spans="3:27" ht="15.75" customHeight="1">
      <c r="C154" s="88"/>
      <c r="J154" s="113"/>
      <c r="K154" s="114"/>
      <c r="AA154" s="115"/>
    </row>
    <row r="155" spans="3:27" ht="15.75" customHeight="1">
      <c r="C155" s="88"/>
      <c r="J155" s="113"/>
      <c r="K155" s="114"/>
      <c r="AA155" s="115"/>
    </row>
    <row r="156" spans="3:27" ht="15.75" customHeight="1">
      <c r="C156" s="88"/>
      <c r="J156" s="113"/>
      <c r="K156" s="114"/>
      <c r="AA156" s="115"/>
    </row>
    <row r="157" spans="3:27" ht="15.75" customHeight="1">
      <c r="C157" s="88"/>
      <c r="J157" s="113"/>
      <c r="K157" s="114"/>
      <c r="AA157" s="115"/>
    </row>
    <row r="158" spans="3:27" ht="15.75" customHeight="1">
      <c r="C158" s="88"/>
      <c r="J158" s="113"/>
      <c r="K158" s="114"/>
      <c r="AA158" s="115"/>
    </row>
    <row r="159" spans="3:27" ht="15.75" customHeight="1">
      <c r="C159" s="88"/>
      <c r="J159" s="113"/>
      <c r="K159" s="114"/>
      <c r="AA159" s="115"/>
    </row>
    <row r="160" spans="3:27" ht="15.75" customHeight="1">
      <c r="C160" s="88"/>
      <c r="J160" s="113"/>
      <c r="K160" s="114"/>
      <c r="AA160" s="115"/>
    </row>
    <row r="161" spans="3:27" ht="15.75" customHeight="1">
      <c r="C161" s="88"/>
      <c r="J161" s="113"/>
      <c r="K161" s="114"/>
      <c r="AA161" s="115"/>
    </row>
    <row r="162" spans="3:27" ht="15.75" customHeight="1">
      <c r="C162" s="88"/>
      <c r="J162" s="113"/>
      <c r="K162" s="114"/>
      <c r="AA162" s="115"/>
    </row>
    <row r="163" spans="3:27" ht="15.75" customHeight="1">
      <c r="C163" s="88"/>
      <c r="J163" s="113"/>
      <c r="K163" s="114"/>
      <c r="AA163" s="115"/>
    </row>
    <row r="164" spans="3:27" ht="15.75" customHeight="1">
      <c r="C164" s="88"/>
      <c r="J164" s="113"/>
      <c r="K164" s="114"/>
      <c r="AA164" s="115"/>
    </row>
    <row r="165" spans="3:27" ht="15.75" customHeight="1">
      <c r="C165" s="88"/>
      <c r="J165" s="113"/>
      <c r="K165" s="114"/>
      <c r="AA165" s="115"/>
    </row>
    <row r="166" spans="3:27" ht="15.75" customHeight="1">
      <c r="C166" s="88"/>
      <c r="J166" s="113"/>
      <c r="K166" s="114"/>
      <c r="AA166" s="115"/>
    </row>
    <row r="167" spans="3:27" ht="15.75" customHeight="1">
      <c r="C167" s="88"/>
      <c r="J167" s="113"/>
      <c r="K167" s="114"/>
      <c r="AA167" s="115"/>
    </row>
    <row r="168" spans="3:27" ht="15.75" customHeight="1">
      <c r="C168" s="88"/>
      <c r="J168" s="113"/>
      <c r="K168" s="114"/>
      <c r="AA168" s="115"/>
    </row>
    <row r="169" spans="3:27" ht="15.75" customHeight="1">
      <c r="C169" s="88"/>
      <c r="J169" s="113"/>
      <c r="K169" s="114"/>
      <c r="AA169" s="115"/>
    </row>
    <row r="170" spans="3:27" ht="15.75" customHeight="1">
      <c r="C170" s="88"/>
      <c r="J170" s="113"/>
      <c r="K170" s="114"/>
      <c r="AA170" s="115"/>
    </row>
    <row r="171" spans="3:27" ht="15.75" customHeight="1">
      <c r="C171" s="88"/>
      <c r="J171" s="113"/>
      <c r="K171" s="114"/>
      <c r="AA171" s="115"/>
    </row>
    <row r="172" spans="3:27" ht="15.75" customHeight="1">
      <c r="C172" s="88"/>
      <c r="J172" s="113"/>
      <c r="K172" s="114"/>
      <c r="AA172" s="115"/>
    </row>
    <row r="173" spans="3:27" ht="15.75" customHeight="1">
      <c r="C173" s="88"/>
      <c r="J173" s="113"/>
      <c r="K173" s="114"/>
      <c r="AA173" s="115"/>
    </row>
    <row r="174" spans="3:27" ht="15.75" customHeight="1">
      <c r="C174" s="88"/>
      <c r="J174" s="113"/>
      <c r="K174" s="114"/>
      <c r="AA174" s="115"/>
    </row>
    <row r="175" spans="3:27" ht="15.75" customHeight="1">
      <c r="C175" s="88"/>
      <c r="J175" s="113"/>
      <c r="K175" s="114"/>
      <c r="AA175" s="115"/>
    </row>
    <row r="176" spans="3:27" ht="15.75" customHeight="1">
      <c r="C176" s="88"/>
      <c r="J176" s="113"/>
      <c r="K176" s="114"/>
      <c r="AA176" s="115"/>
    </row>
    <row r="177" spans="3:27" ht="15.75" customHeight="1">
      <c r="C177" s="88"/>
      <c r="J177" s="113"/>
      <c r="K177" s="114"/>
      <c r="AA177" s="115"/>
    </row>
    <row r="178" spans="3:27" ht="15.75" customHeight="1">
      <c r="C178" s="88"/>
      <c r="J178" s="113"/>
      <c r="K178" s="114"/>
      <c r="AA178" s="115"/>
    </row>
    <row r="179" spans="3:27" ht="15.75" customHeight="1">
      <c r="C179" s="88"/>
      <c r="J179" s="113"/>
      <c r="K179" s="114"/>
      <c r="AA179" s="115"/>
    </row>
    <row r="180" spans="3:27" ht="15.75" customHeight="1">
      <c r="C180" s="88"/>
      <c r="J180" s="113"/>
      <c r="K180" s="114"/>
      <c r="AA180" s="115"/>
    </row>
    <row r="181" spans="3:27" ht="15.75" customHeight="1">
      <c r="C181" s="88"/>
      <c r="J181" s="113"/>
      <c r="K181" s="114"/>
      <c r="AA181" s="115"/>
    </row>
    <row r="182" spans="3:27" ht="15.75" customHeight="1">
      <c r="C182" s="88"/>
      <c r="J182" s="113"/>
      <c r="K182" s="114"/>
      <c r="AA182" s="115"/>
    </row>
    <row r="183" spans="3:27" ht="15.75" customHeight="1">
      <c r="C183" s="88"/>
      <c r="J183" s="113"/>
      <c r="K183" s="114"/>
      <c r="AA183" s="115"/>
    </row>
    <row r="184" spans="3:27" ht="15.75" customHeight="1">
      <c r="C184" s="88"/>
      <c r="J184" s="113"/>
      <c r="K184" s="114"/>
      <c r="AA184" s="115"/>
    </row>
    <row r="185" spans="3:27" ht="15.75" customHeight="1">
      <c r="C185" s="88"/>
      <c r="J185" s="113"/>
      <c r="K185" s="114"/>
      <c r="AA185" s="115"/>
    </row>
    <row r="186" spans="3:27" ht="15.75" customHeight="1">
      <c r="C186" s="88"/>
      <c r="J186" s="113"/>
      <c r="K186" s="114"/>
      <c r="AA186" s="115"/>
    </row>
    <row r="187" spans="3:27" ht="15.75" customHeight="1">
      <c r="C187" s="88"/>
      <c r="J187" s="113"/>
      <c r="K187" s="114"/>
      <c r="AA187" s="115"/>
    </row>
    <row r="188" spans="3:27" ht="15.75" customHeight="1">
      <c r="C188" s="88"/>
      <c r="J188" s="113"/>
      <c r="K188" s="114"/>
      <c r="AA188" s="115"/>
    </row>
    <row r="189" spans="3:27" ht="15.75" customHeight="1">
      <c r="C189" s="88"/>
      <c r="J189" s="113"/>
      <c r="K189" s="114"/>
      <c r="AA189" s="115"/>
    </row>
    <row r="190" spans="3:27" ht="15.75" customHeight="1">
      <c r="C190" s="88"/>
      <c r="J190" s="113"/>
      <c r="K190" s="114"/>
      <c r="AA190" s="115"/>
    </row>
    <row r="191" spans="3:27" ht="15.75" customHeight="1">
      <c r="C191" s="88"/>
      <c r="J191" s="113"/>
      <c r="K191" s="114"/>
      <c r="AA191" s="115"/>
    </row>
    <row r="192" spans="3:27" ht="15.75" customHeight="1">
      <c r="C192" s="88"/>
      <c r="J192" s="113"/>
      <c r="K192" s="114"/>
      <c r="AA192" s="115"/>
    </row>
    <row r="193" spans="3:27" ht="15.75" customHeight="1">
      <c r="C193" s="88"/>
      <c r="J193" s="113"/>
      <c r="K193" s="114"/>
      <c r="AA193" s="115"/>
    </row>
    <row r="194" spans="3:27" ht="15.75" customHeight="1">
      <c r="C194" s="88"/>
      <c r="J194" s="113"/>
      <c r="K194" s="114"/>
      <c r="AA194" s="115"/>
    </row>
    <row r="195" spans="3:27" ht="15.75" customHeight="1">
      <c r="C195" s="88"/>
      <c r="J195" s="113"/>
      <c r="K195" s="114"/>
      <c r="AA195" s="115"/>
    </row>
    <row r="196" spans="3:27" ht="15.75" customHeight="1">
      <c r="C196" s="88"/>
      <c r="J196" s="113"/>
      <c r="K196" s="114"/>
      <c r="AA196" s="115"/>
    </row>
    <row r="197" spans="3:27" ht="15.75" customHeight="1">
      <c r="C197" s="88"/>
      <c r="J197" s="113"/>
      <c r="K197" s="114"/>
      <c r="AA197" s="115"/>
    </row>
    <row r="198" spans="3:27" ht="15.75" customHeight="1">
      <c r="C198" s="88"/>
      <c r="J198" s="113"/>
      <c r="K198" s="114"/>
      <c r="AA198" s="115"/>
    </row>
    <row r="199" spans="3:27" ht="15.75" customHeight="1">
      <c r="C199" s="88"/>
      <c r="J199" s="113"/>
      <c r="K199" s="114"/>
      <c r="AA199" s="115"/>
    </row>
    <row r="200" spans="3:27" ht="15.75" customHeight="1">
      <c r="C200" s="88"/>
      <c r="J200" s="113"/>
      <c r="K200" s="114"/>
      <c r="AA200" s="115"/>
    </row>
    <row r="201" spans="3:27" ht="15.75" customHeight="1">
      <c r="C201" s="88"/>
      <c r="J201" s="113"/>
      <c r="K201" s="114"/>
      <c r="AA201" s="115"/>
    </row>
    <row r="202" spans="3:27" ht="15.75" customHeight="1">
      <c r="C202" s="88"/>
      <c r="J202" s="113"/>
      <c r="K202" s="114"/>
      <c r="AA202" s="115"/>
    </row>
    <row r="203" spans="3:27" ht="15.75" customHeight="1">
      <c r="C203" s="88"/>
      <c r="J203" s="113"/>
      <c r="K203" s="114"/>
      <c r="AA203" s="115"/>
    </row>
    <row r="204" spans="3:27" ht="15.75" customHeight="1">
      <c r="C204" s="88"/>
      <c r="J204" s="113"/>
      <c r="K204" s="114"/>
      <c r="AA204" s="115"/>
    </row>
    <row r="205" spans="3:27" ht="15.75" customHeight="1">
      <c r="C205" s="88"/>
      <c r="J205" s="113"/>
      <c r="K205" s="114"/>
      <c r="AA205" s="115"/>
    </row>
    <row r="206" spans="3:27" ht="15.75" customHeight="1">
      <c r="C206" s="88"/>
      <c r="J206" s="113"/>
      <c r="K206" s="114"/>
      <c r="AA206" s="115"/>
    </row>
    <row r="207" spans="3:27" ht="15.75" customHeight="1">
      <c r="C207" s="88"/>
      <c r="J207" s="113"/>
      <c r="K207" s="114"/>
      <c r="AA207" s="115"/>
    </row>
    <row r="208" spans="3:27" ht="15.75" customHeight="1">
      <c r="C208" s="88"/>
      <c r="J208" s="113"/>
      <c r="K208" s="114"/>
      <c r="AA208" s="115"/>
    </row>
    <row r="209" spans="3:27" ht="15.75" customHeight="1">
      <c r="C209" s="88"/>
      <c r="J209" s="113"/>
      <c r="K209" s="114"/>
      <c r="AA209" s="115"/>
    </row>
    <row r="210" spans="3:27" ht="15.75" customHeight="1">
      <c r="C210" s="88"/>
      <c r="J210" s="113"/>
      <c r="K210" s="114"/>
      <c r="AA210" s="115"/>
    </row>
    <row r="211" spans="3:27" ht="15.75" customHeight="1">
      <c r="C211" s="88"/>
      <c r="J211" s="113"/>
      <c r="K211" s="114"/>
      <c r="AA211" s="115"/>
    </row>
    <row r="212" spans="3:27" ht="15.75" customHeight="1">
      <c r="C212" s="88"/>
      <c r="J212" s="113"/>
      <c r="K212" s="114"/>
      <c r="AA212" s="115"/>
    </row>
    <row r="213" spans="3:27" ht="15.75" customHeight="1">
      <c r="C213" s="88"/>
      <c r="J213" s="113"/>
      <c r="K213" s="114"/>
      <c r="AA213" s="115"/>
    </row>
    <row r="214" spans="3:27" ht="15.75" customHeight="1">
      <c r="C214" s="88"/>
      <c r="J214" s="113"/>
      <c r="K214" s="114"/>
      <c r="AA214" s="115"/>
    </row>
    <row r="215" spans="3:27" ht="15.75" customHeight="1">
      <c r="C215" s="88"/>
      <c r="J215" s="113"/>
      <c r="K215" s="114"/>
      <c r="AA215" s="115"/>
    </row>
    <row r="216" spans="3:27" ht="15.75" customHeight="1">
      <c r="C216" s="88"/>
      <c r="J216" s="113"/>
      <c r="K216" s="114"/>
      <c r="AA216" s="115"/>
    </row>
    <row r="217" spans="3:27" ht="15.75" customHeight="1">
      <c r="C217" s="88"/>
      <c r="J217" s="113"/>
      <c r="K217" s="114"/>
      <c r="AA217" s="115"/>
    </row>
    <row r="218" spans="3:27" ht="15.75" customHeight="1">
      <c r="C218" s="88"/>
      <c r="J218" s="113"/>
      <c r="K218" s="114"/>
      <c r="AA218" s="115"/>
    </row>
    <row r="219" spans="3:27" ht="15.75" customHeight="1">
      <c r="C219" s="88"/>
      <c r="J219" s="113"/>
      <c r="K219" s="114"/>
      <c r="AA219" s="115"/>
    </row>
    <row r="220" spans="3:27" ht="15.75" customHeight="1">
      <c r="C220" s="88"/>
      <c r="J220" s="113"/>
      <c r="K220" s="114"/>
      <c r="AA220" s="115"/>
    </row>
    <row r="221" spans="3:27" ht="15.75" customHeight="1">
      <c r="C221" s="88"/>
      <c r="J221" s="113"/>
      <c r="K221" s="114"/>
      <c r="AA221" s="115"/>
    </row>
    <row r="222" spans="3:27" ht="15.75" customHeight="1">
      <c r="C222" s="88"/>
      <c r="J222" s="113"/>
      <c r="K222" s="114"/>
      <c r="AA222" s="115"/>
    </row>
    <row r="223" spans="3:27" ht="15.75" customHeight="1">
      <c r="C223" s="88"/>
      <c r="J223" s="113"/>
      <c r="K223" s="114"/>
      <c r="AA223" s="115"/>
    </row>
    <row r="224" spans="3:27" ht="15.75" customHeight="1">
      <c r="C224" s="88"/>
      <c r="J224" s="113"/>
      <c r="K224" s="114"/>
      <c r="AA224" s="115"/>
    </row>
    <row r="225" spans="3:27" ht="15.75" customHeight="1">
      <c r="C225" s="88"/>
      <c r="J225" s="113"/>
      <c r="K225" s="114"/>
      <c r="AA225" s="115"/>
    </row>
    <row r="226" spans="3:27" ht="15.75" customHeight="1">
      <c r="C226" s="88"/>
      <c r="J226" s="113"/>
      <c r="K226" s="114"/>
      <c r="AA226" s="115"/>
    </row>
    <row r="227" spans="3:27" ht="15.75" customHeight="1">
      <c r="C227" s="88"/>
      <c r="J227" s="113"/>
      <c r="K227" s="114"/>
      <c r="AA227" s="115"/>
    </row>
    <row r="228" spans="3:27" ht="15.75" customHeight="1">
      <c r="C228" s="88"/>
      <c r="J228" s="113"/>
      <c r="K228" s="114"/>
      <c r="AA228" s="115"/>
    </row>
    <row r="229" spans="3:27" ht="15.75" customHeight="1">
      <c r="C229" s="88"/>
      <c r="J229" s="113"/>
      <c r="K229" s="114"/>
      <c r="AA229" s="115"/>
    </row>
    <row r="230" spans="3:27" ht="15.75" customHeight="1">
      <c r="C230" s="88"/>
      <c r="J230" s="113"/>
      <c r="K230" s="114"/>
      <c r="AA230" s="115"/>
    </row>
    <row r="231" spans="3:27" ht="15.75" customHeight="1">
      <c r="C231" s="88"/>
      <c r="J231" s="113"/>
      <c r="K231" s="114"/>
      <c r="AA231" s="115"/>
    </row>
    <row r="232" spans="3:27" ht="15.75" customHeight="1">
      <c r="C232" s="88"/>
      <c r="J232" s="113"/>
      <c r="K232" s="114"/>
      <c r="AA232" s="115"/>
    </row>
    <row r="233" spans="3:27" ht="15.75" customHeight="1">
      <c r="C233" s="88"/>
      <c r="J233" s="113"/>
      <c r="K233" s="114"/>
      <c r="AA233" s="115"/>
    </row>
    <row r="234" spans="3:27" ht="15.75" customHeight="1">
      <c r="C234" s="88"/>
      <c r="J234" s="113"/>
      <c r="K234" s="114"/>
      <c r="AA234" s="115"/>
    </row>
    <row r="235" spans="3:27" ht="15.75" customHeight="1">
      <c r="C235" s="88"/>
      <c r="J235" s="113"/>
      <c r="K235" s="114"/>
      <c r="AA235" s="115"/>
    </row>
    <row r="236" spans="3:27" ht="15.75" customHeight="1">
      <c r="C236" s="88"/>
      <c r="J236" s="113"/>
      <c r="K236" s="114"/>
      <c r="AA236" s="115"/>
    </row>
    <row r="237" spans="3:27" ht="15.75" customHeight="1">
      <c r="C237" s="88"/>
      <c r="J237" s="113"/>
      <c r="K237" s="114"/>
      <c r="AA237" s="115"/>
    </row>
    <row r="238" spans="3:27" ht="15.75" customHeight="1">
      <c r="C238" s="88"/>
      <c r="J238" s="113"/>
      <c r="K238" s="114"/>
      <c r="AA238" s="115"/>
    </row>
    <row r="239" spans="3:27" ht="15.75" customHeight="1">
      <c r="C239" s="88"/>
      <c r="J239" s="113"/>
      <c r="K239" s="114"/>
      <c r="AA239" s="115"/>
    </row>
    <row r="240" spans="3:27" ht="15.75" customHeight="1">
      <c r="C240" s="88"/>
      <c r="J240" s="113"/>
      <c r="K240" s="114"/>
      <c r="AA240" s="115"/>
    </row>
    <row r="241" spans="3:27" ht="15.75" customHeight="1">
      <c r="C241" s="88"/>
      <c r="J241" s="113"/>
      <c r="K241" s="114"/>
      <c r="AA241" s="115"/>
    </row>
    <row r="242" spans="3:27" ht="15.75" customHeight="1">
      <c r="C242" s="88"/>
      <c r="J242" s="113"/>
      <c r="K242" s="114"/>
      <c r="AA242" s="115"/>
    </row>
    <row r="243" spans="3:27" ht="15.75" customHeight="1">
      <c r="C243" s="88"/>
      <c r="J243" s="113"/>
      <c r="K243" s="114"/>
      <c r="AA243" s="115"/>
    </row>
    <row r="244" spans="3:27" ht="15.75" customHeight="1">
      <c r="C244" s="88"/>
      <c r="J244" s="113"/>
      <c r="K244" s="114"/>
      <c r="AA244" s="115"/>
    </row>
    <row r="245" spans="3:27" ht="15.75" customHeight="1">
      <c r="C245" s="88"/>
      <c r="J245" s="113"/>
      <c r="K245" s="114"/>
      <c r="AA245" s="115"/>
    </row>
    <row r="246" spans="3:27" ht="15.75" customHeight="1">
      <c r="C246" s="88"/>
      <c r="J246" s="113"/>
      <c r="K246" s="114"/>
      <c r="AA246" s="115"/>
    </row>
    <row r="247" spans="3:27" ht="15.75" customHeight="1">
      <c r="C247" s="88"/>
      <c r="J247" s="113"/>
      <c r="K247" s="114"/>
      <c r="AA247" s="115"/>
    </row>
    <row r="248" spans="3:27" ht="15.75" customHeight="1">
      <c r="C248" s="88"/>
      <c r="J248" s="113"/>
      <c r="K248" s="114"/>
      <c r="AA248" s="115"/>
    </row>
    <row r="249" spans="3:27" ht="15.75" customHeight="1">
      <c r="C249" s="88"/>
      <c r="J249" s="113"/>
      <c r="K249" s="114"/>
      <c r="AA249" s="115"/>
    </row>
    <row r="250" spans="3:27" ht="15.75" customHeight="1">
      <c r="C250" s="88"/>
      <c r="J250" s="113"/>
      <c r="K250" s="114"/>
      <c r="AA250" s="115"/>
    </row>
    <row r="251" spans="3:27" ht="15.75" customHeight="1">
      <c r="C251" s="88"/>
      <c r="J251" s="113"/>
      <c r="K251" s="114"/>
      <c r="AA251" s="115"/>
    </row>
    <row r="252" spans="3:27" ht="15.75" customHeight="1">
      <c r="C252" s="88"/>
      <c r="J252" s="113"/>
      <c r="K252" s="114"/>
      <c r="AA252" s="115"/>
    </row>
    <row r="253" spans="3:27" ht="15.75" customHeight="1">
      <c r="C253" s="88"/>
      <c r="J253" s="113"/>
      <c r="K253" s="114"/>
      <c r="AA253" s="115"/>
    </row>
    <row r="254" spans="3:27" ht="15.75" customHeight="1">
      <c r="C254" s="88"/>
      <c r="J254" s="113"/>
      <c r="K254" s="114"/>
      <c r="AA254" s="115"/>
    </row>
    <row r="255" spans="3:27" ht="15.75" customHeight="1">
      <c r="C255" s="88"/>
      <c r="J255" s="113"/>
      <c r="K255" s="114"/>
      <c r="AA255" s="115"/>
    </row>
    <row r="256" spans="3:27" ht="15.75" customHeight="1">
      <c r="C256" s="88"/>
      <c r="J256" s="113"/>
      <c r="K256" s="114"/>
      <c r="AA256" s="115"/>
    </row>
    <row r="257" spans="3:27" ht="15.75" customHeight="1">
      <c r="C257" s="88"/>
      <c r="J257" s="113"/>
      <c r="K257" s="114"/>
      <c r="AA257" s="115"/>
    </row>
    <row r="258" spans="3:27" ht="15.75" customHeight="1">
      <c r="C258" s="88"/>
      <c r="J258" s="113"/>
      <c r="K258" s="114"/>
      <c r="AA258" s="115"/>
    </row>
    <row r="259" spans="3:27" ht="15.75" customHeight="1">
      <c r="C259" s="88"/>
      <c r="J259" s="113"/>
      <c r="K259" s="114"/>
      <c r="AA259" s="115"/>
    </row>
    <row r="260" spans="3:27" ht="15.75" customHeight="1">
      <c r="C260" s="88"/>
      <c r="J260" s="113"/>
      <c r="K260" s="114"/>
      <c r="AA260" s="115"/>
    </row>
    <row r="261" spans="3:27" ht="15.75" customHeight="1">
      <c r="C261" s="88"/>
      <c r="J261" s="113"/>
      <c r="K261" s="114"/>
      <c r="AA261" s="115"/>
    </row>
    <row r="262" spans="3:27" ht="15.75" customHeight="1">
      <c r="C262" s="88"/>
      <c r="J262" s="113"/>
      <c r="K262" s="114"/>
      <c r="AA262" s="115"/>
    </row>
    <row r="263" spans="3:27" ht="15.75" customHeight="1">
      <c r="C263" s="88"/>
      <c r="J263" s="113"/>
      <c r="K263" s="114"/>
      <c r="AA263" s="115"/>
    </row>
    <row r="264" spans="3:27" ht="15.75" customHeight="1">
      <c r="C264" s="88"/>
      <c r="J264" s="113"/>
      <c r="K264" s="114"/>
      <c r="AA264" s="115"/>
    </row>
    <row r="265" spans="3:27" ht="15.75" customHeight="1">
      <c r="C265" s="88"/>
      <c r="J265" s="113"/>
      <c r="K265" s="114"/>
      <c r="AA265" s="115"/>
    </row>
    <row r="266" spans="3:27" ht="15.75" customHeight="1">
      <c r="C266" s="88"/>
      <c r="J266" s="113"/>
      <c r="K266" s="114"/>
      <c r="AA266" s="115"/>
    </row>
    <row r="267" spans="3:27" ht="15.75" customHeight="1">
      <c r="C267" s="88"/>
      <c r="J267" s="113"/>
      <c r="K267" s="114"/>
      <c r="AA267" s="115"/>
    </row>
    <row r="268" spans="3:27" ht="15.75" customHeight="1">
      <c r="C268" s="88"/>
      <c r="J268" s="113"/>
      <c r="K268" s="114"/>
      <c r="AA268" s="115"/>
    </row>
    <row r="269" spans="3:27" ht="15.75" customHeight="1">
      <c r="C269" s="88"/>
      <c r="J269" s="113"/>
      <c r="K269" s="114"/>
      <c r="AA269" s="115"/>
    </row>
    <row r="270" spans="3:27" ht="15.75" customHeight="1">
      <c r="C270" s="88"/>
      <c r="J270" s="113"/>
      <c r="K270" s="114"/>
      <c r="AA270" s="115"/>
    </row>
    <row r="271" spans="3:27" ht="15.75" customHeight="1">
      <c r="C271" s="88"/>
      <c r="J271" s="113"/>
      <c r="K271" s="114"/>
      <c r="AA271" s="115"/>
    </row>
    <row r="272" spans="3:27" ht="15.75" customHeight="1">
      <c r="C272" s="88"/>
      <c r="J272" s="113"/>
      <c r="K272" s="114"/>
      <c r="AA272" s="115"/>
    </row>
    <row r="273" spans="3:27" ht="15.75" customHeight="1">
      <c r="C273" s="88"/>
      <c r="J273" s="113"/>
      <c r="K273" s="114"/>
      <c r="AA273" s="115"/>
    </row>
    <row r="274" spans="3:27" ht="15.75" customHeight="1">
      <c r="C274" s="88"/>
      <c r="J274" s="113"/>
      <c r="K274" s="114"/>
      <c r="AA274" s="115"/>
    </row>
    <row r="275" spans="3:27" ht="15.75" customHeight="1">
      <c r="C275" s="88"/>
      <c r="J275" s="113"/>
      <c r="K275" s="114"/>
      <c r="AA275" s="115"/>
    </row>
    <row r="276" spans="3:27" ht="15.75" customHeight="1">
      <c r="C276" s="88"/>
      <c r="J276" s="113"/>
      <c r="K276" s="114"/>
      <c r="AA276" s="115"/>
    </row>
    <row r="277" spans="3:27" ht="15.75" customHeight="1">
      <c r="C277" s="88"/>
      <c r="J277" s="113"/>
      <c r="K277" s="114"/>
      <c r="AA277" s="115"/>
    </row>
    <row r="278" spans="3:27" ht="15.75" customHeight="1">
      <c r="C278" s="88"/>
      <c r="J278" s="113"/>
      <c r="K278" s="114"/>
      <c r="AA278" s="115"/>
    </row>
    <row r="279" spans="3:27" ht="15.75" customHeight="1">
      <c r="C279" s="88"/>
      <c r="J279" s="113"/>
      <c r="K279" s="114"/>
      <c r="AA279" s="115"/>
    </row>
    <row r="280" spans="3:27" ht="15.75" customHeight="1">
      <c r="C280" s="88"/>
      <c r="J280" s="113"/>
      <c r="K280" s="114"/>
      <c r="AA280" s="115"/>
    </row>
    <row r="281" spans="3:27" ht="15.75" customHeight="1">
      <c r="C281" s="88"/>
      <c r="J281" s="113"/>
      <c r="K281" s="114"/>
      <c r="AA281" s="115"/>
    </row>
    <row r="282" spans="3:27" ht="15.75" customHeight="1">
      <c r="C282" s="88"/>
      <c r="J282" s="113"/>
      <c r="K282" s="114"/>
      <c r="AA282" s="115"/>
    </row>
    <row r="283" spans="3:27" ht="15.75" customHeight="1">
      <c r="C283" s="88"/>
      <c r="J283" s="113"/>
      <c r="K283" s="114"/>
      <c r="AA283" s="115"/>
    </row>
    <row r="284" spans="3:27" ht="15.75" customHeight="1">
      <c r="C284" s="88"/>
      <c r="J284" s="113"/>
      <c r="K284" s="114"/>
      <c r="AA284" s="115"/>
    </row>
    <row r="285" spans="3:27" ht="15.75" customHeight="1">
      <c r="C285" s="88"/>
      <c r="J285" s="113"/>
      <c r="K285" s="114"/>
      <c r="AA285" s="115"/>
    </row>
    <row r="286" spans="3:27" ht="15.75" customHeight="1">
      <c r="C286" s="88"/>
      <c r="J286" s="113"/>
      <c r="K286" s="114"/>
      <c r="AA286" s="115"/>
    </row>
    <row r="287" spans="3:27" ht="15.75" customHeight="1">
      <c r="C287" s="88"/>
      <c r="J287" s="113"/>
      <c r="K287" s="114"/>
      <c r="AA287" s="115"/>
    </row>
    <row r="288" spans="3:27" ht="15.75" customHeight="1">
      <c r="C288" s="88"/>
      <c r="J288" s="113"/>
      <c r="K288" s="114"/>
      <c r="AA288" s="115"/>
    </row>
    <row r="289" spans="3:27" ht="15.75" customHeight="1">
      <c r="C289" s="88"/>
      <c r="J289" s="113"/>
      <c r="K289" s="114"/>
      <c r="AA289" s="115"/>
    </row>
    <row r="290" spans="3:27" ht="15.75" customHeight="1">
      <c r="C290" s="88"/>
      <c r="J290" s="113"/>
      <c r="K290" s="114"/>
      <c r="AA290" s="115"/>
    </row>
    <row r="291" spans="3:27" ht="15.75" customHeight="1">
      <c r="C291" s="88"/>
      <c r="J291" s="113"/>
      <c r="K291" s="114"/>
      <c r="AA291" s="115"/>
    </row>
    <row r="292" spans="3:27" ht="15.75" customHeight="1">
      <c r="C292" s="88"/>
      <c r="J292" s="113"/>
      <c r="K292" s="114"/>
      <c r="AA292" s="115"/>
    </row>
    <row r="293" spans="3:27" ht="15.75" customHeight="1">
      <c r="C293" s="88"/>
      <c r="J293" s="113"/>
      <c r="K293" s="114"/>
      <c r="AA293" s="115"/>
    </row>
    <row r="294" spans="3:27" ht="15.75" customHeight="1">
      <c r="C294" s="88"/>
      <c r="J294" s="113"/>
      <c r="K294" s="114"/>
      <c r="AA294" s="115"/>
    </row>
    <row r="295" spans="3:27" ht="15.75" customHeight="1">
      <c r="C295" s="88"/>
      <c r="J295" s="113"/>
      <c r="K295" s="114"/>
      <c r="AA295" s="115"/>
    </row>
    <row r="296" spans="3:27" ht="15.75" customHeight="1">
      <c r="C296" s="88"/>
      <c r="J296" s="113"/>
      <c r="K296" s="114"/>
      <c r="AA296" s="115"/>
    </row>
    <row r="297" spans="3:27" ht="15.75" customHeight="1">
      <c r="C297" s="88"/>
      <c r="J297" s="113"/>
      <c r="K297" s="114"/>
      <c r="AA297" s="115"/>
    </row>
    <row r="298" spans="3:27" ht="15.75" customHeight="1">
      <c r="C298" s="88"/>
      <c r="J298" s="113"/>
      <c r="K298" s="114"/>
      <c r="AA298" s="115"/>
    </row>
    <row r="299" spans="3:27" ht="15.75" customHeight="1">
      <c r="C299" s="88"/>
      <c r="J299" s="113"/>
      <c r="K299" s="114"/>
      <c r="AA299" s="115"/>
    </row>
    <row r="300" spans="3:27" ht="15.75" customHeight="1">
      <c r="C300" s="88"/>
      <c r="J300" s="113"/>
      <c r="K300" s="114"/>
      <c r="AA300" s="115"/>
    </row>
    <row r="301" spans="3:27" ht="15.75" customHeight="1">
      <c r="C301" s="88"/>
      <c r="J301" s="113"/>
      <c r="K301" s="114"/>
      <c r="AA301" s="115"/>
    </row>
    <row r="302" spans="3:27" ht="15.75" customHeight="1">
      <c r="C302" s="88"/>
      <c r="J302" s="113"/>
      <c r="K302" s="114"/>
      <c r="AA302" s="115"/>
    </row>
    <row r="303" spans="3:27" ht="15.75" customHeight="1">
      <c r="C303" s="88"/>
      <c r="J303" s="113"/>
      <c r="K303" s="114"/>
      <c r="AA303" s="115"/>
    </row>
    <row r="304" spans="3:27" ht="15.75" customHeight="1">
      <c r="C304" s="88"/>
      <c r="J304" s="113"/>
      <c r="K304" s="114"/>
      <c r="AA304" s="115"/>
    </row>
    <row r="305" spans="3:27" ht="15.75" customHeight="1">
      <c r="C305" s="88"/>
      <c r="J305" s="113"/>
      <c r="K305" s="114"/>
      <c r="AA305" s="115"/>
    </row>
    <row r="306" spans="3:27" ht="15.75" customHeight="1">
      <c r="C306" s="88"/>
      <c r="J306" s="113"/>
      <c r="K306" s="114"/>
      <c r="AA306" s="115"/>
    </row>
    <row r="307" spans="3:27" ht="15.75" customHeight="1">
      <c r="C307" s="88"/>
      <c r="J307" s="113"/>
      <c r="K307" s="114"/>
      <c r="AA307" s="115"/>
    </row>
    <row r="308" spans="3:27" ht="15.75" customHeight="1">
      <c r="C308" s="88"/>
      <c r="J308" s="113"/>
      <c r="K308" s="114"/>
      <c r="AA308" s="115"/>
    </row>
    <row r="309" spans="3:27" ht="15.75" customHeight="1">
      <c r="C309" s="88"/>
      <c r="J309" s="113"/>
      <c r="K309" s="114"/>
      <c r="AA309" s="115"/>
    </row>
    <row r="310" spans="3:27" ht="15.75" customHeight="1">
      <c r="C310" s="88"/>
      <c r="J310" s="113"/>
      <c r="K310" s="114"/>
      <c r="AA310" s="115"/>
    </row>
    <row r="311" spans="3:27" ht="15.75" customHeight="1">
      <c r="C311" s="88"/>
      <c r="J311" s="113"/>
      <c r="K311" s="114"/>
      <c r="AA311" s="115"/>
    </row>
    <row r="312" spans="3:27" ht="15.75" customHeight="1">
      <c r="C312" s="88"/>
      <c r="J312" s="113"/>
      <c r="K312" s="114"/>
      <c r="AA312" s="115"/>
    </row>
    <row r="313" spans="3:27" ht="15.75" customHeight="1">
      <c r="C313" s="88"/>
      <c r="J313" s="113"/>
      <c r="K313" s="114"/>
      <c r="AA313" s="115"/>
    </row>
    <row r="314" spans="3:27" ht="15.75" customHeight="1">
      <c r="C314" s="88"/>
      <c r="J314" s="113"/>
      <c r="K314" s="114"/>
      <c r="AA314" s="115"/>
    </row>
    <row r="315" spans="3:27" ht="15.75" customHeight="1">
      <c r="C315" s="88"/>
      <c r="J315" s="113"/>
      <c r="K315" s="114"/>
      <c r="AA315" s="115"/>
    </row>
    <row r="316" spans="3:27" ht="15.75" customHeight="1">
      <c r="C316" s="88"/>
      <c r="J316" s="113"/>
      <c r="K316" s="114"/>
      <c r="AA316" s="115"/>
    </row>
    <row r="317" spans="3:27" ht="15.75" customHeight="1">
      <c r="C317" s="88"/>
      <c r="J317" s="113"/>
      <c r="K317" s="114"/>
      <c r="AA317" s="115"/>
    </row>
    <row r="318" spans="3:27" ht="15.75" customHeight="1">
      <c r="C318" s="88"/>
      <c r="J318" s="113"/>
      <c r="K318" s="114"/>
      <c r="AA318" s="115"/>
    </row>
    <row r="319" spans="3:27" ht="15.75" customHeight="1">
      <c r="C319" s="88"/>
      <c r="J319" s="113"/>
      <c r="K319" s="114"/>
      <c r="AA319" s="115"/>
    </row>
    <row r="320" spans="3:27" ht="15.75" customHeight="1">
      <c r="C320" s="88"/>
      <c r="J320" s="113"/>
      <c r="K320" s="114"/>
      <c r="AA320" s="115"/>
    </row>
    <row r="321" spans="3:27" ht="15.75" customHeight="1">
      <c r="C321" s="88"/>
      <c r="J321" s="113"/>
      <c r="K321" s="114"/>
      <c r="AA321" s="115"/>
    </row>
    <row r="322" spans="3:27" ht="15.75" customHeight="1">
      <c r="C322" s="88"/>
      <c r="J322" s="113"/>
      <c r="K322" s="114"/>
      <c r="AA322" s="115"/>
    </row>
    <row r="323" spans="3:27" ht="15.75" customHeight="1">
      <c r="C323" s="88"/>
      <c r="J323" s="113"/>
      <c r="K323" s="114"/>
      <c r="AA323" s="115"/>
    </row>
    <row r="324" spans="3:27" ht="15.75" customHeight="1">
      <c r="C324" s="88"/>
      <c r="J324" s="113"/>
      <c r="K324" s="114"/>
      <c r="AA324" s="115"/>
    </row>
    <row r="325" spans="3:27" ht="15.75" customHeight="1">
      <c r="C325" s="88"/>
      <c r="J325" s="113"/>
      <c r="K325" s="114"/>
      <c r="AA325" s="115"/>
    </row>
    <row r="326" spans="3:27" ht="15.75" customHeight="1">
      <c r="C326" s="88"/>
      <c r="J326" s="113"/>
      <c r="K326" s="114"/>
      <c r="AA326" s="115"/>
    </row>
    <row r="327" spans="3:27" ht="15.75" customHeight="1">
      <c r="C327" s="88"/>
      <c r="J327" s="113"/>
      <c r="K327" s="114"/>
      <c r="AA327" s="115"/>
    </row>
    <row r="328" spans="3:27" ht="15.75" customHeight="1">
      <c r="C328" s="88"/>
      <c r="J328" s="113"/>
      <c r="K328" s="114"/>
      <c r="AA328" s="115"/>
    </row>
    <row r="329" spans="3:27" ht="15.75" customHeight="1">
      <c r="C329" s="88"/>
      <c r="J329" s="113"/>
      <c r="K329" s="114"/>
      <c r="AA329" s="115"/>
    </row>
    <row r="330" spans="3:27" ht="15.75" customHeight="1">
      <c r="C330" s="88"/>
      <c r="J330" s="113"/>
      <c r="K330" s="114"/>
      <c r="AA330" s="115"/>
    </row>
    <row r="331" spans="3:27" ht="15.75" customHeight="1">
      <c r="C331" s="88"/>
      <c r="J331" s="113"/>
      <c r="K331" s="114"/>
      <c r="AA331" s="115"/>
    </row>
    <row r="332" spans="3:27" ht="15.75" customHeight="1">
      <c r="C332" s="88"/>
      <c r="J332" s="113"/>
      <c r="K332" s="114"/>
      <c r="AA332" s="115"/>
    </row>
    <row r="333" spans="3:27" ht="15.75" customHeight="1">
      <c r="C333" s="88"/>
      <c r="J333" s="113"/>
      <c r="K333" s="114"/>
      <c r="AA333" s="115"/>
    </row>
    <row r="334" spans="3:27" ht="15.75" customHeight="1">
      <c r="C334" s="88"/>
      <c r="J334" s="113"/>
      <c r="K334" s="114"/>
      <c r="AA334" s="115"/>
    </row>
    <row r="335" spans="3:27" ht="15.75" customHeight="1">
      <c r="C335" s="88"/>
      <c r="J335" s="113"/>
      <c r="K335" s="114"/>
      <c r="AA335" s="115"/>
    </row>
    <row r="336" spans="3:27" ht="15.75" customHeight="1">
      <c r="C336" s="88"/>
      <c r="J336" s="113"/>
      <c r="K336" s="114"/>
      <c r="AA336" s="115"/>
    </row>
    <row r="337" spans="3:27" ht="15.75" customHeight="1">
      <c r="C337" s="88"/>
      <c r="J337" s="113"/>
      <c r="K337" s="114"/>
      <c r="AA337" s="115"/>
    </row>
    <row r="338" spans="3:27" ht="15.75" customHeight="1">
      <c r="C338" s="88"/>
      <c r="J338" s="113"/>
      <c r="K338" s="114"/>
      <c r="AA338" s="115"/>
    </row>
    <row r="339" spans="3:27" ht="15.75" customHeight="1">
      <c r="C339" s="88"/>
      <c r="J339" s="113"/>
      <c r="K339" s="114"/>
      <c r="AA339" s="115"/>
    </row>
    <row r="340" spans="3:27" ht="15.75" customHeight="1">
      <c r="C340" s="88"/>
      <c r="J340" s="113"/>
      <c r="K340" s="114"/>
      <c r="AA340" s="115"/>
    </row>
    <row r="341" spans="3:27" ht="15.75" customHeight="1">
      <c r="C341" s="88"/>
      <c r="J341" s="113"/>
      <c r="K341" s="114"/>
      <c r="AA341" s="115"/>
    </row>
    <row r="342" spans="3:27" ht="15.75" customHeight="1">
      <c r="C342" s="88"/>
      <c r="J342" s="113"/>
      <c r="K342" s="114"/>
      <c r="AA342" s="115"/>
    </row>
    <row r="343" spans="3:27" ht="15.75" customHeight="1">
      <c r="C343" s="88"/>
      <c r="J343" s="113"/>
      <c r="K343" s="114"/>
      <c r="AA343" s="115"/>
    </row>
    <row r="344" spans="3:27" ht="15.75" customHeight="1">
      <c r="C344" s="88"/>
      <c r="J344" s="113"/>
      <c r="K344" s="114"/>
      <c r="AA344" s="115"/>
    </row>
    <row r="345" spans="3:27" ht="15.75" customHeight="1">
      <c r="C345" s="88"/>
      <c r="J345" s="113"/>
      <c r="K345" s="114"/>
      <c r="AA345" s="115"/>
    </row>
    <row r="346" spans="3:27" ht="15.75" customHeight="1">
      <c r="C346" s="88"/>
      <c r="J346" s="113"/>
      <c r="K346" s="114"/>
      <c r="AA346" s="115"/>
    </row>
    <row r="347" spans="3:27" ht="15.75" customHeight="1">
      <c r="C347" s="88"/>
      <c r="J347" s="113"/>
      <c r="K347" s="114"/>
      <c r="AA347" s="115"/>
    </row>
    <row r="348" spans="3:27" ht="15.75" customHeight="1">
      <c r="C348" s="88"/>
      <c r="J348" s="113"/>
      <c r="K348" s="114"/>
      <c r="AA348" s="115"/>
    </row>
    <row r="349" spans="3:27" ht="15.75" customHeight="1">
      <c r="C349" s="88"/>
      <c r="J349" s="113"/>
      <c r="K349" s="114"/>
      <c r="AA349" s="115"/>
    </row>
    <row r="350" spans="3:27" ht="15.75" customHeight="1">
      <c r="C350" s="88"/>
      <c r="J350" s="113"/>
      <c r="K350" s="114"/>
      <c r="AA350" s="115"/>
    </row>
    <row r="351" spans="3:27" ht="15.75" customHeight="1">
      <c r="C351" s="88"/>
      <c r="J351" s="113"/>
      <c r="K351" s="114"/>
      <c r="AA351" s="115"/>
    </row>
    <row r="352" spans="3:27" ht="15.75" customHeight="1">
      <c r="C352" s="88"/>
      <c r="J352" s="113"/>
      <c r="K352" s="114"/>
      <c r="AA352" s="115"/>
    </row>
    <row r="353" spans="3:27" ht="15.75" customHeight="1">
      <c r="C353" s="88"/>
      <c r="J353" s="113"/>
      <c r="K353" s="114"/>
      <c r="AA353" s="115"/>
    </row>
    <row r="354" spans="3:27" ht="15.75" customHeight="1">
      <c r="C354" s="88"/>
      <c r="J354" s="113"/>
      <c r="K354" s="114"/>
      <c r="AA354" s="115"/>
    </row>
    <row r="355" spans="3:27" ht="15.75" customHeight="1">
      <c r="C355" s="88"/>
      <c r="J355" s="113"/>
      <c r="K355" s="114"/>
      <c r="AA355" s="115"/>
    </row>
    <row r="356" spans="3:27" ht="15.75" customHeight="1">
      <c r="C356" s="88"/>
      <c r="J356" s="113"/>
      <c r="K356" s="114"/>
      <c r="AA356" s="115"/>
    </row>
    <row r="357" spans="3:27" ht="15.75" customHeight="1">
      <c r="C357" s="88"/>
      <c r="J357" s="113"/>
      <c r="K357" s="114"/>
      <c r="AA357" s="115"/>
    </row>
    <row r="358" spans="3:27" ht="15.75" customHeight="1">
      <c r="C358" s="88"/>
      <c r="J358" s="113"/>
      <c r="K358" s="114"/>
      <c r="AA358" s="115"/>
    </row>
    <row r="359" spans="3:27" ht="15.75" customHeight="1">
      <c r="C359" s="88"/>
      <c r="J359" s="113"/>
      <c r="K359" s="114"/>
      <c r="AA359" s="115"/>
    </row>
    <row r="360" spans="3:27" ht="15.75" customHeight="1">
      <c r="C360" s="88"/>
      <c r="J360" s="113"/>
      <c r="K360" s="114"/>
      <c r="AA360" s="115"/>
    </row>
    <row r="361" spans="3:27" ht="15.75" customHeight="1">
      <c r="C361" s="88"/>
      <c r="J361" s="113"/>
      <c r="K361" s="114"/>
      <c r="AA361" s="115"/>
    </row>
    <row r="362" spans="3:27" ht="15.75" customHeight="1">
      <c r="C362" s="88"/>
      <c r="J362" s="113"/>
      <c r="K362" s="114"/>
      <c r="AA362" s="115"/>
    </row>
    <row r="363" spans="3:27" ht="15.75" customHeight="1">
      <c r="C363" s="88"/>
      <c r="J363" s="113"/>
      <c r="K363" s="114"/>
      <c r="AA363" s="115"/>
    </row>
    <row r="364" spans="3:27" ht="15.75" customHeight="1">
      <c r="C364" s="88"/>
      <c r="J364" s="113"/>
      <c r="K364" s="114"/>
      <c r="AA364" s="115"/>
    </row>
    <row r="365" spans="3:27" ht="15.75" customHeight="1">
      <c r="C365" s="88"/>
      <c r="J365" s="113"/>
      <c r="K365" s="114"/>
      <c r="AA365" s="115"/>
    </row>
    <row r="366" spans="3:27" ht="15.75" customHeight="1">
      <c r="C366" s="88"/>
      <c r="J366" s="113"/>
      <c r="K366" s="114"/>
      <c r="AA366" s="115"/>
    </row>
    <row r="367" spans="3:27" ht="15.75" customHeight="1">
      <c r="C367" s="88"/>
      <c r="J367" s="113"/>
      <c r="K367" s="114"/>
      <c r="AA367" s="115"/>
    </row>
    <row r="368" spans="3:27" ht="15.75" customHeight="1">
      <c r="C368" s="88"/>
      <c r="J368" s="113"/>
      <c r="K368" s="114"/>
      <c r="AA368" s="115"/>
    </row>
    <row r="369" spans="3:27" ht="15.75" customHeight="1">
      <c r="C369" s="88"/>
      <c r="J369" s="113"/>
      <c r="K369" s="114"/>
      <c r="AA369" s="115"/>
    </row>
    <row r="370" spans="3:27" ht="15.75" customHeight="1">
      <c r="C370" s="88"/>
      <c r="J370" s="113"/>
      <c r="K370" s="114"/>
      <c r="AA370" s="115"/>
    </row>
    <row r="371" spans="3:27" ht="15.75" customHeight="1">
      <c r="C371" s="88"/>
      <c r="J371" s="113"/>
      <c r="K371" s="114"/>
      <c r="AA371" s="115"/>
    </row>
    <row r="372" spans="3:27" ht="15.75" customHeight="1">
      <c r="C372" s="88"/>
      <c r="J372" s="113"/>
      <c r="K372" s="114"/>
      <c r="AA372" s="115"/>
    </row>
    <row r="373" spans="3:27" ht="15.75" customHeight="1">
      <c r="C373" s="88"/>
      <c r="J373" s="113"/>
      <c r="K373" s="114"/>
      <c r="AA373" s="115"/>
    </row>
    <row r="374" spans="3:27" ht="15.75" customHeight="1">
      <c r="C374" s="88"/>
      <c r="J374" s="113"/>
      <c r="K374" s="114"/>
      <c r="AA374" s="115"/>
    </row>
    <row r="375" spans="3:27" ht="15.75" customHeight="1">
      <c r="C375" s="88"/>
      <c r="J375" s="113"/>
      <c r="K375" s="114"/>
      <c r="AA375" s="115"/>
    </row>
    <row r="376" spans="3:27" ht="15.75" customHeight="1">
      <c r="C376" s="88"/>
      <c r="J376" s="113"/>
      <c r="K376" s="114"/>
      <c r="AA376" s="115"/>
    </row>
    <row r="377" spans="3:27" ht="15.75" customHeight="1">
      <c r="C377" s="88"/>
      <c r="J377" s="113"/>
      <c r="K377" s="114"/>
      <c r="AA377" s="115"/>
    </row>
    <row r="378" spans="3:27" ht="15.75" customHeight="1">
      <c r="C378" s="88"/>
      <c r="J378" s="113"/>
      <c r="K378" s="114"/>
      <c r="AA378" s="115"/>
    </row>
    <row r="379" spans="3:27" ht="15.75" customHeight="1">
      <c r="C379" s="88"/>
      <c r="J379" s="113"/>
      <c r="K379" s="114"/>
      <c r="AA379" s="115"/>
    </row>
    <row r="380" spans="3:27" ht="15.75" customHeight="1">
      <c r="C380" s="88"/>
      <c r="J380" s="113"/>
      <c r="K380" s="114"/>
      <c r="AA380" s="115"/>
    </row>
    <row r="381" spans="3:27" ht="15.75" customHeight="1">
      <c r="C381" s="88"/>
      <c r="J381" s="113"/>
      <c r="K381" s="114"/>
      <c r="AA381" s="115"/>
    </row>
    <row r="382" spans="3:27" ht="15.75" customHeight="1">
      <c r="C382" s="88"/>
      <c r="J382" s="113"/>
      <c r="K382" s="114"/>
      <c r="AA382" s="115"/>
    </row>
    <row r="383" spans="3:27" ht="15.75" customHeight="1">
      <c r="C383" s="88"/>
      <c r="J383" s="113"/>
      <c r="K383" s="114"/>
      <c r="AA383" s="115"/>
    </row>
    <row r="384" spans="3:27" ht="15.75" customHeight="1">
      <c r="C384" s="88"/>
      <c r="J384" s="113"/>
      <c r="K384" s="114"/>
      <c r="AA384" s="115"/>
    </row>
    <row r="385" spans="3:27" ht="15.75" customHeight="1">
      <c r="C385" s="88"/>
      <c r="J385" s="113"/>
      <c r="K385" s="114"/>
      <c r="AA385" s="115"/>
    </row>
    <row r="386" spans="3:27" ht="15.75" customHeight="1">
      <c r="C386" s="88"/>
      <c r="J386" s="113"/>
      <c r="K386" s="114"/>
      <c r="AA386" s="115"/>
    </row>
    <row r="387" spans="3:27" ht="15.75" customHeight="1">
      <c r="C387" s="88"/>
      <c r="J387" s="113"/>
      <c r="K387" s="114"/>
      <c r="AA387" s="115"/>
    </row>
    <row r="388" spans="3:27" ht="15.75" customHeight="1">
      <c r="C388" s="88"/>
      <c r="J388" s="113"/>
      <c r="K388" s="114"/>
      <c r="AA388" s="115"/>
    </row>
    <row r="389" spans="3:27" ht="15.75" customHeight="1">
      <c r="C389" s="88"/>
      <c r="J389" s="113"/>
      <c r="K389" s="114"/>
      <c r="AA389" s="115"/>
    </row>
    <row r="390" spans="3:27" ht="15.75" customHeight="1">
      <c r="C390" s="88"/>
      <c r="J390" s="113"/>
      <c r="K390" s="114"/>
      <c r="AA390" s="115"/>
    </row>
    <row r="391" spans="3:27" ht="15.75" customHeight="1">
      <c r="C391" s="88"/>
      <c r="J391" s="113"/>
      <c r="K391" s="114"/>
      <c r="AA391" s="115"/>
    </row>
    <row r="392" spans="3:27" ht="15.75" customHeight="1">
      <c r="C392" s="88"/>
      <c r="J392" s="113"/>
      <c r="K392" s="114"/>
      <c r="AA392" s="115"/>
    </row>
    <row r="393" spans="3:27" ht="15.75" customHeight="1">
      <c r="C393" s="88"/>
      <c r="J393" s="113"/>
      <c r="K393" s="114"/>
      <c r="AA393" s="115"/>
    </row>
    <row r="394" spans="3:27" ht="15.75" customHeight="1">
      <c r="C394" s="88"/>
      <c r="J394" s="113"/>
      <c r="K394" s="114"/>
      <c r="AA394" s="115"/>
    </row>
    <row r="395" spans="3:27" ht="15.75" customHeight="1">
      <c r="C395" s="88"/>
      <c r="J395" s="113"/>
      <c r="K395" s="114"/>
      <c r="AA395" s="115"/>
    </row>
    <row r="396" spans="3:27" ht="15.75" customHeight="1">
      <c r="C396" s="88"/>
      <c r="J396" s="113"/>
      <c r="K396" s="114"/>
      <c r="AA396" s="115"/>
    </row>
    <row r="397" spans="3:27" ht="15.75" customHeight="1">
      <c r="C397" s="88"/>
      <c r="J397" s="113"/>
      <c r="K397" s="114"/>
      <c r="AA397" s="115"/>
    </row>
    <row r="398" spans="3:27" ht="15.75" customHeight="1">
      <c r="C398" s="88"/>
      <c r="J398" s="113"/>
      <c r="K398" s="114"/>
      <c r="AA398" s="115"/>
    </row>
    <row r="399" spans="3:27" ht="15.75" customHeight="1">
      <c r="C399" s="88"/>
      <c r="J399" s="113"/>
      <c r="K399" s="114"/>
      <c r="AA399" s="115"/>
    </row>
    <row r="400" spans="3:27" ht="15.75" customHeight="1">
      <c r="C400" s="88"/>
      <c r="J400" s="113"/>
      <c r="K400" s="114"/>
      <c r="AA400" s="115"/>
    </row>
    <row r="401" spans="3:27" ht="15.75" customHeight="1">
      <c r="C401" s="88"/>
      <c r="J401" s="113"/>
      <c r="K401" s="114"/>
      <c r="AA401" s="115"/>
    </row>
    <row r="402" spans="3:27" ht="15.75" customHeight="1">
      <c r="C402" s="88"/>
      <c r="J402" s="113"/>
      <c r="K402" s="114"/>
      <c r="AA402" s="115"/>
    </row>
    <row r="403" spans="3:27" ht="15.75" customHeight="1">
      <c r="C403" s="88"/>
      <c r="J403" s="113"/>
      <c r="K403" s="114"/>
      <c r="AA403" s="115"/>
    </row>
    <row r="404" spans="3:27" ht="15.75" customHeight="1">
      <c r="C404" s="88"/>
      <c r="J404" s="113"/>
      <c r="K404" s="114"/>
      <c r="AA404" s="115"/>
    </row>
    <row r="405" spans="3:27" ht="15.75" customHeight="1">
      <c r="C405" s="88"/>
      <c r="J405" s="113"/>
      <c r="K405" s="114"/>
      <c r="AA405" s="115"/>
    </row>
    <row r="406" spans="3:27" ht="15.75" customHeight="1">
      <c r="C406" s="88"/>
      <c r="J406" s="113"/>
      <c r="K406" s="114"/>
      <c r="AA406" s="115"/>
    </row>
    <row r="407" spans="3:27" ht="15.75" customHeight="1">
      <c r="C407" s="88"/>
      <c r="J407" s="113"/>
      <c r="K407" s="114"/>
      <c r="AA407" s="115"/>
    </row>
    <row r="408" spans="3:27" ht="15.75" customHeight="1">
      <c r="C408" s="88"/>
      <c r="J408" s="113"/>
      <c r="K408" s="114"/>
      <c r="AA408" s="115"/>
    </row>
    <row r="409" spans="3:27" ht="15.75" customHeight="1">
      <c r="C409" s="88"/>
      <c r="J409" s="113"/>
      <c r="K409" s="114"/>
      <c r="AA409" s="115"/>
    </row>
    <row r="410" spans="3:27" ht="15.75" customHeight="1">
      <c r="C410" s="88"/>
      <c r="J410" s="113"/>
      <c r="K410" s="114"/>
      <c r="AA410" s="115"/>
    </row>
    <row r="411" spans="3:27" ht="15.75" customHeight="1">
      <c r="C411" s="88"/>
      <c r="J411" s="113"/>
      <c r="K411" s="114"/>
      <c r="AA411" s="115"/>
    </row>
    <row r="412" spans="3:27" ht="15.75" customHeight="1">
      <c r="C412" s="88"/>
      <c r="J412" s="113"/>
      <c r="K412" s="114"/>
      <c r="AA412" s="115"/>
    </row>
    <row r="413" spans="3:27" ht="15.75" customHeight="1">
      <c r="C413" s="88"/>
      <c r="J413" s="113"/>
      <c r="K413" s="114"/>
      <c r="AA413" s="115"/>
    </row>
    <row r="414" spans="3:27" ht="15.75" customHeight="1">
      <c r="C414" s="88"/>
      <c r="J414" s="113"/>
      <c r="K414" s="114"/>
      <c r="AA414" s="115"/>
    </row>
    <row r="415" spans="3:27" ht="15.75" customHeight="1">
      <c r="C415" s="88"/>
      <c r="J415" s="113"/>
      <c r="K415" s="114"/>
      <c r="AA415" s="115"/>
    </row>
    <row r="416" spans="3:27" ht="15.75" customHeight="1">
      <c r="C416" s="88"/>
      <c r="J416" s="113"/>
      <c r="K416" s="114"/>
      <c r="AA416" s="115"/>
    </row>
    <row r="417" spans="3:27" ht="15.75" customHeight="1">
      <c r="C417" s="88"/>
      <c r="J417" s="113"/>
      <c r="K417" s="114"/>
      <c r="AA417" s="115"/>
    </row>
    <row r="418" spans="3:27" ht="15.75" customHeight="1">
      <c r="C418" s="88"/>
      <c r="J418" s="113"/>
      <c r="K418" s="114"/>
      <c r="AA418" s="115"/>
    </row>
    <row r="419" spans="3:27" ht="15.75" customHeight="1">
      <c r="C419" s="88"/>
      <c r="J419" s="113"/>
      <c r="K419" s="114"/>
      <c r="AA419" s="115"/>
    </row>
    <row r="420" spans="3:27" ht="15.75" customHeight="1">
      <c r="C420" s="88"/>
      <c r="J420" s="113"/>
      <c r="K420" s="114"/>
      <c r="AA420" s="115"/>
    </row>
    <row r="421" spans="3:27" ht="15.75" customHeight="1">
      <c r="C421" s="88"/>
      <c r="J421" s="113"/>
      <c r="K421" s="114"/>
      <c r="AA421" s="115"/>
    </row>
    <row r="422" spans="3:27" ht="15.75" customHeight="1">
      <c r="C422" s="88"/>
      <c r="J422" s="113"/>
      <c r="K422" s="114"/>
      <c r="AA422" s="115"/>
    </row>
    <row r="423" spans="3:27" ht="15.75" customHeight="1">
      <c r="C423" s="88"/>
      <c r="J423" s="113"/>
      <c r="K423" s="114"/>
      <c r="AA423" s="115"/>
    </row>
    <row r="424" spans="3:27" ht="15.75" customHeight="1">
      <c r="C424" s="88"/>
      <c r="J424" s="113"/>
      <c r="K424" s="114"/>
      <c r="AA424" s="115"/>
    </row>
    <row r="425" spans="3:27" ht="15.75" customHeight="1">
      <c r="C425" s="88"/>
      <c r="J425" s="113"/>
      <c r="K425" s="114"/>
      <c r="AA425" s="115"/>
    </row>
    <row r="426" spans="3:27" ht="15.75" customHeight="1">
      <c r="C426" s="88"/>
      <c r="J426" s="113"/>
      <c r="K426" s="114"/>
      <c r="AA426" s="115"/>
    </row>
    <row r="427" spans="3:27" ht="15.75" customHeight="1">
      <c r="C427" s="88"/>
      <c r="J427" s="113"/>
      <c r="K427" s="114"/>
      <c r="AA427" s="115"/>
    </row>
    <row r="428" spans="3:27" ht="15.75" customHeight="1">
      <c r="C428" s="88"/>
      <c r="J428" s="113"/>
      <c r="K428" s="114"/>
      <c r="AA428" s="115"/>
    </row>
    <row r="429" spans="3:27" ht="15.75" customHeight="1">
      <c r="C429" s="88"/>
      <c r="J429" s="113"/>
      <c r="K429" s="114"/>
      <c r="AA429" s="115"/>
    </row>
    <row r="430" spans="3:27" ht="15.75" customHeight="1">
      <c r="C430" s="88"/>
      <c r="J430" s="113"/>
      <c r="K430" s="114"/>
      <c r="AA430" s="115"/>
    </row>
    <row r="431" spans="3:27" ht="15.75" customHeight="1">
      <c r="C431" s="88"/>
      <c r="J431" s="113"/>
      <c r="K431" s="114"/>
      <c r="AA431" s="115"/>
    </row>
    <row r="432" spans="3:27" ht="15.75" customHeight="1">
      <c r="C432" s="88"/>
      <c r="J432" s="113"/>
      <c r="K432" s="114"/>
      <c r="AA432" s="115"/>
    </row>
    <row r="433" spans="3:27" ht="15.75" customHeight="1">
      <c r="C433" s="88"/>
      <c r="J433" s="113"/>
      <c r="K433" s="114"/>
      <c r="AA433" s="115"/>
    </row>
    <row r="434" spans="3:27" ht="15.75" customHeight="1">
      <c r="C434" s="88"/>
      <c r="J434" s="113"/>
      <c r="K434" s="114"/>
      <c r="AA434" s="115"/>
    </row>
    <row r="435" spans="3:27" ht="15.75" customHeight="1">
      <c r="C435" s="88"/>
      <c r="J435" s="113"/>
      <c r="K435" s="114"/>
      <c r="AA435" s="115"/>
    </row>
    <row r="436" spans="3:27" ht="15.75" customHeight="1">
      <c r="C436" s="88"/>
      <c r="J436" s="113"/>
      <c r="K436" s="114"/>
      <c r="AA436" s="115"/>
    </row>
    <row r="437" spans="3:27" ht="15.75" customHeight="1">
      <c r="C437" s="88"/>
      <c r="J437" s="113"/>
      <c r="K437" s="114"/>
      <c r="AA437" s="115"/>
    </row>
    <row r="438" spans="3:27" ht="15.75" customHeight="1">
      <c r="C438" s="88"/>
      <c r="J438" s="113"/>
      <c r="K438" s="114"/>
      <c r="AA438" s="115"/>
    </row>
    <row r="439" spans="3:27" ht="15.75" customHeight="1">
      <c r="C439" s="88"/>
      <c r="J439" s="113"/>
      <c r="K439" s="114"/>
      <c r="AA439" s="115"/>
    </row>
    <row r="440" spans="3:27" ht="15.75" customHeight="1">
      <c r="C440" s="88"/>
      <c r="J440" s="113"/>
      <c r="K440" s="114"/>
      <c r="AA440" s="115"/>
    </row>
    <row r="441" spans="3:27" ht="15.75" customHeight="1">
      <c r="C441" s="88"/>
      <c r="J441" s="113"/>
      <c r="K441" s="114"/>
      <c r="AA441" s="115"/>
    </row>
    <row r="442" spans="3:27" ht="15.75" customHeight="1">
      <c r="C442" s="88"/>
      <c r="J442" s="113"/>
      <c r="K442" s="114"/>
      <c r="AA442" s="115"/>
    </row>
    <row r="443" spans="3:27" ht="15.75" customHeight="1">
      <c r="C443" s="88"/>
      <c r="J443" s="113"/>
      <c r="K443" s="114"/>
      <c r="AA443" s="115"/>
    </row>
    <row r="444" spans="3:27" ht="15.75" customHeight="1">
      <c r="C444" s="88"/>
      <c r="J444" s="113"/>
      <c r="K444" s="114"/>
      <c r="AA444" s="115"/>
    </row>
    <row r="445" spans="3:27" ht="15.75" customHeight="1">
      <c r="C445" s="88"/>
      <c r="J445" s="113"/>
      <c r="K445" s="114"/>
      <c r="AA445" s="115"/>
    </row>
    <row r="446" spans="3:27" ht="15.75" customHeight="1">
      <c r="C446" s="88"/>
      <c r="J446" s="113"/>
      <c r="K446" s="114"/>
      <c r="AA446" s="115"/>
    </row>
    <row r="447" spans="3:27" ht="15.75" customHeight="1">
      <c r="C447" s="88"/>
      <c r="J447" s="113"/>
      <c r="K447" s="114"/>
      <c r="AA447" s="115"/>
    </row>
    <row r="448" spans="3:27" ht="15.75" customHeight="1">
      <c r="C448" s="88"/>
      <c r="J448" s="113"/>
      <c r="K448" s="114"/>
      <c r="AA448" s="115"/>
    </row>
    <row r="449" spans="3:27" ht="15.75" customHeight="1">
      <c r="C449" s="88"/>
      <c r="J449" s="113"/>
      <c r="K449" s="114"/>
      <c r="AA449" s="115"/>
    </row>
    <row r="450" spans="3:27" ht="15.75" customHeight="1">
      <c r="C450" s="88"/>
      <c r="J450" s="113"/>
      <c r="K450" s="114"/>
      <c r="AA450" s="115"/>
    </row>
    <row r="451" spans="3:27" ht="15.75" customHeight="1">
      <c r="C451" s="88"/>
      <c r="J451" s="113"/>
      <c r="K451" s="114"/>
      <c r="AA451" s="115"/>
    </row>
    <row r="452" spans="3:27" ht="15.75" customHeight="1">
      <c r="C452" s="88"/>
      <c r="J452" s="113"/>
      <c r="K452" s="114"/>
      <c r="AA452" s="115"/>
    </row>
    <row r="453" spans="3:27" ht="15.75" customHeight="1">
      <c r="C453" s="88"/>
      <c r="J453" s="113"/>
      <c r="K453" s="114"/>
      <c r="AA453" s="115"/>
    </row>
    <row r="454" spans="3:27" ht="15.75" customHeight="1">
      <c r="C454" s="88"/>
      <c r="J454" s="113"/>
      <c r="K454" s="114"/>
      <c r="AA454" s="115"/>
    </row>
    <row r="455" spans="3:27" ht="15.75" customHeight="1">
      <c r="C455" s="88"/>
      <c r="J455" s="113"/>
      <c r="K455" s="114"/>
      <c r="AA455" s="115"/>
    </row>
    <row r="456" spans="3:27" ht="15.75" customHeight="1">
      <c r="C456" s="88"/>
      <c r="J456" s="113"/>
      <c r="K456" s="114"/>
      <c r="AA456" s="115"/>
    </row>
    <row r="457" spans="3:27" ht="15.75" customHeight="1">
      <c r="C457" s="88"/>
      <c r="J457" s="113"/>
      <c r="K457" s="114"/>
      <c r="AA457" s="115"/>
    </row>
    <row r="458" spans="3:27" ht="15.75" customHeight="1">
      <c r="C458" s="88"/>
      <c r="J458" s="113"/>
      <c r="K458" s="114"/>
      <c r="AA458" s="115"/>
    </row>
    <row r="459" spans="3:27" ht="15.75" customHeight="1">
      <c r="C459" s="88"/>
      <c r="J459" s="113"/>
      <c r="K459" s="114"/>
      <c r="AA459" s="115"/>
    </row>
    <row r="460" spans="3:27" ht="15.75" customHeight="1">
      <c r="C460" s="88"/>
      <c r="J460" s="113"/>
      <c r="K460" s="114"/>
      <c r="AA460" s="115"/>
    </row>
    <row r="461" spans="3:27" ht="15.75" customHeight="1">
      <c r="C461" s="88"/>
      <c r="J461" s="113"/>
      <c r="K461" s="114"/>
      <c r="AA461" s="115"/>
    </row>
    <row r="462" spans="3:27" ht="15.75" customHeight="1">
      <c r="C462" s="88"/>
      <c r="J462" s="113"/>
      <c r="K462" s="114"/>
      <c r="AA462" s="115"/>
    </row>
    <row r="463" spans="3:27" ht="15.75" customHeight="1">
      <c r="C463" s="88"/>
      <c r="J463" s="113"/>
      <c r="K463" s="114"/>
      <c r="AA463" s="115"/>
    </row>
    <row r="464" spans="3:27" ht="15.75" customHeight="1">
      <c r="C464" s="88"/>
      <c r="J464" s="113"/>
      <c r="K464" s="114"/>
      <c r="AA464" s="115"/>
    </row>
    <row r="465" spans="3:27" ht="15.75" customHeight="1">
      <c r="C465" s="88"/>
      <c r="J465" s="113"/>
      <c r="K465" s="114"/>
      <c r="AA465" s="115"/>
    </row>
    <row r="466" spans="3:27" ht="15.75" customHeight="1">
      <c r="C466" s="88"/>
      <c r="J466" s="113"/>
      <c r="K466" s="114"/>
      <c r="AA466" s="115"/>
    </row>
    <row r="467" spans="3:27" ht="15.75" customHeight="1">
      <c r="C467" s="88"/>
      <c r="J467" s="113"/>
      <c r="K467" s="114"/>
      <c r="AA467" s="115"/>
    </row>
    <row r="468" spans="3:27" ht="15.75" customHeight="1">
      <c r="C468" s="88"/>
      <c r="J468" s="113"/>
      <c r="K468" s="114"/>
      <c r="AA468" s="115"/>
    </row>
    <row r="469" spans="3:27" ht="15.75" customHeight="1">
      <c r="C469" s="88"/>
      <c r="J469" s="113"/>
      <c r="K469" s="114"/>
      <c r="AA469" s="115"/>
    </row>
    <row r="470" spans="3:27" ht="15.75" customHeight="1">
      <c r="C470" s="88"/>
      <c r="J470" s="113"/>
      <c r="K470" s="114"/>
      <c r="AA470" s="115"/>
    </row>
    <row r="471" spans="3:27" ht="15.75" customHeight="1">
      <c r="C471" s="88"/>
      <c r="J471" s="113"/>
      <c r="K471" s="114"/>
      <c r="AA471" s="115"/>
    </row>
    <row r="472" spans="3:27" ht="15.75" customHeight="1">
      <c r="C472" s="88"/>
      <c r="J472" s="113"/>
      <c r="K472" s="114"/>
      <c r="AA472" s="115"/>
    </row>
    <row r="473" spans="3:27" ht="15.75" customHeight="1">
      <c r="C473" s="88"/>
      <c r="J473" s="113"/>
      <c r="K473" s="114"/>
      <c r="AA473" s="115"/>
    </row>
    <row r="474" spans="3:27" ht="15.75" customHeight="1">
      <c r="C474" s="88"/>
      <c r="J474" s="113"/>
      <c r="K474" s="114"/>
      <c r="AA474" s="115"/>
    </row>
    <row r="475" spans="3:27" ht="15.75" customHeight="1">
      <c r="C475" s="88"/>
      <c r="J475" s="113"/>
      <c r="K475" s="114"/>
      <c r="AA475" s="115"/>
    </row>
    <row r="476" spans="3:27" ht="15.75" customHeight="1">
      <c r="C476" s="88"/>
      <c r="J476" s="113"/>
      <c r="K476" s="114"/>
      <c r="AA476" s="115"/>
    </row>
    <row r="477" spans="3:27" ht="15.75" customHeight="1">
      <c r="C477" s="88"/>
      <c r="J477" s="113"/>
      <c r="K477" s="114"/>
      <c r="AA477" s="115"/>
    </row>
    <row r="478" spans="3:27" ht="15.75" customHeight="1">
      <c r="C478" s="88"/>
      <c r="J478" s="113"/>
      <c r="K478" s="114"/>
      <c r="AA478" s="115"/>
    </row>
    <row r="479" spans="3:27" ht="15.75" customHeight="1">
      <c r="C479" s="88"/>
      <c r="J479" s="113"/>
      <c r="K479" s="114"/>
      <c r="AA479" s="115"/>
    </row>
    <row r="480" spans="3:27" ht="15.75" customHeight="1">
      <c r="C480" s="88"/>
      <c r="J480" s="113"/>
      <c r="K480" s="114"/>
      <c r="AA480" s="115"/>
    </row>
    <row r="481" spans="3:27" ht="15.75" customHeight="1">
      <c r="C481" s="88"/>
      <c r="J481" s="113"/>
      <c r="K481" s="114"/>
      <c r="AA481" s="115"/>
    </row>
    <row r="482" spans="3:27" ht="15.75" customHeight="1">
      <c r="C482" s="88"/>
      <c r="J482" s="113"/>
      <c r="K482" s="114"/>
      <c r="AA482" s="115"/>
    </row>
    <row r="483" spans="3:27" ht="15.75" customHeight="1">
      <c r="C483" s="88"/>
      <c r="J483" s="113"/>
      <c r="K483" s="114"/>
      <c r="AA483" s="115"/>
    </row>
    <row r="484" spans="3:27" ht="15.75" customHeight="1">
      <c r="C484" s="88"/>
      <c r="J484" s="113"/>
      <c r="K484" s="114"/>
      <c r="AA484" s="115"/>
    </row>
    <row r="485" spans="3:27" ht="15.75" customHeight="1">
      <c r="C485" s="88"/>
      <c r="J485" s="113"/>
      <c r="K485" s="114"/>
      <c r="AA485" s="115"/>
    </row>
    <row r="486" spans="3:27" ht="15.75" customHeight="1">
      <c r="C486" s="88"/>
      <c r="J486" s="113"/>
      <c r="K486" s="114"/>
      <c r="AA486" s="115"/>
    </row>
    <row r="487" spans="3:27" ht="15.75" customHeight="1">
      <c r="C487" s="88"/>
      <c r="J487" s="113"/>
      <c r="K487" s="114"/>
      <c r="AA487" s="115"/>
    </row>
    <row r="488" spans="3:27" ht="15.75" customHeight="1">
      <c r="C488" s="88"/>
      <c r="J488" s="113"/>
      <c r="K488" s="114"/>
      <c r="AA488" s="115"/>
    </row>
    <row r="489" spans="3:27" ht="15.75" customHeight="1">
      <c r="C489" s="88"/>
      <c r="J489" s="113"/>
      <c r="K489" s="114"/>
      <c r="AA489" s="115"/>
    </row>
    <row r="490" spans="3:27" ht="15.75" customHeight="1">
      <c r="C490" s="88"/>
      <c r="J490" s="113"/>
      <c r="K490" s="114"/>
      <c r="AA490" s="115"/>
    </row>
    <row r="491" spans="3:27" ht="15.75" customHeight="1">
      <c r="C491" s="88"/>
      <c r="J491" s="113"/>
      <c r="K491" s="114"/>
      <c r="AA491" s="115"/>
    </row>
    <row r="492" spans="3:27" ht="15.75" customHeight="1">
      <c r="C492" s="88"/>
      <c r="J492" s="113"/>
      <c r="K492" s="114"/>
      <c r="AA492" s="115"/>
    </row>
    <row r="493" spans="3:27" ht="15.75" customHeight="1">
      <c r="C493" s="88"/>
      <c r="J493" s="113"/>
      <c r="K493" s="114"/>
      <c r="AA493" s="115"/>
    </row>
    <row r="494" spans="3:27" ht="15.75" customHeight="1">
      <c r="C494" s="88"/>
      <c r="J494" s="113"/>
      <c r="K494" s="114"/>
      <c r="AA494" s="115"/>
    </row>
    <row r="495" spans="3:27" ht="15.75" customHeight="1">
      <c r="C495" s="88"/>
      <c r="J495" s="113"/>
      <c r="K495" s="114"/>
      <c r="AA495" s="115"/>
    </row>
    <row r="496" spans="3:27" ht="15.75" customHeight="1">
      <c r="C496" s="88"/>
      <c r="J496" s="113"/>
      <c r="K496" s="114"/>
      <c r="AA496" s="115"/>
    </row>
    <row r="497" spans="3:27" ht="15.75" customHeight="1">
      <c r="C497" s="88"/>
      <c r="J497" s="113"/>
      <c r="K497" s="114"/>
      <c r="AA497" s="115"/>
    </row>
    <row r="498" spans="3:27" ht="15.75" customHeight="1">
      <c r="C498" s="88"/>
      <c r="J498" s="113"/>
      <c r="K498" s="114"/>
      <c r="AA498" s="115"/>
    </row>
    <row r="499" spans="3:27" ht="15.75" customHeight="1">
      <c r="C499" s="88"/>
      <c r="J499" s="113"/>
      <c r="K499" s="114"/>
      <c r="AA499" s="115"/>
    </row>
    <row r="500" spans="3:27" ht="15.75" customHeight="1">
      <c r="C500" s="88"/>
      <c r="J500" s="113"/>
      <c r="K500" s="114"/>
      <c r="AA500" s="115"/>
    </row>
    <row r="501" spans="3:27" ht="15.75" customHeight="1">
      <c r="C501" s="88"/>
      <c r="J501" s="113"/>
      <c r="K501" s="114"/>
      <c r="AA501" s="115"/>
    </row>
    <row r="502" spans="3:27" ht="15.75" customHeight="1">
      <c r="C502" s="88"/>
      <c r="J502" s="113"/>
      <c r="K502" s="114"/>
      <c r="AA502" s="115"/>
    </row>
    <row r="503" spans="3:27" ht="15.75" customHeight="1">
      <c r="C503" s="88"/>
      <c r="J503" s="113"/>
      <c r="K503" s="114"/>
      <c r="AA503" s="115"/>
    </row>
    <row r="504" spans="3:27" ht="15.75" customHeight="1">
      <c r="C504" s="88"/>
      <c r="J504" s="113"/>
      <c r="K504" s="114"/>
      <c r="AA504" s="115"/>
    </row>
    <row r="505" spans="3:27" ht="15.75" customHeight="1">
      <c r="C505" s="88"/>
      <c r="J505" s="113"/>
      <c r="K505" s="114"/>
      <c r="AA505" s="115"/>
    </row>
    <row r="506" spans="3:27" ht="15.75" customHeight="1">
      <c r="C506" s="88"/>
      <c r="J506" s="113"/>
      <c r="K506" s="114"/>
      <c r="AA506" s="115"/>
    </row>
    <row r="507" spans="3:27" ht="15.75" customHeight="1">
      <c r="C507" s="88"/>
      <c r="J507" s="113"/>
      <c r="K507" s="114"/>
      <c r="AA507" s="115"/>
    </row>
    <row r="508" spans="3:27" ht="15.75" customHeight="1">
      <c r="C508" s="88"/>
      <c r="J508" s="113"/>
      <c r="K508" s="114"/>
      <c r="AA508" s="115"/>
    </row>
    <row r="509" spans="3:27" ht="15.75" customHeight="1">
      <c r="C509" s="88"/>
      <c r="J509" s="113"/>
      <c r="K509" s="114"/>
      <c r="AA509" s="115"/>
    </row>
    <row r="510" spans="3:27" ht="15.75" customHeight="1">
      <c r="C510" s="88"/>
      <c r="J510" s="113"/>
      <c r="K510" s="114"/>
      <c r="AA510" s="115"/>
    </row>
    <row r="511" spans="3:27" ht="15.75" customHeight="1">
      <c r="C511" s="88"/>
      <c r="J511" s="113"/>
      <c r="K511" s="114"/>
      <c r="AA511" s="115"/>
    </row>
    <row r="512" spans="3:27" ht="15.75" customHeight="1">
      <c r="C512" s="88"/>
      <c r="J512" s="113"/>
      <c r="K512" s="114"/>
      <c r="AA512" s="115"/>
    </row>
    <row r="513" spans="3:27" ht="15.75" customHeight="1">
      <c r="C513" s="88"/>
      <c r="J513" s="113"/>
      <c r="K513" s="114"/>
      <c r="AA513" s="115"/>
    </row>
    <row r="514" spans="3:27" ht="15.75" customHeight="1">
      <c r="C514" s="88"/>
      <c r="J514" s="113"/>
      <c r="K514" s="114"/>
      <c r="AA514" s="115"/>
    </row>
    <row r="515" spans="3:27" ht="15.75" customHeight="1">
      <c r="C515" s="88"/>
      <c r="J515" s="113"/>
      <c r="K515" s="114"/>
      <c r="AA515" s="115"/>
    </row>
    <row r="516" spans="3:27" ht="15.75" customHeight="1">
      <c r="C516" s="88"/>
      <c r="J516" s="113"/>
      <c r="K516" s="114"/>
      <c r="AA516" s="115"/>
    </row>
    <row r="517" spans="3:27" ht="15.75" customHeight="1">
      <c r="C517" s="88"/>
      <c r="J517" s="113"/>
      <c r="K517" s="114"/>
      <c r="AA517" s="115"/>
    </row>
    <row r="518" spans="3:27" ht="15.75" customHeight="1">
      <c r="C518" s="88"/>
      <c r="J518" s="113"/>
      <c r="K518" s="114"/>
      <c r="AA518" s="115"/>
    </row>
    <row r="519" spans="3:27" ht="15.75" customHeight="1">
      <c r="C519" s="88"/>
      <c r="J519" s="113"/>
      <c r="K519" s="114"/>
      <c r="AA519" s="115"/>
    </row>
    <row r="520" spans="3:27" ht="15.75" customHeight="1">
      <c r="C520" s="88"/>
      <c r="J520" s="113"/>
      <c r="K520" s="114"/>
      <c r="AA520" s="115"/>
    </row>
    <row r="521" spans="3:27" ht="15.75" customHeight="1">
      <c r="C521" s="88"/>
      <c r="J521" s="113"/>
      <c r="K521" s="114"/>
      <c r="AA521" s="115"/>
    </row>
    <row r="522" spans="3:27" ht="15.75" customHeight="1">
      <c r="C522" s="88"/>
      <c r="J522" s="113"/>
      <c r="K522" s="114"/>
      <c r="AA522" s="115"/>
    </row>
    <row r="523" spans="3:27" ht="15.75" customHeight="1">
      <c r="C523" s="88"/>
      <c r="J523" s="113"/>
      <c r="K523" s="114"/>
      <c r="AA523" s="115"/>
    </row>
    <row r="524" spans="3:27" ht="15.75" customHeight="1">
      <c r="C524" s="88"/>
      <c r="J524" s="113"/>
      <c r="K524" s="114"/>
      <c r="AA524" s="115"/>
    </row>
    <row r="525" spans="3:27" ht="15.75" customHeight="1">
      <c r="C525" s="88"/>
      <c r="J525" s="113"/>
      <c r="K525" s="114"/>
      <c r="AA525" s="115"/>
    </row>
    <row r="526" spans="3:27" ht="15.75" customHeight="1">
      <c r="C526" s="88"/>
      <c r="J526" s="113"/>
      <c r="K526" s="114"/>
      <c r="AA526" s="115"/>
    </row>
    <row r="527" spans="3:27" ht="15.75" customHeight="1">
      <c r="C527" s="88"/>
      <c r="J527" s="113"/>
      <c r="K527" s="114"/>
      <c r="AA527" s="115"/>
    </row>
    <row r="528" spans="3:27" ht="15.75" customHeight="1">
      <c r="C528" s="88"/>
      <c r="J528" s="113"/>
      <c r="K528" s="114"/>
      <c r="AA528" s="115"/>
    </row>
    <row r="529" spans="3:27" ht="15.75" customHeight="1">
      <c r="C529" s="88"/>
      <c r="J529" s="113"/>
      <c r="K529" s="114"/>
      <c r="AA529" s="115"/>
    </row>
    <row r="530" spans="3:27" ht="15.75" customHeight="1">
      <c r="C530" s="88"/>
      <c r="J530" s="113"/>
      <c r="K530" s="114"/>
      <c r="AA530" s="115"/>
    </row>
    <row r="531" spans="3:27" ht="15.75" customHeight="1">
      <c r="C531" s="88"/>
      <c r="J531" s="113"/>
      <c r="K531" s="114"/>
      <c r="AA531" s="115"/>
    </row>
    <row r="532" spans="3:27" ht="15.75" customHeight="1">
      <c r="C532" s="88"/>
      <c r="J532" s="113"/>
      <c r="K532" s="114"/>
      <c r="AA532" s="115"/>
    </row>
    <row r="533" spans="3:27" ht="15.75" customHeight="1">
      <c r="C533" s="88"/>
      <c r="J533" s="113"/>
      <c r="K533" s="114"/>
      <c r="AA533" s="115"/>
    </row>
    <row r="534" spans="3:27" ht="15.75" customHeight="1">
      <c r="C534" s="88"/>
      <c r="J534" s="113"/>
      <c r="K534" s="114"/>
      <c r="AA534" s="115"/>
    </row>
    <row r="535" spans="3:27" ht="15.75" customHeight="1">
      <c r="C535" s="88"/>
      <c r="J535" s="113"/>
      <c r="K535" s="114"/>
      <c r="AA535" s="115"/>
    </row>
    <row r="536" spans="3:27" ht="15.75" customHeight="1">
      <c r="C536" s="88"/>
      <c r="J536" s="113"/>
      <c r="K536" s="114"/>
      <c r="AA536" s="115"/>
    </row>
    <row r="537" spans="3:27" ht="15.75" customHeight="1">
      <c r="C537" s="88"/>
      <c r="J537" s="113"/>
      <c r="K537" s="114"/>
      <c r="AA537" s="115"/>
    </row>
    <row r="538" spans="3:27" ht="15.75" customHeight="1">
      <c r="C538" s="88"/>
      <c r="J538" s="113"/>
      <c r="K538" s="114"/>
      <c r="AA538" s="115"/>
    </row>
    <row r="539" spans="3:27" ht="15.75" customHeight="1">
      <c r="C539" s="88"/>
      <c r="J539" s="113"/>
      <c r="K539" s="114"/>
      <c r="AA539" s="115"/>
    </row>
    <row r="540" spans="3:27" ht="15.75" customHeight="1">
      <c r="C540" s="88"/>
      <c r="J540" s="113"/>
      <c r="K540" s="114"/>
      <c r="AA540" s="115"/>
    </row>
    <row r="541" spans="3:27" ht="15.75" customHeight="1">
      <c r="C541" s="88"/>
      <c r="J541" s="113"/>
      <c r="K541" s="114"/>
      <c r="AA541" s="115"/>
    </row>
    <row r="542" spans="3:27" ht="15.75" customHeight="1">
      <c r="C542" s="88"/>
      <c r="J542" s="113"/>
      <c r="K542" s="114"/>
      <c r="AA542" s="115"/>
    </row>
    <row r="543" spans="3:27" ht="15.75" customHeight="1">
      <c r="C543" s="88"/>
      <c r="J543" s="113"/>
      <c r="K543" s="114"/>
      <c r="AA543" s="115"/>
    </row>
    <row r="544" spans="3:27" ht="15.75" customHeight="1">
      <c r="C544" s="88"/>
      <c r="J544" s="113"/>
      <c r="K544" s="114"/>
      <c r="AA544" s="115"/>
    </row>
    <row r="545" spans="3:27" ht="15.75" customHeight="1">
      <c r="C545" s="88"/>
      <c r="J545" s="113"/>
      <c r="K545" s="114"/>
      <c r="AA545" s="115"/>
    </row>
    <row r="546" spans="3:27" ht="15.75" customHeight="1">
      <c r="C546" s="88"/>
      <c r="J546" s="113"/>
      <c r="K546" s="114"/>
      <c r="AA546" s="115"/>
    </row>
    <row r="547" spans="3:27" ht="15.75" customHeight="1">
      <c r="C547" s="88"/>
      <c r="J547" s="113"/>
      <c r="K547" s="114"/>
      <c r="AA547" s="115"/>
    </row>
    <row r="548" spans="3:27" ht="15.75" customHeight="1">
      <c r="C548" s="88"/>
      <c r="J548" s="113"/>
      <c r="K548" s="114"/>
      <c r="AA548" s="115"/>
    </row>
    <row r="549" spans="3:27" ht="15.75" customHeight="1">
      <c r="C549" s="88"/>
      <c r="J549" s="113"/>
      <c r="K549" s="114"/>
      <c r="AA549" s="115"/>
    </row>
    <row r="550" spans="3:27" ht="15.75" customHeight="1">
      <c r="C550" s="88"/>
      <c r="J550" s="113"/>
      <c r="K550" s="114"/>
      <c r="AA550" s="115"/>
    </row>
    <row r="551" spans="3:27" ht="15.75" customHeight="1">
      <c r="C551" s="88"/>
      <c r="J551" s="113"/>
      <c r="K551" s="114"/>
      <c r="AA551" s="115"/>
    </row>
    <row r="552" spans="3:27" ht="15.75" customHeight="1">
      <c r="C552" s="88"/>
      <c r="J552" s="113"/>
      <c r="K552" s="114"/>
      <c r="AA552" s="115"/>
    </row>
    <row r="553" spans="3:27" ht="15.75" customHeight="1">
      <c r="C553" s="88"/>
      <c r="J553" s="113"/>
      <c r="K553" s="114"/>
      <c r="AA553" s="115"/>
    </row>
    <row r="554" spans="3:27" ht="15.75" customHeight="1">
      <c r="C554" s="88"/>
      <c r="J554" s="113"/>
      <c r="K554" s="114"/>
      <c r="AA554" s="115"/>
    </row>
    <row r="555" spans="3:27" ht="15.75" customHeight="1">
      <c r="C555" s="88"/>
      <c r="J555" s="113"/>
      <c r="K555" s="114"/>
      <c r="AA555" s="115"/>
    </row>
    <row r="556" spans="3:27" ht="15.75" customHeight="1">
      <c r="C556" s="88"/>
      <c r="J556" s="113"/>
      <c r="K556" s="114"/>
      <c r="AA556" s="115"/>
    </row>
    <row r="557" spans="3:27" ht="15.75" customHeight="1">
      <c r="C557" s="88"/>
      <c r="J557" s="113"/>
      <c r="K557" s="114"/>
      <c r="AA557" s="115"/>
    </row>
    <row r="558" spans="3:27" ht="15.75" customHeight="1">
      <c r="C558" s="88"/>
      <c r="J558" s="113"/>
      <c r="K558" s="114"/>
      <c r="AA558" s="115"/>
    </row>
    <row r="559" spans="3:27" ht="15.75" customHeight="1">
      <c r="C559" s="88"/>
      <c r="J559" s="113"/>
      <c r="K559" s="114"/>
      <c r="AA559" s="115"/>
    </row>
    <row r="560" spans="3:27" ht="15.75" customHeight="1">
      <c r="C560" s="88"/>
      <c r="J560" s="113"/>
      <c r="K560" s="114"/>
      <c r="AA560" s="115"/>
    </row>
    <row r="561" spans="3:27" ht="15.75" customHeight="1">
      <c r="C561" s="88"/>
      <c r="J561" s="113"/>
      <c r="K561" s="114"/>
      <c r="AA561" s="115"/>
    </row>
    <row r="562" spans="3:27" ht="15.75" customHeight="1">
      <c r="C562" s="88"/>
      <c r="J562" s="113"/>
      <c r="K562" s="114"/>
      <c r="AA562" s="115"/>
    </row>
    <row r="563" spans="3:27" ht="15.75" customHeight="1">
      <c r="C563" s="88"/>
      <c r="J563" s="113"/>
      <c r="K563" s="114"/>
      <c r="AA563" s="115"/>
    </row>
    <row r="564" spans="3:27" ht="15.75" customHeight="1">
      <c r="C564" s="88"/>
      <c r="J564" s="113"/>
      <c r="K564" s="114"/>
      <c r="AA564" s="115"/>
    </row>
    <row r="565" spans="3:27" ht="15.75" customHeight="1">
      <c r="C565" s="88"/>
      <c r="J565" s="113"/>
      <c r="K565" s="114"/>
      <c r="AA565" s="115"/>
    </row>
    <row r="566" spans="3:27" ht="15.75" customHeight="1">
      <c r="C566" s="88"/>
      <c r="J566" s="113"/>
      <c r="K566" s="114"/>
      <c r="AA566" s="115"/>
    </row>
    <row r="567" spans="3:27" ht="15.75" customHeight="1">
      <c r="C567" s="88"/>
      <c r="J567" s="113"/>
      <c r="K567" s="114"/>
      <c r="AA567" s="115"/>
    </row>
    <row r="568" spans="3:27" ht="15.75" customHeight="1">
      <c r="C568" s="88"/>
      <c r="J568" s="113"/>
      <c r="K568" s="114"/>
      <c r="AA568" s="115"/>
    </row>
    <row r="569" spans="3:27" ht="15.75" customHeight="1">
      <c r="C569" s="88"/>
      <c r="J569" s="113"/>
      <c r="K569" s="114"/>
      <c r="AA569" s="115"/>
    </row>
    <row r="570" spans="3:27" ht="15.75" customHeight="1">
      <c r="C570" s="88"/>
      <c r="J570" s="113"/>
      <c r="K570" s="114"/>
      <c r="AA570" s="115"/>
    </row>
    <row r="571" spans="3:27" ht="15.75" customHeight="1">
      <c r="C571" s="88"/>
      <c r="J571" s="113"/>
      <c r="K571" s="114"/>
      <c r="AA571" s="115"/>
    </row>
    <row r="572" spans="3:27" ht="15.75" customHeight="1">
      <c r="C572" s="88"/>
      <c r="J572" s="113"/>
      <c r="K572" s="114"/>
      <c r="AA572" s="115"/>
    </row>
    <row r="573" spans="3:27" ht="15.75" customHeight="1">
      <c r="C573" s="88"/>
      <c r="J573" s="113"/>
      <c r="K573" s="114"/>
      <c r="AA573" s="115"/>
    </row>
    <row r="574" spans="3:27" ht="15.75" customHeight="1">
      <c r="C574" s="88"/>
      <c r="J574" s="113"/>
      <c r="K574" s="114"/>
      <c r="AA574" s="115"/>
    </row>
    <row r="575" spans="3:27" ht="15.75" customHeight="1">
      <c r="C575" s="88"/>
      <c r="J575" s="113"/>
      <c r="K575" s="114"/>
      <c r="AA575" s="115"/>
    </row>
    <row r="576" spans="3:27" ht="15.75" customHeight="1">
      <c r="C576" s="88"/>
      <c r="J576" s="113"/>
      <c r="K576" s="114"/>
      <c r="AA576" s="115"/>
    </row>
    <row r="577" spans="3:27" ht="15.75" customHeight="1">
      <c r="C577" s="88"/>
      <c r="J577" s="113"/>
      <c r="K577" s="114"/>
      <c r="AA577" s="115"/>
    </row>
    <row r="578" spans="3:27" ht="15.75" customHeight="1">
      <c r="C578" s="88"/>
      <c r="J578" s="113"/>
      <c r="K578" s="114"/>
      <c r="AA578" s="115"/>
    </row>
    <row r="579" spans="3:27" ht="15.75" customHeight="1">
      <c r="C579" s="88"/>
      <c r="J579" s="113"/>
      <c r="K579" s="114"/>
      <c r="AA579" s="115"/>
    </row>
    <row r="580" spans="3:27" ht="15.75" customHeight="1">
      <c r="C580" s="88"/>
      <c r="J580" s="113"/>
      <c r="K580" s="114"/>
      <c r="AA580" s="115"/>
    </row>
    <row r="581" spans="3:27" ht="15.75" customHeight="1">
      <c r="C581" s="88"/>
      <c r="J581" s="113"/>
      <c r="K581" s="114"/>
      <c r="AA581" s="115"/>
    </row>
    <row r="582" spans="3:27" ht="15.75" customHeight="1">
      <c r="C582" s="88"/>
      <c r="J582" s="113"/>
      <c r="K582" s="114"/>
      <c r="AA582" s="115"/>
    </row>
    <row r="583" spans="3:27" ht="15.75" customHeight="1">
      <c r="C583" s="88"/>
      <c r="J583" s="113"/>
      <c r="K583" s="114"/>
      <c r="AA583" s="115"/>
    </row>
    <row r="584" spans="3:27" ht="15.75" customHeight="1">
      <c r="C584" s="88"/>
      <c r="J584" s="113"/>
      <c r="K584" s="114"/>
      <c r="AA584" s="115"/>
    </row>
    <row r="585" spans="3:27" ht="15.75" customHeight="1">
      <c r="C585" s="88"/>
      <c r="J585" s="113"/>
      <c r="K585" s="114"/>
      <c r="AA585" s="115"/>
    </row>
    <row r="586" spans="3:27" ht="15.75" customHeight="1">
      <c r="C586" s="88"/>
      <c r="J586" s="113"/>
      <c r="K586" s="114"/>
      <c r="AA586" s="115"/>
    </row>
    <row r="587" spans="3:27" ht="15.75" customHeight="1">
      <c r="C587" s="88"/>
      <c r="J587" s="113"/>
      <c r="K587" s="114"/>
      <c r="AA587" s="115"/>
    </row>
    <row r="588" spans="3:27" ht="15.75" customHeight="1">
      <c r="C588" s="88"/>
      <c r="J588" s="113"/>
      <c r="K588" s="114"/>
      <c r="AA588" s="115"/>
    </row>
    <row r="589" spans="3:27" ht="15.75" customHeight="1">
      <c r="C589" s="88"/>
      <c r="J589" s="113"/>
      <c r="K589" s="114"/>
      <c r="AA589" s="115"/>
    </row>
    <row r="590" spans="3:27" ht="15.75" customHeight="1">
      <c r="C590" s="88"/>
      <c r="J590" s="113"/>
      <c r="K590" s="114"/>
      <c r="AA590" s="115"/>
    </row>
    <row r="591" spans="3:27" ht="15.75" customHeight="1">
      <c r="C591" s="88"/>
      <c r="J591" s="113"/>
      <c r="K591" s="114"/>
      <c r="AA591" s="115"/>
    </row>
    <row r="592" spans="3:27" ht="15.75" customHeight="1">
      <c r="C592" s="88"/>
      <c r="J592" s="113"/>
      <c r="K592" s="114"/>
      <c r="AA592" s="115"/>
    </row>
    <row r="593" spans="3:27" ht="15.75" customHeight="1">
      <c r="C593" s="88"/>
      <c r="J593" s="113"/>
      <c r="K593" s="114"/>
      <c r="AA593" s="115"/>
    </row>
    <row r="594" spans="3:27" ht="15.75" customHeight="1">
      <c r="C594" s="88"/>
      <c r="J594" s="113"/>
      <c r="K594" s="114"/>
      <c r="AA594" s="115"/>
    </row>
    <row r="595" spans="3:27" ht="15.75" customHeight="1">
      <c r="C595" s="88"/>
      <c r="J595" s="113"/>
      <c r="K595" s="114"/>
      <c r="AA595" s="115"/>
    </row>
    <row r="596" spans="3:27" ht="15.75" customHeight="1">
      <c r="C596" s="88"/>
      <c r="J596" s="113"/>
      <c r="K596" s="114"/>
      <c r="AA596" s="115"/>
    </row>
    <row r="597" spans="3:27" ht="15.75" customHeight="1">
      <c r="C597" s="88"/>
      <c r="J597" s="113"/>
      <c r="K597" s="114"/>
      <c r="AA597" s="115"/>
    </row>
    <row r="598" spans="3:27" ht="15.75" customHeight="1">
      <c r="C598" s="88"/>
      <c r="J598" s="113"/>
      <c r="K598" s="114"/>
      <c r="AA598" s="115"/>
    </row>
    <row r="599" spans="3:27" ht="15.75" customHeight="1">
      <c r="C599" s="88"/>
      <c r="J599" s="113"/>
      <c r="K599" s="114"/>
      <c r="AA599" s="115"/>
    </row>
    <row r="600" spans="3:27" ht="15.75" customHeight="1">
      <c r="C600" s="88"/>
      <c r="J600" s="113"/>
      <c r="K600" s="114"/>
      <c r="AA600" s="115"/>
    </row>
    <row r="601" spans="3:27" ht="15.75" customHeight="1">
      <c r="C601" s="88"/>
      <c r="J601" s="113"/>
      <c r="K601" s="114"/>
      <c r="AA601" s="115"/>
    </row>
    <row r="602" spans="3:27" ht="15.75" customHeight="1">
      <c r="C602" s="88"/>
      <c r="J602" s="113"/>
      <c r="K602" s="114"/>
      <c r="AA602" s="115"/>
    </row>
    <row r="603" spans="3:27" ht="15.75" customHeight="1">
      <c r="C603" s="88"/>
      <c r="J603" s="113"/>
      <c r="K603" s="114"/>
      <c r="AA603" s="115"/>
    </row>
    <row r="604" spans="3:27" ht="15.75" customHeight="1">
      <c r="C604" s="88"/>
      <c r="J604" s="113"/>
      <c r="K604" s="114"/>
      <c r="AA604" s="115"/>
    </row>
    <row r="605" spans="3:27" ht="15.75" customHeight="1">
      <c r="C605" s="88"/>
      <c r="J605" s="113"/>
      <c r="K605" s="114"/>
      <c r="AA605" s="115"/>
    </row>
    <row r="606" spans="3:27" ht="15.75" customHeight="1">
      <c r="C606" s="88"/>
      <c r="J606" s="113"/>
      <c r="K606" s="114"/>
      <c r="AA606" s="115"/>
    </row>
    <row r="607" spans="3:27" ht="15.75" customHeight="1">
      <c r="C607" s="88"/>
      <c r="J607" s="113"/>
      <c r="K607" s="114"/>
      <c r="AA607" s="115"/>
    </row>
    <row r="608" spans="3:27" ht="15.75" customHeight="1">
      <c r="C608" s="88"/>
      <c r="J608" s="113"/>
      <c r="K608" s="114"/>
      <c r="AA608" s="115"/>
    </row>
    <row r="609" spans="3:27" ht="15.75" customHeight="1">
      <c r="C609" s="88"/>
      <c r="J609" s="113"/>
      <c r="K609" s="114"/>
      <c r="AA609" s="115"/>
    </row>
    <row r="610" spans="3:27" ht="15.75" customHeight="1">
      <c r="C610" s="88"/>
      <c r="J610" s="113"/>
      <c r="K610" s="114"/>
      <c r="AA610" s="115"/>
    </row>
    <row r="611" spans="3:27" ht="15.75" customHeight="1">
      <c r="C611" s="88"/>
      <c r="J611" s="113"/>
      <c r="K611" s="114"/>
      <c r="AA611" s="115"/>
    </row>
    <row r="612" spans="3:27" ht="15.75" customHeight="1">
      <c r="C612" s="88"/>
      <c r="J612" s="113"/>
      <c r="K612" s="114"/>
      <c r="AA612" s="115"/>
    </row>
    <row r="613" spans="3:27" ht="15.75" customHeight="1">
      <c r="C613" s="88"/>
      <c r="J613" s="113"/>
      <c r="K613" s="114"/>
      <c r="AA613" s="115"/>
    </row>
    <row r="614" spans="3:27" ht="15.75" customHeight="1">
      <c r="C614" s="88"/>
      <c r="J614" s="113"/>
      <c r="K614" s="114"/>
      <c r="AA614" s="115"/>
    </row>
    <row r="615" spans="3:27" ht="15.75" customHeight="1">
      <c r="C615" s="88"/>
      <c r="J615" s="113"/>
      <c r="K615" s="114"/>
      <c r="AA615" s="115"/>
    </row>
    <row r="616" spans="3:27" ht="15.75" customHeight="1">
      <c r="C616" s="88"/>
      <c r="J616" s="113"/>
      <c r="K616" s="114"/>
      <c r="AA616" s="115"/>
    </row>
    <row r="617" spans="3:27" ht="15.75" customHeight="1">
      <c r="C617" s="88"/>
      <c r="J617" s="113"/>
      <c r="K617" s="114"/>
      <c r="AA617" s="115"/>
    </row>
    <row r="618" spans="3:27" ht="15.75" customHeight="1">
      <c r="C618" s="88"/>
      <c r="J618" s="113"/>
      <c r="K618" s="114"/>
      <c r="AA618" s="115"/>
    </row>
    <row r="619" spans="3:27" ht="15.75" customHeight="1">
      <c r="C619" s="88"/>
      <c r="J619" s="113"/>
      <c r="K619" s="114"/>
      <c r="AA619" s="115"/>
    </row>
    <row r="620" spans="3:27" ht="15.75" customHeight="1">
      <c r="C620" s="88"/>
      <c r="J620" s="113"/>
      <c r="K620" s="114"/>
      <c r="AA620" s="115"/>
    </row>
    <row r="621" spans="3:27" ht="15.75" customHeight="1">
      <c r="C621" s="88"/>
      <c r="J621" s="113"/>
      <c r="K621" s="114"/>
      <c r="AA621" s="115"/>
    </row>
    <row r="622" spans="3:27" ht="15.75" customHeight="1">
      <c r="C622" s="88"/>
      <c r="J622" s="113"/>
      <c r="K622" s="114"/>
      <c r="AA622" s="115"/>
    </row>
    <row r="623" spans="3:27" ht="15.75" customHeight="1">
      <c r="C623" s="88"/>
      <c r="J623" s="113"/>
      <c r="K623" s="114"/>
      <c r="AA623" s="115"/>
    </row>
    <row r="624" spans="3:27" ht="15.75" customHeight="1">
      <c r="C624" s="88"/>
      <c r="J624" s="113"/>
      <c r="K624" s="114"/>
      <c r="AA624" s="115"/>
    </row>
    <row r="625" spans="3:27" ht="15.75" customHeight="1">
      <c r="C625" s="88"/>
      <c r="J625" s="113"/>
      <c r="K625" s="114"/>
      <c r="AA625" s="115"/>
    </row>
    <row r="626" spans="3:27" ht="15.75" customHeight="1">
      <c r="C626" s="88"/>
      <c r="J626" s="113"/>
      <c r="K626" s="114"/>
      <c r="AA626" s="115"/>
    </row>
    <row r="627" spans="3:27" ht="15.75" customHeight="1">
      <c r="C627" s="88"/>
      <c r="J627" s="113"/>
      <c r="K627" s="114"/>
      <c r="AA627" s="115"/>
    </row>
    <row r="628" spans="3:27" ht="15.75" customHeight="1">
      <c r="C628" s="88"/>
      <c r="J628" s="113"/>
      <c r="K628" s="114"/>
      <c r="AA628" s="115"/>
    </row>
    <row r="629" spans="3:27" ht="15.75" customHeight="1">
      <c r="C629" s="88"/>
      <c r="J629" s="113"/>
      <c r="K629" s="114"/>
      <c r="AA629" s="115"/>
    </row>
    <row r="630" spans="3:27" ht="15.75" customHeight="1">
      <c r="C630" s="88"/>
      <c r="J630" s="113"/>
      <c r="K630" s="114"/>
      <c r="AA630" s="115"/>
    </row>
    <row r="631" spans="3:27" ht="15.75" customHeight="1">
      <c r="C631" s="88"/>
      <c r="J631" s="113"/>
      <c r="K631" s="114"/>
      <c r="AA631" s="115"/>
    </row>
    <row r="632" spans="3:27" ht="15.75" customHeight="1">
      <c r="C632" s="88"/>
      <c r="J632" s="113"/>
      <c r="K632" s="114"/>
      <c r="AA632" s="115"/>
    </row>
    <row r="633" spans="3:27" ht="15.75" customHeight="1">
      <c r="C633" s="88"/>
      <c r="J633" s="113"/>
      <c r="K633" s="114"/>
      <c r="AA633" s="115"/>
    </row>
    <row r="634" spans="3:27" ht="15.75" customHeight="1">
      <c r="C634" s="88"/>
      <c r="J634" s="113"/>
      <c r="K634" s="114"/>
      <c r="AA634" s="115"/>
    </row>
    <row r="635" spans="3:27" ht="15.75" customHeight="1">
      <c r="C635" s="88"/>
      <c r="J635" s="113"/>
      <c r="K635" s="114"/>
      <c r="AA635" s="115"/>
    </row>
    <row r="636" spans="3:27" ht="15.75" customHeight="1">
      <c r="C636" s="88"/>
      <c r="J636" s="113"/>
      <c r="K636" s="114"/>
      <c r="AA636" s="115"/>
    </row>
    <row r="637" spans="3:27" ht="15.75" customHeight="1">
      <c r="C637" s="88"/>
      <c r="J637" s="113"/>
      <c r="K637" s="114"/>
      <c r="AA637" s="115"/>
    </row>
    <row r="638" spans="3:27" ht="15.75" customHeight="1">
      <c r="C638" s="88"/>
      <c r="J638" s="113"/>
      <c r="K638" s="114"/>
      <c r="AA638" s="115"/>
    </row>
    <row r="639" spans="3:27" ht="15.75" customHeight="1">
      <c r="C639" s="88"/>
      <c r="J639" s="113"/>
      <c r="K639" s="114"/>
      <c r="AA639" s="115"/>
    </row>
    <row r="640" spans="3:27" ht="15.75" customHeight="1">
      <c r="C640" s="88"/>
      <c r="J640" s="113"/>
      <c r="K640" s="114"/>
      <c r="AA640" s="115"/>
    </row>
    <row r="641" spans="3:27" ht="15.75" customHeight="1">
      <c r="C641" s="88"/>
      <c r="J641" s="113"/>
      <c r="K641" s="114"/>
      <c r="AA641" s="115"/>
    </row>
    <row r="642" spans="3:27" ht="15.75" customHeight="1">
      <c r="C642" s="88"/>
      <c r="J642" s="113"/>
      <c r="K642" s="114"/>
      <c r="AA642" s="115"/>
    </row>
    <row r="643" spans="3:27" ht="15.75" customHeight="1">
      <c r="C643" s="88"/>
      <c r="J643" s="113"/>
      <c r="K643" s="114"/>
      <c r="AA643" s="115"/>
    </row>
    <row r="644" spans="3:27" ht="15.75" customHeight="1">
      <c r="C644" s="88"/>
      <c r="J644" s="113"/>
      <c r="K644" s="114"/>
      <c r="AA644" s="115"/>
    </row>
    <row r="645" spans="3:27" ht="15.75" customHeight="1">
      <c r="C645" s="88"/>
      <c r="J645" s="113"/>
      <c r="K645" s="114"/>
      <c r="AA645" s="115"/>
    </row>
    <row r="646" spans="3:27" ht="15.75" customHeight="1">
      <c r="C646" s="88"/>
      <c r="J646" s="113"/>
      <c r="K646" s="114"/>
      <c r="AA646" s="115"/>
    </row>
    <row r="647" spans="3:27" ht="15.75" customHeight="1">
      <c r="C647" s="88"/>
      <c r="J647" s="113"/>
      <c r="K647" s="114"/>
      <c r="AA647" s="115"/>
    </row>
    <row r="648" spans="3:27" ht="15.75" customHeight="1">
      <c r="C648" s="88"/>
      <c r="J648" s="113"/>
      <c r="K648" s="114"/>
      <c r="AA648" s="115"/>
    </row>
    <row r="649" spans="3:27" ht="15.75" customHeight="1">
      <c r="C649" s="88"/>
      <c r="J649" s="113"/>
      <c r="K649" s="114"/>
      <c r="AA649" s="115"/>
    </row>
    <row r="650" spans="3:27" ht="15.75" customHeight="1">
      <c r="C650" s="88"/>
      <c r="J650" s="113"/>
      <c r="K650" s="114"/>
      <c r="AA650" s="115"/>
    </row>
    <row r="651" spans="3:27" ht="15.75" customHeight="1">
      <c r="C651" s="88"/>
      <c r="J651" s="113"/>
      <c r="K651" s="114"/>
      <c r="AA651" s="115"/>
    </row>
    <row r="652" spans="3:27" ht="15.75" customHeight="1">
      <c r="C652" s="88"/>
      <c r="J652" s="113"/>
      <c r="K652" s="114"/>
      <c r="AA652" s="115"/>
    </row>
    <row r="653" spans="3:27" ht="15.75" customHeight="1">
      <c r="C653" s="88"/>
      <c r="J653" s="113"/>
      <c r="K653" s="114"/>
      <c r="AA653" s="115"/>
    </row>
    <row r="654" spans="3:27" ht="15.75" customHeight="1">
      <c r="C654" s="88"/>
      <c r="J654" s="113"/>
      <c r="K654" s="114"/>
      <c r="AA654" s="115"/>
    </row>
    <row r="655" spans="3:27" ht="15.75" customHeight="1">
      <c r="C655" s="88"/>
      <c r="J655" s="113"/>
      <c r="K655" s="114"/>
      <c r="AA655" s="115"/>
    </row>
    <row r="656" spans="3:27" ht="15.75" customHeight="1">
      <c r="C656" s="88"/>
      <c r="J656" s="113"/>
      <c r="K656" s="114"/>
      <c r="AA656" s="115"/>
    </row>
    <row r="657" spans="3:27" ht="15.75" customHeight="1">
      <c r="C657" s="88"/>
      <c r="J657" s="113"/>
      <c r="K657" s="114"/>
      <c r="AA657" s="115"/>
    </row>
    <row r="658" spans="3:27" ht="15.75" customHeight="1">
      <c r="C658" s="88"/>
      <c r="J658" s="113"/>
      <c r="K658" s="114"/>
      <c r="AA658" s="115"/>
    </row>
    <row r="659" spans="3:27" ht="15.75" customHeight="1">
      <c r="C659" s="88"/>
      <c r="J659" s="113"/>
      <c r="K659" s="114"/>
      <c r="AA659" s="115"/>
    </row>
    <row r="660" spans="3:27" ht="15.75" customHeight="1">
      <c r="C660" s="88"/>
      <c r="J660" s="113"/>
      <c r="K660" s="114"/>
      <c r="AA660" s="115"/>
    </row>
    <row r="661" spans="3:27" ht="15.75" customHeight="1">
      <c r="C661" s="88"/>
      <c r="J661" s="113"/>
      <c r="K661" s="114"/>
      <c r="AA661" s="115"/>
    </row>
    <row r="662" spans="3:27" ht="15.75" customHeight="1">
      <c r="C662" s="88"/>
      <c r="J662" s="113"/>
      <c r="K662" s="114"/>
      <c r="AA662" s="115"/>
    </row>
    <row r="663" spans="3:27" ht="15.75" customHeight="1">
      <c r="C663" s="88"/>
      <c r="J663" s="113"/>
      <c r="K663" s="114"/>
      <c r="AA663" s="115"/>
    </row>
    <row r="664" spans="3:27" ht="15.75" customHeight="1">
      <c r="C664" s="88"/>
      <c r="J664" s="113"/>
      <c r="K664" s="114"/>
      <c r="AA664" s="115"/>
    </row>
    <row r="665" spans="3:27" ht="15.75" customHeight="1">
      <c r="C665" s="88"/>
      <c r="J665" s="113"/>
      <c r="K665" s="114"/>
      <c r="AA665" s="115"/>
    </row>
    <row r="666" spans="3:27" ht="15.75" customHeight="1">
      <c r="C666" s="88"/>
      <c r="J666" s="113"/>
      <c r="K666" s="114"/>
      <c r="AA666" s="115"/>
    </row>
    <row r="667" spans="3:27" ht="15.75" customHeight="1">
      <c r="C667" s="88"/>
      <c r="J667" s="113"/>
      <c r="K667" s="114"/>
      <c r="AA667" s="115"/>
    </row>
    <row r="668" spans="3:27" ht="15.75" customHeight="1">
      <c r="C668" s="88"/>
      <c r="J668" s="113"/>
      <c r="K668" s="114"/>
      <c r="AA668" s="115"/>
    </row>
    <row r="669" spans="3:27" ht="15.75" customHeight="1">
      <c r="C669" s="88"/>
      <c r="J669" s="113"/>
      <c r="K669" s="114"/>
      <c r="AA669" s="115"/>
    </row>
    <row r="670" spans="3:27" ht="15.75" customHeight="1">
      <c r="C670" s="88"/>
      <c r="J670" s="113"/>
      <c r="K670" s="114"/>
      <c r="AA670" s="115"/>
    </row>
    <row r="671" spans="3:27" ht="15.75" customHeight="1">
      <c r="C671" s="88"/>
      <c r="J671" s="113"/>
      <c r="K671" s="114"/>
      <c r="AA671" s="115"/>
    </row>
    <row r="672" spans="3:27" ht="15.75" customHeight="1">
      <c r="C672" s="88"/>
      <c r="J672" s="113"/>
      <c r="K672" s="114"/>
      <c r="AA672" s="115"/>
    </row>
    <row r="673" spans="3:27" ht="15.75" customHeight="1">
      <c r="C673" s="88"/>
      <c r="J673" s="113"/>
      <c r="K673" s="114"/>
      <c r="AA673" s="115"/>
    </row>
    <row r="674" spans="3:27" ht="15.75" customHeight="1">
      <c r="C674" s="88"/>
      <c r="J674" s="113"/>
      <c r="K674" s="114"/>
      <c r="AA674" s="115"/>
    </row>
    <row r="675" spans="3:27" ht="15.75" customHeight="1">
      <c r="C675" s="88"/>
      <c r="J675" s="113"/>
      <c r="K675" s="114"/>
      <c r="AA675" s="115"/>
    </row>
    <row r="676" spans="3:27" ht="15.75" customHeight="1">
      <c r="C676" s="88"/>
      <c r="J676" s="113"/>
      <c r="K676" s="114"/>
      <c r="AA676" s="115"/>
    </row>
    <row r="677" spans="3:27" ht="15.75" customHeight="1">
      <c r="C677" s="88"/>
      <c r="J677" s="113"/>
      <c r="K677" s="114"/>
      <c r="AA677" s="115"/>
    </row>
    <row r="678" spans="3:27" ht="15.75" customHeight="1">
      <c r="C678" s="88"/>
      <c r="J678" s="113"/>
      <c r="K678" s="114"/>
      <c r="AA678" s="115"/>
    </row>
    <row r="679" spans="3:27" ht="15.75" customHeight="1">
      <c r="C679" s="88"/>
      <c r="J679" s="113"/>
      <c r="K679" s="114"/>
      <c r="AA679" s="115"/>
    </row>
    <row r="680" spans="3:27" ht="15.75" customHeight="1">
      <c r="C680" s="88"/>
      <c r="J680" s="113"/>
      <c r="K680" s="114"/>
      <c r="AA680" s="115"/>
    </row>
    <row r="681" spans="3:27" ht="15.75" customHeight="1">
      <c r="C681" s="88"/>
      <c r="J681" s="113"/>
      <c r="K681" s="114"/>
      <c r="AA681" s="115"/>
    </row>
    <row r="682" spans="3:27" ht="15.75" customHeight="1">
      <c r="C682" s="88"/>
      <c r="J682" s="113"/>
      <c r="K682" s="114"/>
      <c r="AA682" s="115"/>
    </row>
    <row r="683" spans="3:27" ht="15.75" customHeight="1">
      <c r="C683" s="88"/>
      <c r="J683" s="113"/>
      <c r="K683" s="114"/>
      <c r="AA683" s="115"/>
    </row>
    <row r="684" spans="3:27" ht="15.75" customHeight="1">
      <c r="C684" s="88"/>
      <c r="J684" s="113"/>
      <c r="K684" s="114"/>
      <c r="AA684" s="115"/>
    </row>
    <row r="685" spans="3:27" ht="15.75" customHeight="1">
      <c r="C685" s="88"/>
      <c r="J685" s="113"/>
      <c r="K685" s="114"/>
      <c r="AA685" s="115"/>
    </row>
    <row r="686" spans="3:27" ht="15.75" customHeight="1">
      <c r="C686" s="88"/>
      <c r="J686" s="113"/>
      <c r="K686" s="114"/>
      <c r="AA686" s="115"/>
    </row>
    <row r="687" spans="3:27" ht="15.75" customHeight="1">
      <c r="C687" s="88"/>
      <c r="J687" s="113"/>
      <c r="K687" s="114"/>
      <c r="AA687" s="115"/>
    </row>
    <row r="688" spans="3:27" ht="15.75" customHeight="1">
      <c r="C688" s="88"/>
      <c r="J688" s="113"/>
      <c r="K688" s="114"/>
      <c r="AA688" s="115"/>
    </row>
    <row r="689" spans="3:27" ht="15.75" customHeight="1">
      <c r="C689" s="88"/>
      <c r="J689" s="113"/>
      <c r="K689" s="114"/>
      <c r="AA689" s="115"/>
    </row>
    <row r="690" spans="3:27" ht="15.75" customHeight="1">
      <c r="C690" s="88"/>
      <c r="J690" s="113"/>
      <c r="K690" s="114"/>
      <c r="AA690" s="115"/>
    </row>
    <row r="691" spans="3:27" ht="15.75" customHeight="1">
      <c r="C691" s="88"/>
      <c r="J691" s="113"/>
      <c r="K691" s="114"/>
      <c r="AA691" s="115"/>
    </row>
    <row r="692" spans="3:27" ht="15.75" customHeight="1">
      <c r="C692" s="88"/>
      <c r="J692" s="113"/>
      <c r="K692" s="114"/>
      <c r="AA692" s="115"/>
    </row>
    <row r="693" spans="3:27" ht="15.75" customHeight="1">
      <c r="C693" s="88"/>
      <c r="J693" s="113"/>
      <c r="K693" s="114"/>
      <c r="AA693" s="115"/>
    </row>
    <row r="694" spans="3:27" ht="15.75" customHeight="1">
      <c r="C694" s="88"/>
      <c r="J694" s="113"/>
      <c r="K694" s="114"/>
      <c r="AA694" s="115"/>
    </row>
    <row r="695" spans="3:27" ht="15.75" customHeight="1">
      <c r="C695" s="88"/>
      <c r="J695" s="113"/>
      <c r="K695" s="114"/>
      <c r="AA695" s="115"/>
    </row>
    <row r="696" spans="3:27" ht="15.75" customHeight="1">
      <c r="C696" s="88"/>
      <c r="J696" s="113"/>
      <c r="K696" s="114"/>
      <c r="AA696" s="115"/>
    </row>
    <row r="697" spans="3:27" ht="15.75" customHeight="1">
      <c r="C697" s="88"/>
      <c r="J697" s="113"/>
      <c r="K697" s="114"/>
      <c r="AA697" s="115"/>
    </row>
    <row r="698" spans="3:27" ht="15.75" customHeight="1">
      <c r="C698" s="88"/>
      <c r="J698" s="113"/>
      <c r="K698" s="114"/>
      <c r="AA698" s="115"/>
    </row>
    <row r="699" spans="3:27" ht="15.75" customHeight="1">
      <c r="C699" s="88"/>
      <c r="J699" s="113"/>
      <c r="K699" s="114"/>
      <c r="AA699" s="115"/>
    </row>
    <row r="700" spans="3:27" ht="15.75" customHeight="1">
      <c r="C700" s="88"/>
      <c r="J700" s="113"/>
      <c r="K700" s="114"/>
      <c r="AA700" s="115"/>
    </row>
    <row r="701" spans="3:27" ht="15.75" customHeight="1">
      <c r="C701" s="88"/>
      <c r="J701" s="113"/>
      <c r="K701" s="114"/>
      <c r="AA701" s="115"/>
    </row>
    <row r="702" spans="3:27" ht="15.75" customHeight="1">
      <c r="C702" s="88"/>
      <c r="J702" s="113"/>
      <c r="K702" s="114"/>
      <c r="AA702" s="115"/>
    </row>
    <row r="703" spans="3:27" ht="15.75" customHeight="1">
      <c r="C703" s="88"/>
      <c r="J703" s="113"/>
      <c r="K703" s="114"/>
      <c r="AA703" s="115"/>
    </row>
    <row r="704" spans="3:27" ht="15.75" customHeight="1">
      <c r="C704" s="88"/>
      <c r="J704" s="113"/>
      <c r="K704" s="114"/>
      <c r="AA704" s="115"/>
    </row>
    <row r="705" spans="3:27" ht="15.75" customHeight="1">
      <c r="C705" s="88"/>
      <c r="J705" s="113"/>
      <c r="K705" s="114"/>
      <c r="AA705" s="115"/>
    </row>
    <row r="706" spans="3:27" ht="15.75" customHeight="1">
      <c r="C706" s="88"/>
      <c r="J706" s="113"/>
      <c r="K706" s="114"/>
      <c r="AA706" s="115"/>
    </row>
    <row r="707" spans="3:27" ht="15.75" customHeight="1">
      <c r="C707" s="88"/>
      <c r="J707" s="113"/>
      <c r="K707" s="114"/>
      <c r="AA707" s="115"/>
    </row>
    <row r="708" spans="3:27" ht="15.75" customHeight="1">
      <c r="C708" s="88"/>
      <c r="J708" s="113"/>
      <c r="K708" s="114"/>
      <c r="AA708" s="115"/>
    </row>
    <row r="709" spans="3:27" ht="15.75" customHeight="1">
      <c r="C709" s="88"/>
      <c r="J709" s="113"/>
      <c r="K709" s="114"/>
      <c r="AA709" s="115"/>
    </row>
    <row r="710" spans="3:27" ht="15.75" customHeight="1">
      <c r="C710" s="88"/>
      <c r="J710" s="113"/>
      <c r="K710" s="114"/>
      <c r="AA710" s="115"/>
    </row>
    <row r="711" spans="3:27" ht="15.75" customHeight="1">
      <c r="C711" s="88"/>
      <c r="J711" s="113"/>
      <c r="K711" s="114"/>
      <c r="AA711" s="115"/>
    </row>
    <row r="712" spans="3:27" ht="15.75" customHeight="1">
      <c r="C712" s="88"/>
      <c r="J712" s="113"/>
      <c r="K712" s="114"/>
      <c r="AA712" s="115"/>
    </row>
    <row r="713" spans="3:27" ht="15.75" customHeight="1">
      <c r="C713" s="88"/>
      <c r="J713" s="113"/>
      <c r="K713" s="114"/>
      <c r="AA713" s="115"/>
    </row>
    <row r="714" spans="3:27" ht="15.75" customHeight="1">
      <c r="C714" s="88"/>
      <c r="J714" s="113"/>
      <c r="K714" s="114"/>
      <c r="AA714" s="115"/>
    </row>
    <row r="715" spans="3:27" ht="15.75" customHeight="1">
      <c r="C715" s="88"/>
      <c r="J715" s="113"/>
      <c r="K715" s="114"/>
      <c r="AA715" s="115"/>
    </row>
    <row r="716" spans="3:27" ht="15.75" customHeight="1">
      <c r="C716" s="88"/>
      <c r="J716" s="113"/>
      <c r="K716" s="114"/>
      <c r="AA716" s="115"/>
    </row>
    <row r="717" spans="3:27" ht="15.75" customHeight="1">
      <c r="C717" s="88"/>
      <c r="J717" s="113"/>
      <c r="K717" s="114"/>
      <c r="AA717" s="115"/>
    </row>
    <row r="718" spans="3:27" ht="15.75" customHeight="1">
      <c r="C718" s="88"/>
      <c r="J718" s="113"/>
      <c r="K718" s="114"/>
      <c r="AA718" s="115"/>
    </row>
    <row r="719" spans="3:27" ht="15.75" customHeight="1">
      <c r="C719" s="88"/>
      <c r="J719" s="113"/>
      <c r="K719" s="114"/>
      <c r="AA719" s="115"/>
    </row>
    <row r="720" spans="3:27" ht="15.75" customHeight="1">
      <c r="C720" s="88"/>
      <c r="J720" s="113"/>
      <c r="K720" s="114"/>
      <c r="AA720" s="115"/>
    </row>
    <row r="721" spans="3:27" ht="15.75" customHeight="1">
      <c r="C721" s="88"/>
      <c r="J721" s="113"/>
      <c r="K721" s="114"/>
      <c r="AA721" s="115"/>
    </row>
    <row r="722" spans="3:27" ht="15.75" customHeight="1">
      <c r="C722" s="88"/>
      <c r="J722" s="113"/>
      <c r="K722" s="114"/>
      <c r="AA722" s="115"/>
    </row>
    <row r="723" spans="3:27" ht="15.75" customHeight="1">
      <c r="C723" s="88"/>
      <c r="J723" s="113"/>
      <c r="K723" s="114"/>
      <c r="AA723" s="115"/>
    </row>
    <row r="724" spans="3:27" ht="15.75" customHeight="1">
      <c r="C724" s="88"/>
      <c r="J724" s="113"/>
      <c r="K724" s="114"/>
      <c r="AA724" s="115"/>
    </row>
    <row r="725" spans="3:27" ht="15.75" customHeight="1">
      <c r="C725" s="88"/>
      <c r="J725" s="113"/>
      <c r="K725" s="114"/>
      <c r="AA725" s="115"/>
    </row>
    <row r="726" spans="3:27" ht="15.75" customHeight="1">
      <c r="C726" s="88"/>
      <c r="J726" s="113"/>
      <c r="K726" s="114"/>
      <c r="AA726" s="115"/>
    </row>
    <row r="727" spans="3:27" ht="15.75" customHeight="1">
      <c r="C727" s="88"/>
      <c r="J727" s="113"/>
      <c r="K727" s="114"/>
      <c r="AA727" s="115"/>
    </row>
    <row r="728" spans="3:27" ht="15.75" customHeight="1">
      <c r="C728" s="88"/>
      <c r="J728" s="113"/>
      <c r="K728" s="114"/>
      <c r="AA728" s="115"/>
    </row>
    <row r="729" spans="3:27" ht="15.75" customHeight="1">
      <c r="C729" s="88"/>
      <c r="J729" s="113"/>
      <c r="K729" s="114"/>
      <c r="AA729" s="115"/>
    </row>
    <row r="730" spans="3:27" ht="15.75" customHeight="1">
      <c r="C730" s="88"/>
      <c r="J730" s="113"/>
      <c r="K730" s="114"/>
      <c r="AA730" s="115"/>
    </row>
    <row r="731" spans="3:27" ht="15.75" customHeight="1">
      <c r="C731" s="88"/>
      <c r="J731" s="113"/>
      <c r="K731" s="114"/>
      <c r="AA731" s="115"/>
    </row>
    <row r="732" spans="3:27" ht="15.75" customHeight="1">
      <c r="C732" s="88"/>
      <c r="J732" s="113"/>
      <c r="K732" s="114"/>
      <c r="AA732" s="115"/>
    </row>
    <row r="733" spans="3:27" ht="15.75" customHeight="1">
      <c r="C733" s="88"/>
      <c r="J733" s="113"/>
      <c r="K733" s="114"/>
      <c r="AA733" s="115"/>
    </row>
    <row r="734" spans="3:27" ht="15.75" customHeight="1">
      <c r="C734" s="88"/>
      <c r="J734" s="113"/>
      <c r="K734" s="114"/>
      <c r="AA734" s="115"/>
    </row>
    <row r="735" spans="3:27" ht="15.75" customHeight="1">
      <c r="C735" s="88"/>
      <c r="J735" s="113"/>
      <c r="K735" s="114"/>
      <c r="AA735" s="115"/>
    </row>
    <row r="736" spans="3:27" ht="15.75" customHeight="1">
      <c r="C736" s="88"/>
      <c r="J736" s="113"/>
      <c r="K736" s="114"/>
      <c r="AA736" s="115"/>
    </row>
    <row r="737" spans="3:27" ht="15.75" customHeight="1">
      <c r="C737" s="88"/>
      <c r="J737" s="113"/>
      <c r="K737" s="114"/>
      <c r="AA737" s="115"/>
    </row>
    <row r="738" spans="3:27" ht="15.75" customHeight="1">
      <c r="C738" s="88"/>
      <c r="J738" s="113"/>
      <c r="K738" s="114"/>
      <c r="AA738" s="115"/>
    </row>
    <row r="739" spans="3:27" ht="15.75" customHeight="1">
      <c r="C739" s="88"/>
      <c r="J739" s="113"/>
      <c r="K739" s="114"/>
      <c r="AA739" s="115"/>
    </row>
    <row r="740" spans="3:27" ht="15.75" customHeight="1">
      <c r="C740" s="88"/>
      <c r="J740" s="113"/>
      <c r="K740" s="114"/>
      <c r="AA740" s="115"/>
    </row>
    <row r="741" spans="3:27" ht="15.75" customHeight="1">
      <c r="C741" s="88"/>
      <c r="J741" s="113"/>
      <c r="K741" s="114"/>
      <c r="AA741" s="115"/>
    </row>
    <row r="742" spans="3:27" ht="15.75" customHeight="1">
      <c r="C742" s="88"/>
      <c r="J742" s="113"/>
      <c r="K742" s="114"/>
      <c r="AA742" s="115"/>
    </row>
    <row r="743" spans="3:27" ht="15.75" customHeight="1">
      <c r="C743" s="88"/>
      <c r="J743" s="113"/>
      <c r="K743" s="114"/>
      <c r="AA743" s="115"/>
    </row>
    <row r="744" spans="3:27" ht="15.75" customHeight="1">
      <c r="C744" s="88"/>
      <c r="J744" s="113"/>
      <c r="K744" s="114"/>
      <c r="AA744" s="115"/>
    </row>
    <row r="745" spans="3:27" ht="15.75" customHeight="1">
      <c r="C745" s="88"/>
      <c r="J745" s="113"/>
      <c r="K745" s="114"/>
      <c r="AA745" s="115"/>
    </row>
    <row r="746" spans="3:27" ht="15.75" customHeight="1">
      <c r="C746" s="88"/>
      <c r="J746" s="113"/>
      <c r="K746" s="114"/>
      <c r="AA746" s="115"/>
    </row>
    <row r="747" spans="3:27" ht="15.75" customHeight="1">
      <c r="C747" s="88"/>
      <c r="J747" s="113"/>
      <c r="K747" s="114"/>
      <c r="AA747" s="115"/>
    </row>
    <row r="748" spans="3:27" ht="15.75" customHeight="1">
      <c r="C748" s="88"/>
      <c r="J748" s="113"/>
      <c r="K748" s="114"/>
      <c r="AA748" s="115"/>
    </row>
    <row r="749" spans="3:27" ht="15.75" customHeight="1">
      <c r="C749" s="88"/>
      <c r="J749" s="113"/>
      <c r="K749" s="114"/>
      <c r="AA749" s="115"/>
    </row>
    <row r="750" spans="3:27" ht="15.75" customHeight="1">
      <c r="C750" s="88"/>
      <c r="J750" s="113"/>
      <c r="K750" s="114"/>
      <c r="AA750" s="115"/>
    </row>
    <row r="751" spans="3:27" ht="15.75" customHeight="1">
      <c r="C751" s="88"/>
      <c r="J751" s="113"/>
      <c r="K751" s="114"/>
      <c r="AA751" s="115"/>
    </row>
    <row r="752" spans="3:27" ht="15.75" customHeight="1">
      <c r="C752" s="88"/>
      <c r="J752" s="113"/>
      <c r="K752" s="114"/>
      <c r="AA752" s="115"/>
    </row>
    <row r="753" spans="3:27" ht="15.75" customHeight="1">
      <c r="C753" s="88"/>
      <c r="J753" s="113"/>
      <c r="K753" s="114"/>
      <c r="AA753" s="115"/>
    </row>
    <row r="754" spans="3:27" ht="15.75" customHeight="1">
      <c r="C754" s="88"/>
      <c r="J754" s="113"/>
      <c r="K754" s="114"/>
      <c r="AA754" s="115"/>
    </row>
    <row r="755" spans="3:27" ht="15.75" customHeight="1">
      <c r="C755" s="88"/>
      <c r="J755" s="113"/>
      <c r="K755" s="114"/>
      <c r="AA755" s="115"/>
    </row>
    <row r="756" spans="3:27" ht="15.75" customHeight="1">
      <c r="C756" s="88"/>
      <c r="J756" s="113"/>
      <c r="K756" s="114"/>
      <c r="AA756" s="115"/>
    </row>
    <row r="757" spans="3:27" ht="15.75" customHeight="1">
      <c r="C757" s="88"/>
      <c r="J757" s="113"/>
      <c r="K757" s="114"/>
      <c r="AA757" s="115"/>
    </row>
    <row r="758" spans="3:27" ht="15.75" customHeight="1">
      <c r="C758" s="88"/>
      <c r="J758" s="113"/>
      <c r="K758" s="114"/>
      <c r="AA758" s="115"/>
    </row>
    <row r="759" spans="3:27" ht="15.75" customHeight="1">
      <c r="C759" s="88"/>
      <c r="J759" s="113"/>
      <c r="K759" s="114"/>
      <c r="AA759" s="115"/>
    </row>
    <row r="760" spans="3:27" ht="15.75" customHeight="1">
      <c r="C760" s="88"/>
      <c r="J760" s="113"/>
      <c r="K760" s="114"/>
      <c r="AA760" s="115"/>
    </row>
    <row r="761" spans="3:27" ht="15.75" customHeight="1">
      <c r="C761" s="88"/>
      <c r="J761" s="113"/>
      <c r="K761" s="114"/>
      <c r="AA761" s="115"/>
    </row>
    <row r="762" spans="3:27" ht="15.75" customHeight="1">
      <c r="C762" s="88"/>
      <c r="J762" s="113"/>
      <c r="K762" s="114"/>
      <c r="AA762" s="115"/>
    </row>
    <row r="763" spans="3:27" ht="15.75" customHeight="1">
      <c r="C763" s="88"/>
      <c r="J763" s="113"/>
      <c r="K763" s="114"/>
      <c r="AA763" s="115"/>
    </row>
    <row r="764" spans="3:27" ht="15.75" customHeight="1">
      <c r="C764" s="88"/>
      <c r="J764" s="113"/>
      <c r="K764" s="114"/>
      <c r="AA764" s="115"/>
    </row>
    <row r="765" spans="3:27" ht="15.75" customHeight="1">
      <c r="C765" s="88"/>
      <c r="J765" s="113"/>
      <c r="K765" s="114"/>
      <c r="AA765" s="115"/>
    </row>
    <row r="766" spans="3:27" ht="15.75" customHeight="1">
      <c r="C766" s="88"/>
      <c r="J766" s="113"/>
      <c r="K766" s="114"/>
      <c r="AA766" s="115"/>
    </row>
    <row r="767" spans="3:27" ht="15.75" customHeight="1">
      <c r="C767" s="88"/>
      <c r="J767" s="113"/>
      <c r="K767" s="114"/>
      <c r="AA767" s="115"/>
    </row>
    <row r="768" spans="3:27" ht="15.75" customHeight="1">
      <c r="C768" s="88"/>
      <c r="J768" s="113"/>
      <c r="K768" s="114"/>
      <c r="AA768" s="115"/>
    </row>
    <row r="769" spans="3:27" ht="15.75" customHeight="1">
      <c r="C769" s="88"/>
      <c r="J769" s="113"/>
      <c r="K769" s="114"/>
      <c r="AA769" s="115"/>
    </row>
    <row r="770" spans="3:27" ht="15.75" customHeight="1">
      <c r="C770" s="88"/>
      <c r="J770" s="113"/>
      <c r="K770" s="114"/>
      <c r="AA770" s="115"/>
    </row>
    <row r="771" spans="3:27" ht="15.75" customHeight="1">
      <c r="C771" s="88"/>
      <c r="J771" s="113"/>
      <c r="K771" s="114"/>
      <c r="AA771" s="115"/>
    </row>
    <row r="772" spans="3:27" ht="15.75" customHeight="1">
      <c r="C772" s="88"/>
      <c r="J772" s="113"/>
      <c r="K772" s="114"/>
      <c r="AA772" s="115"/>
    </row>
    <row r="773" spans="3:27" ht="15.75" customHeight="1">
      <c r="C773" s="88"/>
      <c r="J773" s="113"/>
      <c r="K773" s="114"/>
      <c r="AA773" s="115"/>
    </row>
    <row r="774" spans="3:27" ht="15.75" customHeight="1">
      <c r="C774" s="88"/>
      <c r="J774" s="113"/>
      <c r="K774" s="114"/>
      <c r="AA774" s="115"/>
    </row>
    <row r="775" spans="3:27" ht="15.75" customHeight="1">
      <c r="C775" s="88"/>
      <c r="J775" s="113"/>
      <c r="K775" s="114"/>
      <c r="AA775" s="115"/>
    </row>
    <row r="776" spans="3:27" ht="15.75" customHeight="1">
      <c r="C776" s="88"/>
      <c r="J776" s="113"/>
      <c r="K776" s="114"/>
      <c r="AA776" s="115"/>
    </row>
    <row r="777" spans="3:27" ht="15.75" customHeight="1">
      <c r="C777" s="88"/>
      <c r="J777" s="113"/>
      <c r="K777" s="114"/>
      <c r="AA777" s="115"/>
    </row>
    <row r="778" spans="3:27" ht="15.75" customHeight="1">
      <c r="C778" s="88"/>
      <c r="J778" s="113"/>
      <c r="K778" s="114"/>
      <c r="AA778" s="115"/>
    </row>
    <row r="779" spans="3:27" ht="15.75" customHeight="1">
      <c r="C779" s="88"/>
      <c r="J779" s="113"/>
      <c r="K779" s="114"/>
      <c r="AA779" s="115"/>
    </row>
    <row r="780" spans="3:27" ht="15.75" customHeight="1">
      <c r="C780" s="88"/>
      <c r="J780" s="113"/>
      <c r="K780" s="114"/>
      <c r="AA780" s="115"/>
    </row>
    <row r="781" spans="3:27" ht="15.75" customHeight="1">
      <c r="C781" s="88"/>
      <c r="J781" s="113"/>
      <c r="K781" s="114"/>
      <c r="AA781" s="115"/>
    </row>
    <row r="782" spans="3:27" ht="15.75" customHeight="1">
      <c r="C782" s="88"/>
      <c r="J782" s="113"/>
      <c r="K782" s="114"/>
      <c r="AA782" s="115"/>
    </row>
    <row r="783" spans="3:27" ht="15.75" customHeight="1">
      <c r="C783" s="88"/>
      <c r="J783" s="113"/>
      <c r="K783" s="114"/>
      <c r="AA783" s="115"/>
    </row>
    <row r="784" spans="3:27" ht="15.75" customHeight="1">
      <c r="C784" s="88"/>
      <c r="J784" s="113"/>
      <c r="K784" s="114"/>
      <c r="AA784" s="115"/>
    </row>
    <row r="785" spans="3:27" ht="15.75" customHeight="1">
      <c r="C785" s="88"/>
      <c r="J785" s="113"/>
      <c r="K785" s="114"/>
      <c r="AA785" s="115"/>
    </row>
    <row r="786" spans="3:27" ht="15.75" customHeight="1">
      <c r="C786" s="88"/>
      <c r="J786" s="113"/>
      <c r="K786" s="114"/>
      <c r="AA786" s="115"/>
    </row>
    <row r="787" spans="3:27" ht="15.75" customHeight="1">
      <c r="C787" s="88"/>
      <c r="J787" s="113"/>
      <c r="K787" s="114"/>
      <c r="AA787" s="115"/>
    </row>
    <row r="788" spans="3:27" ht="15.75" customHeight="1">
      <c r="C788" s="88"/>
      <c r="J788" s="113"/>
      <c r="K788" s="114"/>
      <c r="AA788" s="115"/>
    </row>
    <row r="789" spans="3:27" ht="15.75" customHeight="1">
      <c r="C789" s="88"/>
      <c r="J789" s="113"/>
      <c r="K789" s="114"/>
      <c r="AA789" s="115"/>
    </row>
    <row r="790" spans="3:27" ht="15.75" customHeight="1">
      <c r="C790" s="88"/>
      <c r="J790" s="113"/>
      <c r="K790" s="114"/>
      <c r="AA790" s="115"/>
    </row>
    <row r="791" spans="3:27" ht="15.75" customHeight="1">
      <c r="C791" s="88"/>
      <c r="J791" s="113"/>
      <c r="K791" s="114"/>
      <c r="AA791" s="115"/>
    </row>
    <row r="792" spans="3:27" ht="15.75" customHeight="1">
      <c r="C792" s="88"/>
      <c r="J792" s="113"/>
      <c r="K792" s="114"/>
      <c r="AA792" s="115"/>
    </row>
    <row r="793" spans="3:27" ht="15.75" customHeight="1">
      <c r="C793" s="88"/>
      <c r="J793" s="113"/>
      <c r="K793" s="114"/>
      <c r="AA793" s="115"/>
    </row>
    <row r="794" spans="3:27" ht="15.75" customHeight="1">
      <c r="C794" s="88"/>
      <c r="J794" s="113"/>
      <c r="K794" s="114"/>
      <c r="AA794" s="115"/>
    </row>
    <row r="795" spans="3:27" ht="15.75" customHeight="1">
      <c r="C795" s="88"/>
      <c r="J795" s="113"/>
      <c r="K795" s="114"/>
      <c r="AA795" s="115"/>
    </row>
    <row r="796" spans="3:27" ht="15.75" customHeight="1">
      <c r="C796" s="88"/>
      <c r="J796" s="113"/>
      <c r="K796" s="114"/>
      <c r="AA796" s="115"/>
    </row>
    <row r="797" spans="3:27" ht="15.75" customHeight="1">
      <c r="C797" s="88"/>
      <c r="J797" s="113"/>
      <c r="K797" s="114"/>
      <c r="AA797" s="115"/>
    </row>
    <row r="798" spans="3:27" ht="15.75" customHeight="1">
      <c r="C798" s="88"/>
      <c r="J798" s="113"/>
      <c r="K798" s="114"/>
      <c r="AA798" s="115"/>
    </row>
    <row r="799" spans="3:27" ht="15.75" customHeight="1">
      <c r="C799" s="88"/>
      <c r="J799" s="113"/>
      <c r="K799" s="114"/>
      <c r="AA799" s="115"/>
    </row>
    <row r="800" spans="3:27" ht="15.75" customHeight="1">
      <c r="C800" s="88"/>
      <c r="J800" s="113"/>
      <c r="K800" s="114"/>
      <c r="AA800" s="115"/>
    </row>
    <row r="801" spans="3:27" ht="15.75" customHeight="1">
      <c r="C801" s="88"/>
      <c r="J801" s="113"/>
      <c r="K801" s="114"/>
      <c r="AA801" s="115"/>
    </row>
    <row r="802" spans="3:27" ht="15.75" customHeight="1">
      <c r="C802" s="88"/>
      <c r="J802" s="113"/>
      <c r="K802" s="114"/>
      <c r="AA802" s="115"/>
    </row>
    <row r="803" spans="3:27" ht="15.75" customHeight="1">
      <c r="C803" s="88"/>
      <c r="J803" s="113"/>
      <c r="K803" s="114"/>
      <c r="AA803" s="115"/>
    </row>
    <row r="804" spans="3:27" ht="15.75" customHeight="1">
      <c r="C804" s="88"/>
      <c r="J804" s="113"/>
      <c r="K804" s="114"/>
      <c r="AA804" s="115"/>
    </row>
    <row r="805" spans="3:27" ht="15.75" customHeight="1">
      <c r="C805" s="88"/>
      <c r="J805" s="113"/>
      <c r="K805" s="114"/>
      <c r="AA805" s="115"/>
    </row>
    <row r="806" spans="3:27" ht="15.75" customHeight="1">
      <c r="C806" s="88"/>
      <c r="J806" s="113"/>
      <c r="K806" s="114"/>
      <c r="AA806" s="115"/>
    </row>
    <row r="807" spans="3:27" ht="15.75" customHeight="1">
      <c r="C807" s="88"/>
      <c r="J807" s="113"/>
      <c r="K807" s="114"/>
      <c r="AA807" s="115"/>
    </row>
    <row r="808" spans="3:27" ht="15.75" customHeight="1">
      <c r="C808" s="88"/>
      <c r="J808" s="113"/>
      <c r="K808" s="114"/>
      <c r="AA808" s="115"/>
    </row>
    <row r="809" spans="3:27" ht="15.75" customHeight="1">
      <c r="C809" s="88"/>
      <c r="J809" s="113"/>
      <c r="K809" s="114"/>
      <c r="AA809" s="115"/>
    </row>
    <row r="810" spans="3:27" ht="15.75" customHeight="1">
      <c r="C810" s="88"/>
      <c r="J810" s="113"/>
      <c r="K810" s="114"/>
      <c r="AA810" s="115"/>
    </row>
    <row r="811" spans="3:27" ht="15.75" customHeight="1">
      <c r="C811" s="88"/>
      <c r="J811" s="113"/>
      <c r="K811" s="114"/>
      <c r="AA811" s="115"/>
    </row>
    <row r="812" spans="3:27" ht="15.75" customHeight="1">
      <c r="C812" s="88"/>
      <c r="J812" s="113"/>
      <c r="K812" s="114"/>
      <c r="AA812" s="115"/>
    </row>
    <row r="813" spans="3:27" ht="15.75" customHeight="1">
      <c r="C813" s="88"/>
      <c r="J813" s="113"/>
      <c r="K813" s="114"/>
      <c r="AA813" s="115"/>
    </row>
    <row r="814" spans="3:27" ht="15.75" customHeight="1">
      <c r="C814" s="88"/>
      <c r="J814" s="113"/>
      <c r="K814" s="114"/>
      <c r="AA814" s="115"/>
    </row>
    <row r="815" spans="3:27" ht="15.75" customHeight="1">
      <c r="C815" s="88"/>
      <c r="J815" s="113"/>
      <c r="K815" s="114"/>
      <c r="AA815" s="115"/>
    </row>
    <row r="816" spans="3:27" ht="15.75" customHeight="1">
      <c r="C816" s="88"/>
      <c r="J816" s="113"/>
      <c r="K816" s="114"/>
      <c r="AA816" s="115"/>
    </row>
    <row r="817" spans="3:27" ht="15.75" customHeight="1">
      <c r="C817" s="88"/>
      <c r="J817" s="113"/>
      <c r="K817" s="114"/>
      <c r="AA817" s="115"/>
    </row>
    <row r="818" spans="3:27" ht="15.75" customHeight="1">
      <c r="C818" s="88"/>
      <c r="J818" s="113"/>
      <c r="K818" s="114"/>
      <c r="AA818" s="115"/>
    </row>
    <row r="819" spans="3:27" ht="15.75" customHeight="1">
      <c r="C819" s="88"/>
      <c r="J819" s="113"/>
      <c r="K819" s="114"/>
      <c r="AA819" s="115"/>
    </row>
    <row r="820" spans="3:27" ht="15.75" customHeight="1">
      <c r="C820" s="88"/>
      <c r="J820" s="113"/>
      <c r="K820" s="114"/>
      <c r="AA820" s="115"/>
    </row>
    <row r="821" spans="3:27" ht="15.75" customHeight="1">
      <c r="C821" s="88"/>
      <c r="J821" s="113"/>
      <c r="K821" s="114"/>
      <c r="AA821" s="115"/>
    </row>
    <row r="822" spans="3:27" ht="15.75" customHeight="1">
      <c r="C822" s="88"/>
      <c r="J822" s="113"/>
      <c r="K822" s="114"/>
      <c r="AA822" s="115"/>
    </row>
    <row r="823" spans="3:27" ht="15.75" customHeight="1">
      <c r="C823" s="88"/>
      <c r="J823" s="113"/>
      <c r="K823" s="114"/>
      <c r="AA823" s="115"/>
    </row>
    <row r="824" spans="3:27" ht="15.75" customHeight="1">
      <c r="C824" s="88"/>
      <c r="J824" s="113"/>
      <c r="K824" s="114"/>
      <c r="AA824" s="115"/>
    </row>
    <row r="825" spans="3:27" ht="15.75" customHeight="1">
      <c r="C825" s="88"/>
      <c r="J825" s="113"/>
      <c r="K825" s="114"/>
      <c r="AA825" s="115"/>
    </row>
    <row r="826" spans="3:27" ht="15.75" customHeight="1">
      <c r="C826" s="88"/>
      <c r="J826" s="113"/>
      <c r="K826" s="114"/>
      <c r="AA826" s="115"/>
    </row>
    <row r="827" spans="3:27" ht="15.75" customHeight="1">
      <c r="C827" s="88"/>
      <c r="J827" s="113"/>
      <c r="K827" s="114"/>
      <c r="AA827" s="115"/>
    </row>
    <row r="828" spans="3:27" ht="15.75" customHeight="1">
      <c r="C828" s="88"/>
      <c r="J828" s="113"/>
      <c r="K828" s="114"/>
      <c r="AA828" s="115"/>
    </row>
    <row r="829" spans="3:27" ht="15.75" customHeight="1">
      <c r="C829" s="88"/>
      <c r="J829" s="113"/>
      <c r="K829" s="114"/>
      <c r="AA829" s="115"/>
    </row>
    <row r="830" spans="3:27" ht="15.75" customHeight="1">
      <c r="C830" s="88"/>
      <c r="J830" s="113"/>
      <c r="K830" s="114"/>
      <c r="AA830" s="115"/>
    </row>
    <row r="831" spans="3:27" ht="15.75" customHeight="1">
      <c r="C831" s="88"/>
      <c r="J831" s="113"/>
      <c r="K831" s="114"/>
      <c r="AA831" s="115"/>
    </row>
    <row r="832" spans="3:27" ht="15.75" customHeight="1">
      <c r="C832" s="88"/>
      <c r="J832" s="113"/>
      <c r="K832" s="114"/>
      <c r="AA832" s="115"/>
    </row>
    <row r="833" spans="3:27" ht="15.75" customHeight="1">
      <c r="C833" s="88"/>
      <c r="J833" s="113"/>
      <c r="K833" s="114"/>
      <c r="AA833" s="115"/>
    </row>
    <row r="834" spans="3:27" ht="15.75" customHeight="1">
      <c r="C834" s="88"/>
      <c r="J834" s="113"/>
      <c r="K834" s="114"/>
      <c r="AA834" s="115"/>
    </row>
    <row r="835" spans="3:27" ht="15.75" customHeight="1">
      <c r="C835" s="88"/>
      <c r="J835" s="113"/>
      <c r="K835" s="114"/>
      <c r="AA835" s="115"/>
    </row>
    <row r="836" spans="3:27" ht="15.75" customHeight="1">
      <c r="C836" s="88"/>
      <c r="J836" s="113"/>
      <c r="K836" s="114"/>
      <c r="AA836" s="115"/>
    </row>
    <row r="837" spans="3:27" ht="15.75" customHeight="1">
      <c r="C837" s="88"/>
      <c r="J837" s="113"/>
      <c r="K837" s="114"/>
      <c r="AA837" s="115"/>
    </row>
    <row r="838" spans="3:27" ht="15.75" customHeight="1">
      <c r="C838" s="88"/>
      <c r="J838" s="113"/>
      <c r="K838" s="114"/>
      <c r="AA838" s="115"/>
    </row>
    <row r="839" spans="3:27" ht="15.75" customHeight="1">
      <c r="C839" s="88"/>
      <c r="J839" s="113"/>
      <c r="K839" s="114"/>
      <c r="AA839" s="115"/>
    </row>
    <row r="840" spans="3:27" ht="15.75" customHeight="1">
      <c r="C840" s="88"/>
      <c r="J840" s="113"/>
      <c r="K840" s="114"/>
      <c r="AA840" s="115"/>
    </row>
    <row r="841" spans="3:27" ht="15.75" customHeight="1">
      <c r="C841" s="88"/>
      <c r="J841" s="113"/>
      <c r="K841" s="114"/>
      <c r="AA841" s="115"/>
    </row>
    <row r="842" spans="3:27" ht="15.75" customHeight="1">
      <c r="C842" s="88"/>
      <c r="J842" s="113"/>
      <c r="K842" s="114"/>
      <c r="AA842" s="115"/>
    </row>
    <row r="843" spans="3:27" ht="15.75" customHeight="1">
      <c r="C843" s="88"/>
      <c r="J843" s="113"/>
      <c r="K843" s="114"/>
      <c r="AA843" s="115"/>
    </row>
    <row r="844" spans="3:27" ht="15.75" customHeight="1">
      <c r="C844" s="88"/>
      <c r="J844" s="113"/>
      <c r="K844" s="114"/>
      <c r="AA844" s="115"/>
    </row>
    <row r="845" spans="3:27" ht="15.75" customHeight="1">
      <c r="C845" s="88"/>
      <c r="J845" s="113"/>
      <c r="K845" s="114"/>
      <c r="AA845" s="115"/>
    </row>
    <row r="846" spans="3:27" ht="15.75" customHeight="1">
      <c r="C846" s="88"/>
      <c r="J846" s="113"/>
      <c r="K846" s="114"/>
      <c r="AA846" s="115"/>
    </row>
    <row r="847" spans="3:27" ht="15.75" customHeight="1">
      <c r="C847" s="88"/>
      <c r="J847" s="113"/>
      <c r="K847" s="114"/>
      <c r="AA847" s="115"/>
    </row>
    <row r="848" spans="3:27" ht="15.75" customHeight="1">
      <c r="C848" s="88"/>
      <c r="J848" s="113"/>
      <c r="K848" s="114"/>
      <c r="AA848" s="115"/>
    </row>
    <row r="849" spans="3:27" ht="15.75" customHeight="1">
      <c r="C849" s="88"/>
      <c r="J849" s="113"/>
      <c r="K849" s="114"/>
      <c r="AA849" s="115"/>
    </row>
    <row r="850" spans="3:27" ht="15.75" customHeight="1">
      <c r="C850" s="88"/>
      <c r="J850" s="113"/>
      <c r="K850" s="114"/>
      <c r="AA850" s="115"/>
    </row>
    <row r="851" spans="3:27" ht="15.75" customHeight="1">
      <c r="C851" s="88"/>
      <c r="J851" s="113"/>
      <c r="K851" s="114"/>
      <c r="AA851" s="115"/>
    </row>
    <row r="852" spans="3:27" ht="15.75" customHeight="1">
      <c r="C852" s="88"/>
      <c r="J852" s="113"/>
      <c r="K852" s="114"/>
      <c r="AA852" s="115"/>
    </row>
    <row r="853" spans="3:27" ht="15.75" customHeight="1">
      <c r="C853" s="88"/>
      <c r="J853" s="113"/>
      <c r="K853" s="114"/>
      <c r="AA853" s="115"/>
    </row>
    <row r="854" spans="3:27" ht="15.75" customHeight="1">
      <c r="C854" s="88"/>
      <c r="J854" s="113"/>
      <c r="K854" s="114"/>
      <c r="AA854" s="115"/>
    </row>
    <row r="855" spans="3:27" ht="15.75" customHeight="1">
      <c r="C855" s="88"/>
      <c r="J855" s="113"/>
      <c r="K855" s="114"/>
      <c r="AA855" s="115"/>
    </row>
    <row r="856" spans="3:27" ht="15.75" customHeight="1">
      <c r="C856" s="88"/>
      <c r="J856" s="113"/>
      <c r="K856" s="114"/>
      <c r="AA856" s="115"/>
    </row>
    <row r="857" spans="3:27" ht="15.75" customHeight="1">
      <c r="C857" s="88"/>
      <c r="J857" s="113"/>
      <c r="K857" s="114"/>
      <c r="AA857" s="115"/>
    </row>
    <row r="858" spans="3:27" ht="15.75" customHeight="1">
      <c r="C858" s="88"/>
      <c r="J858" s="113"/>
      <c r="K858" s="114"/>
      <c r="AA858" s="115"/>
    </row>
    <row r="859" spans="3:27" ht="15.75" customHeight="1">
      <c r="C859" s="88"/>
      <c r="J859" s="113"/>
      <c r="K859" s="114"/>
      <c r="AA859" s="115"/>
    </row>
    <row r="860" spans="3:27" ht="15.75" customHeight="1">
      <c r="C860" s="88"/>
      <c r="J860" s="113"/>
      <c r="K860" s="114"/>
      <c r="AA860" s="115"/>
    </row>
    <row r="861" spans="3:27" ht="15.75" customHeight="1">
      <c r="C861" s="88"/>
      <c r="J861" s="113"/>
      <c r="K861" s="114"/>
      <c r="AA861" s="115"/>
    </row>
    <row r="862" spans="3:27" ht="15.75" customHeight="1">
      <c r="C862" s="88"/>
      <c r="J862" s="113"/>
      <c r="K862" s="114"/>
      <c r="AA862" s="115"/>
    </row>
    <row r="863" spans="3:27" ht="15.75" customHeight="1">
      <c r="C863" s="88"/>
      <c r="J863" s="113"/>
      <c r="K863" s="114"/>
      <c r="AA863" s="115"/>
    </row>
    <row r="864" spans="3:27" ht="15.75" customHeight="1">
      <c r="C864" s="88"/>
      <c r="J864" s="113"/>
      <c r="K864" s="114"/>
      <c r="AA864" s="115"/>
    </row>
    <row r="865" spans="3:27" ht="15.75" customHeight="1">
      <c r="C865" s="88"/>
      <c r="J865" s="113"/>
      <c r="K865" s="114"/>
      <c r="AA865" s="115"/>
    </row>
    <row r="866" spans="3:27" ht="15.75" customHeight="1">
      <c r="C866" s="88"/>
      <c r="J866" s="113"/>
      <c r="K866" s="114"/>
      <c r="AA866" s="115"/>
    </row>
    <row r="867" spans="3:27" ht="15.75" customHeight="1">
      <c r="C867" s="88"/>
      <c r="J867" s="113"/>
      <c r="K867" s="114"/>
      <c r="AA867" s="115"/>
    </row>
    <row r="868" spans="3:27" ht="15.75" customHeight="1">
      <c r="C868" s="88"/>
      <c r="J868" s="113"/>
      <c r="K868" s="114"/>
      <c r="AA868" s="115"/>
    </row>
    <row r="869" spans="3:27" ht="15.75" customHeight="1">
      <c r="C869" s="88"/>
      <c r="J869" s="113"/>
      <c r="K869" s="114"/>
      <c r="AA869" s="115"/>
    </row>
    <row r="870" spans="3:27" ht="15.75" customHeight="1">
      <c r="C870" s="88"/>
      <c r="J870" s="113"/>
      <c r="K870" s="114"/>
      <c r="AA870" s="115"/>
    </row>
    <row r="871" spans="3:27" ht="15.75" customHeight="1">
      <c r="C871" s="88"/>
      <c r="J871" s="113"/>
      <c r="K871" s="114"/>
      <c r="AA871" s="115"/>
    </row>
    <row r="872" spans="3:27" ht="15.75" customHeight="1">
      <c r="C872" s="88"/>
      <c r="J872" s="113"/>
      <c r="K872" s="114"/>
      <c r="AA872" s="115"/>
    </row>
    <row r="873" spans="3:27" ht="15.75" customHeight="1">
      <c r="C873" s="88"/>
      <c r="J873" s="113"/>
      <c r="K873" s="114"/>
      <c r="AA873" s="115"/>
    </row>
    <row r="874" spans="3:27" ht="15.75" customHeight="1">
      <c r="C874" s="88"/>
      <c r="J874" s="113"/>
      <c r="K874" s="114"/>
      <c r="AA874" s="115"/>
    </row>
    <row r="875" spans="3:27" ht="15.75" customHeight="1">
      <c r="C875" s="88"/>
      <c r="J875" s="113"/>
      <c r="K875" s="114"/>
      <c r="AA875" s="115"/>
    </row>
    <row r="876" spans="3:27" ht="15.75" customHeight="1">
      <c r="C876" s="88"/>
      <c r="J876" s="113"/>
      <c r="K876" s="114"/>
      <c r="AA876" s="115"/>
    </row>
    <row r="877" spans="3:27" ht="15.75" customHeight="1">
      <c r="C877" s="88"/>
      <c r="J877" s="113"/>
      <c r="K877" s="114"/>
      <c r="AA877" s="115"/>
    </row>
    <row r="878" spans="3:27" ht="15.75" customHeight="1">
      <c r="C878" s="88"/>
      <c r="J878" s="113"/>
      <c r="K878" s="114"/>
      <c r="AA878" s="115"/>
    </row>
    <row r="879" spans="3:27" ht="15.75" customHeight="1">
      <c r="C879" s="88"/>
      <c r="J879" s="113"/>
      <c r="K879" s="114"/>
      <c r="AA879" s="115"/>
    </row>
    <row r="880" spans="3:27" ht="15.75" customHeight="1">
      <c r="C880" s="88"/>
      <c r="J880" s="113"/>
      <c r="K880" s="114"/>
      <c r="AA880" s="115"/>
    </row>
    <row r="881" spans="3:27" ht="15.75" customHeight="1">
      <c r="C881" s="88"/>
      <c r="J881" s="113"/>
      <c r="K881" s="114"/>
      <c r="AA881" s="115"/>
    </row>
    <row r="882" spans="3:27" ht="15.75" customHeight="1">
      <c r="C882" s="88"/>
      <c r="J882" s="113"/>
      <c r="K882" s="114"/>
      <c r="AA882" s="115"/>
    </row>
    <row r="883" spans="3:27" ht="15.75" customHeight="1">
      <c r="C883" s="88"/>
      <c r="J883" s="113"/>
      <c r="K883" s="114"/>
      <c r="AA883" s="115"/>
    </row>
    <row r="884" spans="3:27" ht="15.75" customHeight="1">
      <c r="C884" s="88"/>
      <c r="J884" s="113"/>
      <c r="K884" s="114"/>
      <c r="AA884" s="115"/>
    </row>
    <row r="885" spans="3:27" ht="15.75" customHeight="1">
      <c r="C885" s="88"/>
      <c r="J885" s="113"/>
      <c r="K885" s="114"/>
      <c r="AA885" s="115"/>
    </row>
    <row r="886" spans="3:27" ht="15.75" customHeight="1">
      <c r="C886" s="88"/>
      <c r="J886" s="113"/>
      <c r="K886" s="114"/>
      <c r="AA886" s="115"/>
    </row>
    <row r="887" spans="3:27" ht="15.75" customHeight="1">
      <c r="C887" s="88"/>
      <c r="J887" s="113"/>
      <c r="K887" s="114"/>
      <c r="AA887" s="115"/>
    </row>
    <row r="888" spans="3:27" ht="15.75" customHeight="1">
      <c r="C888" s="88"/>
      <c r="J888" s="113"/>
      <c r="K888" s="114"/>
      <c r="AA888" s="115"/>
    </row>
    <row r="889" spans="3:27" ht="15.75" customHeight="1">
      <c r="C889" s="88"/>
      <c r="J889" s="113"/>
      <c r="K889" s="114"/>
      <c r="AA889" s="115"/>
    </row>
    <row r="890" spans="3:27" ht="15.75" customHeight="1">
      <c r="C890" s="88"/>
      <c r="J890" s="113"/>
      <c r="K890" s="114"/>
      <c r="AA890" s="115"/>
    </row>
    <row r="891" spans="3:27" ht="15.75" customHeight="1">
      <c r="C891" s="88"/>
      <c r="J891" s="113"/>
      <c r="K891" s="114"/>
      <c r="AA891" s="115"/>
    </row>
    <row r="892" spans="3:27" ht="15.75" customHeight="1">
      <c r="C892" s="88"/>
      <c r="J892" s="113"/>
      <c r="K892" s="114"/>
      <c r="AA892" s="115"/>
    </row>
    <row r="893" spans="3:27" ht="15.75" customHeight="1">
      <c r="C893" s="88"/>
      <c r="J893" s="113"/>
      <c r="K893" s="114"/>
      <c r="AA893" s="115"/>
    </row>
    <row r="894" spans="3:27" ht="15.75" customHeight="1">
      <c r="C894" s="88"/>
      <c r="J894" s="113"/>
      <c r="K894" s="114"/>
      <c r="AA894" s="115"/>
    </row>
    <row r="895" spans="3:27" ht="15.75" customHeight="1">
      <c r="C895" s="88"/>
      <c r="J895" s="113"/>
      <c r="K895" s="114"/>
      <c r="AA895" s="115"/>
    </row>
    <row r="896" spans="3:27" ht="15.75" customHeight="1">
      <c r="C896" s="88"/>
      <c r="J896" s="113"/>
      <c r="K896" s="114"/>
      <c r="AA896" s="115"/>
    </row>
    <row r="897" spans="3:27" ht="15.75" customHeight="1">
      <c r="C897" s="88"/>
      <c r="J897" s="113"/>
      <c r="K897" s="114"/>
      <c r="AA897" s="115"/>
    </row>
    <row r="898" spans="3:27" ht="15.75" customHeight="1">
      <c r="C898" s="88"/>
      <c r="J898" s="113"/>
      <c r="K898" s="114"/>
      <c r="AA898" s="115"/>
    </row>
    <row r="899" spans="3:27" ht="15.75" customHeight="1">
      <c r="C899" s="88"/>
      <c r="J899" s="113"/>
      <c r="K899" s="114"/>
      <c r="AA899" s="115"/>
    </row>
    <row r="900" spans="3:27" ht="15.75" customHeight="1">
      <c r="C900" s="88"/>
      <c r="J900" s="113"/>
      <c r="K900" s="114"/>
      <c r="AA900" s="115"/>
    </row>
    <row r="901" spans="3:27" ht="15.75" customHeight="1">
      <c r="C901" s="88"/>
      <c r="J901" s="113"/>
      <c r="K901" s="114"/>
      <c r="AA901" s="115"/>
    </row>
    <row r="902" spans="3:27" ht="15.75" customHeight="1">
      <c r="C902" s="88"/>
      <c r="J902" s="113"/>
      <c r="K902" s="114"/>
      <c r="AA902" s="115"/>
    </row>
    <row r="903" spans="3:27" ht="15.75" customHeight="1">
      <c r="C903" s="88"/>
      <c r="J903" s="113"/>
      <c r="K903" s="114"/>
      <c r="AA903" s="115"/>
    </row>
    <row r="904" spans="3:27" ht="15.75" customHeight="1">
      <c r="C904" s="88"/>
      <c r="J904" s="113"/>
      <c r="K904" s="114"/>
      <c r="AA904" s="115"/>
    </row>
    <row r="905" spans="3:27" ht="15.75" customHeight="1">
      <c r="C905" s="88"/>
      <c r="J905" s="113"/>
      <c r="K905" s="114"/>
      <c r="AA905" s="115"/>
    </row>
    <row r="906" spans="3:27" ht="15.75" customHeight="1">
      <c r="C906" s="88"/>
      <c r="J906" s="113"/>
      <c r="K906" s="114"/>
      <c r="AA906" s="115"/>
    </row>
    <row r="907" spans="3:27" ht="15.75" customHeight="1">
      <c r="C907" s="88"/>
      <c r="J907" s="113"/>
      <c r="K907" s="114"/>
      <c r="AA907" s="115"/>
    </row>
    <row r="908" spans="3:27" ht="15.75" customHeight="1">
      <c r="C908" s="88"/>
      <c r="J908" s="113"/>
      <c r="K908" s="114"/>
      <c r="AA908" s="115"/>
    </row>
    <row r="909" spans="3:27" ht="15.75" customHeight="1">
      <c r="C909" s="88"/>
      <c r="J909" s="113"/>
      <c r="K909" s="114"/>
      <c r="AA909" s="115"/>
    </row>
    <row r="910" spans="3:27" ht="15.75" customHeight="1">
      <c r="C910" s="88"/>
      <c r="J910" s="113"/>
      <c r="K910" s="114"/>
      <c r="AA910" s="115"/>
    </row>
    <row r="911" spans="3:27" ht="15.75" customHeight="1">
      <c r="C911" s="88"/>
      <c r="J911" s="113"/>
      <c r="K911" s="114"/>
      <c r="AA911" s="115"/>
    </row>
    <row r="912" spans="3:27" ht="15.75" customHeight="1">
      <c r="C912" s="88"/>
      <c r="J912" s="113"/>
      <c r="K912" s="114"/>
      <c r="AA912" s="115"/>
    </row>
    <row r="913" spans="3:27" ht="15.75" customHeight="1">
      <c r="C913" s="88"/>
      <c r="J913" s="113"/>
      <c r="K913" s="114"/>
      <c r="AA913" s="115"/>
    </row>
    <row r="914" spans="3:27" ht="15.75" customHeight="1">
      <c r="C914" s="88"/>
      <c r="J914" s="113"/>
      <c r="K914" s="114"/>
      <c r="AA914" s="115"/>
    </row>
    <row r="915" spans="3:27" ht="15.75" customHeight="1">
      <c r="C915" s="88"/>
      <c r="J915" s="113"/>
      <c r="K915" s="114"/>
      <c r="AA915" s="115"/>
    </row>
    <row r="916" spans="3:27" ht="15.75" customHeight="1">
      <c r="C916" s="88"/>
      <c r="J916" s="113"/>
      <c r="K916" s="114"/>
      <c r="AA916" s="115"/>
    </row>
    <row r="917" spans="3:27" ht="15.75" customHeight="1">
      <c r="C917" s="88"/>
      <c r="J917" s="113"/>
      <c r="K917" s="114"/>
      <c r="AA917" s="115"/>
    </row>
    <row r="918" spans="3:27" ht="15.75" customHeight="1">
      <c r="C918" s="88"/>
      <c r="J918" s="113"/>
      <c r="K918" s="114"/>
      <c r="AA918" s="115"/>
    </row>
    <row r="919" spans="3:27" ht="15.75" customHeight="1">
      <c r="C919" s="88"/>
      <c r="J919" s="113"/>
      <c r="K919" s="114"/>
      <c r="AA919" s="115"/>
    </row>
    <row r="920" spans="3:27" ht="15.75" customHeight="1">
      <c r="C920" s="88"/>
      <c r="J920" s="113"/>
      <c r="K920" s="114"/>
      <c r="AA920" s="115"/>
    </row>
    <row r="921" spans="3:27" ht="15.75" customHeight="1">
      <c r="C921" s="88"/>
      <c r="J921" s="113"/>
      <c r="K921" s="114"/>
      <c r="AA921" s="115"/>
    </row>
    <row r="922" spans="3:27" ht="15.75" customHeight="1">
      <c r="C922" s="88"/>
      <c r="J922" s="113"/>
      <c r="K922" s="114"/>
      <c r="AA922" s="115"/>
    </row>
    <row r="923" spans="3:27" ht="15.75" customHeight="1">
      <c r="C923" s="88"/>
      <c r="J923" s="113"/>
      <c r="K923" s="114"/>
      <c r="AA923" s="115"/>
    </row>
    <row r="924" spans="3:27" ht="15.75" customHeight="1">
      <c r="C924" s="88"/>
      <c r="J924" s="113"/>
      <c r="K924" s="114"/>
      <c r="AA924" s="115"/>
    </row>
    <row r="925" spans="3:27" ht="15.75" customHeight="1">
      <c r="C925" s="88"/>
      <c r="J925" s="113"/>
      <c r="K925" s="114"/>
      <c r="AA925" s="115"/>
    </row>
    <row r="926" spans="3:27" ht="15.75" customHeight="1">
      <c r="C926" s="88"/>
      <c r="J926" s="113"/>
      <c r="K926" s="114"/>
      <c r="AA926" s="115"/>
    </row>
    <row r="927" spans="3:27" ht="15.75" customHeight="1">
      <c r="C927" s="88"/>
      <c r="J927" s="113"/>
      <c r="K927" s="114"/>
      <c r="AA927" s="115"/>
    </row>
    <row r="928" spans="3:27" ht="15.75" customHeight="1">
      <c r="C928" s="88"/>
      <c r="J928" s="113"/>
      <c r="K928" s="114"/>
      <c r="AA928" s="115"/>
    </row>
    <row r="929" spans="3:27" ht="15.75" customHeight="1">
      <c r="C929" s="88"/>
      <c r="J929" s="113"/>
      <c r="K929" s="114"/>
      <c r="AA929" s="115"/>
    </row>
    <row r="930" spans="3:27" ht="15.75" customHeight="1">
      <c r="C930" s="88"/>
      <c r="J930" s="113"/>
      <c r="K930" s="114"/>
      <c r="AA930" s="115"/>
    </row>
    <row r="931" spans="3:27" ht="15.75" customHeight="1">
      <c r="C931" s="88"/>
      <c r="J931" s="113"/>
      <c r="K931" s="114"/>
      <c r="AA931" s="115"/>
    </row>
    <row r="932" spans="3:27" ht="15.75" customHeight="1">
      <c r="C932" s="88"/>
      <c r="J932" s="113"/>
      <c r="K932" s="114"/>
      <c r="AA932" s="115"/>
    </row>
    <row r="933" spans="3:27" ht="15.75" customHeight="1">
      <c r="C933" s="88"/>
      <c r="J933" s="113"/>
      <c r="K933" s="114"/>
      <c r="AA933" s="115"/>
    </row>
    <row r="934" spans="3:27" ht="15.75" customHeight="1">
      <c r="C934" s="88"/>
      <c r="J934" s="113"/>
      <c r="K934" s="114"/>
      <c r="AA934" s="115"/>
    </row>
    <row r="935" spans="3:27" ht="15.75" customHeight="1">
      <c r="C935" s="88"/>
      <c r="J935" s="113"/>
      <c r="K935" s="114"/>
      <c r="AA935" s="115"/>
    </row>
    <row r="936" spans="3:27" ht="15.75" customHeight="1">
      <c r="C936" s="88"/>
      <c r="J936" s="113"/>
      <c r="K936" s="114"/>
      <c r="AA936" s="115"/>
    </row>
    <row r="937" spans="3:27" ht="15.75" customHeight="1">
      <c r="C937" s="88"/>
      <c r="J937" s="113"/>
      <c r="K937" s="114"/>
      <c r="AA937" s="115"/>
    </row>
    <row r="938" spans="3:27" ht="15.75" customHeight="1">
      <c r="C938" s="88"/>
      <c r="J938" s="113"/>
      <c r="K938" s="114"/>
      <c r="AA938" s="115"/>
    </row>
    <row r="939" spans="3:27" ht="15.75" customHeight="1">
      <c r="C939" s="88"/>
      <c r="J939" s="113"/>
      <c r="K939" s="114"/>
      <c r="AA939" s="115"/>
    </row>
    <row r="940" spans="3:27" ht="15.75" customHeight="1">
      <c r="C940" s="88"/>
      <c r="J940" s="113"/>
      <c r="K940" s="114"/>
      <c r="AA940" s="115"/>
    </row>
    <row r="941" spans="3:27" ht="15.75" customHeight="1">
      <c r="C941" s="88"/>
      <c r="J941" s="113"/>
      <c r="K941" s="114"/>
      <c r="AA941" s="115"/>
    </row>
    <row r="942" spans="3:27" ht="15.75" customHeight="1">
      <c r="C942" s="88"/>
      <c r="J942" s="113"/>
      <c r="K942" s="114"/>
      <c r="AA942" s="115"/>
    </row>
    <row r="943" spans="3:27" ht="15.75" customHeight="1">
      <c r="C943" s="88"/>
      <c r="J943" s="113"/>
      <c r="K943" s="114"/>
      <c r="AA943" s="115"/>
    </row>
    <row r="944" spans="3:27" ht="15.75" customHeight="1">
      <c r="C944" s="88"/>
      <c r="J944" s="113"/>
      <c r="K944" s="114"/>
      <c r="AA944" s="115"/>
    </row>
    <row r="945" spans="3:27" ht="15.75" customHeight="1">
      <c r="C945" s="88"/>
      <c r="J945" s="113"/>
      <c r="K945" s="114"/>
      <c r="AA945" s="115"/>
    </row>
    <row r="946" spans="3:27" ht="15.75" customHeight="1">
      <c r="C946" s="88"/>
      <c r="J946" s="113"/>
      <c r="K946" s="114"/>
      <c r="AA946" s="115"/>
    </row>
  </sheetData>
  <mergeCells count="7">
    <mergeCell ref="AO2:AT2"/>
    <mergeCell ref="H1:M1"/>
    <mergeCell ref="AB2:AG2"/>
    <mergeCell ref="AI2:AN2"/>
    <mergeCell ref="U2:Z2"/>
    <mergeCell ref="N2:S2"/>
    <mergeCell ref="N1:AT1"/>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21:A1000"/>
  <sheetViews>
    <sheetView workbookViewId="0"/>
  </sheetViews>
  <sheetFormatPr baseColWidth="10" defaultColWidth="14.42578125" defaultRowHeight="15" customHeight="1"/>
  <cols>
    <col min="1" max="26" width="10.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21:A1000"/>
  <sheetViews>
    <sheetView workbookViewId="0"/>
  </sheetViews>
  <sheetFormatPr baseColWidth="10" defaultColWidth="14.42578125" defaultRowHeight="15" customHeight="1"/>
  <cols>
    <col min="1" max="26" width="10.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msantamaria</cp:lastModifiedBy>
  <dcterms:modified xsi:type="dcterms:W3CDTF">2019-04-29T10:15:57Z</dcterms:modified>
</cp:coreProperties>
</file>