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xampp\htdocs\sistema_de_tickets\sistema_de_tickets\Dashboards\Dashboards\Data\"/>
    </mc:Choice>
  </mc:AlternateContent>
  <xr:revisionPtr revIDLastSave="0" documentId="13_ncr:1_{F9E42029-9E12-4045-B5CE-09711D56E1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TRADAS 2024" sheetId="1" r:id="rId1"/>
    <sheet name="SALIDAS 2024" sheetId="2" r:id="rId2"/>
    <sheet name="Pedidos Trabajados  2024" sheetId="3" r:id="rId3"/>
    <sheet name="REVERSA" sheetId="4" r:id="rId4"/>
    <sheet name="Material De Empaque " sheetId="5" r:id="rId5"/>
    <sheet name="SALIDAS 2023" sheetId="6" r:id="rId6"/>
    <sheet name="ENTRADA 2023" sheetId="7" r:id="rId7"/>
    <sheet name="Pedidos Trabajados " sheetId="8" r:id="rId8"/>
    <sheet name="ENTRADAS 2022" sheetId="9" r:id="rId9"/>
    <sheet name="SALIDAS 2022" sheetId="10" r:id="rId10"/>
    <sheet name="MUDANZA" sheetId="11" r:id="rId11"/>
    <sheet name="Hoja3" sheetId="12" r:id="rId12"/>
  </sheets>
  <definedNames>
    <definedName name="_xlnm._FilterDatabase" localSheetId="6">'ENTRADA 2023'!$A$3:$X$3</definedName>
    <definedName name="_xlnm._FilterDatabase" localSheetId="8">'ENTRADAS 2022'!$A$1:$V$219</definedName>
    <definedName name="_xlnm._FilterDatabase" localSheetId="0">'ENTRADAS 2024'!$A$1:$AC$33</definedName>
    <definedName name="_xlnm._FilterDatabase" localSheetId="7">'Pedidos Trabajados '!$A$1:$P$534</definedName>
    <definedName name="_xlnm._FilterDatabase" localSheetId="2">'Pedidos Trabajados  2024'!#REF!</definedName>
    <definedName name="_xlnm._FilterDatabase" localSheetId="9">'SALIDAS 2022'!$A$4:$AA$314</definedName>
    <definedName name="_xlnm._FilterDatabase" localSheetId="5">'SALIDAS 2023'!$A$5:$AM$5</definedName>
    <definedName name="_xlnm._FilterDatabase" localSheetId="1">'SALIDAS 2024'!$A$5:$Y$104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1" l="1"/>
  <c r="P25" i="11" s="1"/>
  <c r="I14" i="11"/>
  <c r="I13" i="11"/>
  <c r="I12" i="11"/>
  <c r="I11" i="11"/>
  <c r="I9" i="11"/>
  <c r="I6" i="11"/>
  <c r="I5" i="11"/>
  <c r="I4" i="11"/>
  <c r="I3" i="11"/>
  <c r="AA317" i="10"/>
  <c r="Y317" i="10"/>
  <c r="W317" i="10"/>
  <c r="V317" i="10"/>
  <c r="U317" i="10"/>
  <c r="T317" i="10"/>
  <c r="S317" i="10"/>
  <c r="N317" i="10"/>
  <c r="M317" i="10"/>
  <c r="A64" i="10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63" i="10"/>
  <c r="A62" i="10"/>
  <c r="A21" i="10"/>
  <c r="A22" i="10" s="1"/>
  <c r="A23" i="10" s="1"/>
  <c r="A24" i="10" s="1"/>
  <c r="A25" i="10" s="1"/>
  <c r="A26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20" i="10"/>
  <c r="A16" i="10"/>
  <c r="A17" i="10" s="1"/>
  <c r="A18" i="10" s="1"/>
  <c r="A7" i="10"/>
  <c r="A8" i="10" s="1"/>
  <c r="A9" i="10" s="1"/>
  <c r="A10" i="10" s="1"/>
  <c r="A11" i="10" s="1"/>
  <c r="A12" i="10" s="1"/>
  <c r="A13" i="10" s="1"/>
  <c r="A14" i="10" s="1"/>
  <c r="T221" i="9"/>
  <c r="R221" i="9"/>
  <c r="Q221" i="9"/>
  <c r="P221" i="9"/>
  <c r="O221" i="9"/>
  <c r="N221" i="9"/>
  <c r="M221" i="9"/>
  <c r="A59" i="9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6" i="9"/>
  <c r="A5" i="9"/>
  <c r="U4" i="9"/>
  <c r="V4" i="9" s="1"/>
  <c r="L598" i="8"/>
  <c r="K598" i="8"/>
  <c r="J598" i="8"/>
  <c r="I598" i="8"/>
  <c r="H598" i="8"/>
  <c r="L565" i="8"/>
  <c r="K565" i="8"/>
  <c r="J565" i="8"/>
  <c r="I565" i="8"/>
  <c r="H565" i="8"/>
  <c r="G565" i="8"/>
  <c r="F565" i="8"/>
  <c r="L534" i="8"/>
  <c r="K534" i="8"/>
  <c r="J534" i="8"/>
  <c r="I534" i="8"/>
  <c r="H534" i="8"/>
  <c r="G534" i="8"/>
  <c r="F534" i="8"/>
  <c r="L511" i="8"/>
  <c r="K511" i="8"/>
  <c r="J511" i="8"/>
  <c r="I511" i="8"/>
  <c r="H511" i="8"/>
  <c r="G511" i="8"/>
  <c r="F511" i="8"/>
  <c r="L490" i="8"/>
  <c r="K490" i="8"/>
  <c r="J490" i="8"/>
  <c r="I490" i="8"/>
  <c r="H490" i="8"/>
  <c r="G490" i="8"/>
  <c r="F490" i="8"/>
  <c r="L447" i="8"/>
  <c r="K447" i="8"/>
  <c r="J447" i="8"/>
  <c r="I447" i="8"/>
  <c r="L421" i="8"/>
  <c r="K421" i="8"/>
  <c r="J421" i="8"/>
  <c r="I421" i="8"/>
  <c r="L392" i="8"/>
  <c r="K392" i="8"/>
  <c r="J392" i="8"/>
  <c r="I392" i="8"/>
  <c r="L358" i="8"/>
  <c r="K358" i="8"/>
  <c r="J358" i="8"/>
  <c r="I358" i="8"/>
  <c r="N327" i="8"/>
  <c r="L325" i="8"/>
  <c r="K325" i="8"/>
  <c r="J325" i="8"/>
  <c r="I325" i="8"/>
  <c r="L294" i="8"/>
  <c r="K294" i="8"/>
  <c r="J294" i="8"/>
  <c r="I294" i="8"/>
  <c r="L262" i="8"/>
  <c r="K262" i="8"/>
  <c r="J262" i="8"/>
  <c r="I262" i="8"/>
  <c r="L236" i="8"/>
  <c r="K236" i="8"/>
  <c r="J236" i="8"/>
  <c r="I236" i="8"/>
  <c r="L193" i="8"/>
  <c r="K193" i="8"/>
  <c r="J193" i="8"/>
  <c r="I193" i="8"/>
  <c r="L161" i="8"/>
  <c r="K161" i="8"/>
  <c r="J161" i="8"/>
  <c r="I161" i="8"/>
  <c r="L138" i="8"/>
  <c r="K138" i="8"/>
  <c r="J138" i="8"/>
  <c r="I138" i="8"/>
  <c r="L108" i="8"/>
  <c r="K108" i="8"/>
  <c r="J108" i="8"/>
  <c r="I108" i="8"/>
  <c r="L70" i="8"/>
  <c r="K70" i="8"/>
  <c r="J70" i="8"/>
  <c r="I70" i="8"/>
  <c r="H70" i="8"/>
  <c r="N31" i="8"/>
  <c r="M31" i="8"/>
  <c r="L31" i="8"/>
  <c r="K31" i="8"/>
  <c r="J31" i="8"/>
  <c r="I31" i="8"/>
  <c r="H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W218" i="7"/>
  <c r="U218" i="7"/>
  <c r="S218" i="7"/>
  <c r="R218" i="7"/>
  <c r="Q218" i="7"/>
  <c r="P218" i="7"/>
  <c r="O218" i="7"/>
  <c r="Z31" i="7"/>
  <c r="Y31" i="7"/>
  <c r="AC318" i="6"/>
  <c r="AA318" i="6"/>
  <c r="Y318" i="6"/>
  <c r="X318" i="6"/>
  <c r="W318" i="6"/>
  <c r="V318" i="6"/>
  <c r="U318" i="6"/>
  <c r="O318" i="6"/>
  <c r="N318" i="6"/>
  <c r="A65" i="6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64" i="6"/>
  <c r="A63" i="6"/>
  <c r="A20" i="6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6" i="6" s="1"/>
  <c r="A57" i="6" s="1"/>
  <c r="A58" i="6" s="1"/>
  <c r="A59" i="6" s="1"/>
  <c r="A60" i="6" s="1"/>
  <c r="A61" i="6" s="1"/>
  <c r="A16" i="6"/>
  <c r="A17" i="6" s="1"/>
  <c r="A18" i="6" s="1"/>
  <c r="A7" i="6"/>
  <c r="A8" i="6" s="1"/>
  <c r="A9" i="6" s="1"/>
  <c r="A10" i="6" s="1"/>
  <c r="A11" i="6" s="1"/>
  <c r="A12" i="6" s="1"/>
  <c r="A13" i="6" s="1"/>
  <c r="A14" i="6" s="1"/>
  <c r="I33" i="5"/>
  <c r="H33" i="5"/>
  <c r="G33" i="5"/>
  <c r="E33" i="5"/>
  <c r="D33" i="5"/>
  <c r="C33" i="5"/>
  <c r="A33" i="5" s="1"/>
  <c r="F32" i="5"/>
  <c r="A32" i="5"/>
  <c r="F31" i="5"/>
  <c r="A31" i="5"/>
  <c r="F30" i="5"/>
  <c r="A30" i="5"/>
  <c r="F29" i="5"/>
  <c r="A29" i="5"/>
  <c r="F28" i="5"/>
  <c r="A28" i="5"/>
  <c r="F27" i="5"/>
  <c r="A27" i="5"/>
  <c r="F26" i="5"/>
  <c r="A26" i="5"/>
  <c r="F25" i="5"/>
  <c r="A25" i="5"/>
  <c r="F24" i="5"/>
  <c r="A24" i="5"/>
  <c r="F23" i="5"/>
  <c r="A23" i="5"/>
  <c r="F22" i="5"/>
  <c r="A22" i="5"/>
  <c r="F21" i="5"/>
  <c r="F33" i="5" s="1"/>
  <c r="A21" i="5"/>
  <c r="S16" i="5"/>
  <c r="R16" i="5"/>
  <c r="Q16" i="5"/>
  <c r="P16" i="5"/>
  <c r="O16" i="5"/>
  <c r="N16" i="5"/>
  <c r="M16" i="5"/>
  <c r="I16" i="5"/>
  <c r="H16" i="5"/>
  <c r="G16" i="5"/>
  <c r="F16" i="5"/>
  <c r="E16" i="5"/>
  <c r="D16" i="5"/>
  <c r="C16" i="5"/>
  <c r="T15" i="5"/>
  <c r="K15" i="5"/>
  <c r="T14" i="5"/>
  <c r="K14" i="5"/>
  <c r="T13" i="5"/>
  <c r="K13" i="5"/>
  <c r="U12" i="5"/>
  <c r="X11" i="5" s="1"/>
  <c r="T12" i="5"/>
  <c r="K12" i="5"/>
  <c r="W11" i="5"/>
  <c r="T11" i="5"/>
  <c r="K11" i="5"/>
  <c r="T10" i="5"/>
  <c r="K10" i="5"/>
  <c r="J10" i="5"/>
  <c r="T9" i="5"/>
  <c r="K9" i="5"/>
  <c r="J9" i="5"/>
  <c r="W8" i="5"/>
  <c r="T8" i="5"/>
  <c r="K8" i="5"/>
  <c r="J8" i="5"/>
  <c r="V7" i="5"/>
  <c r="T7" i="5"/>
  <c r="K7" i="5"/>
  <c r="J7" i="5"/>
  <c r="T6" i="5"/>
  <c r="U9" i="5" s="1"/>
  <c r="X8" i="5" s="1"/>
  <c r="K6" i="5"/>
  <c r="J6" i="5"/>
  <c r="T5" i="5"/>
  <c r="K5" i="5"/>
  <c r="J5" i="5"/>
  <c r="T4" i="5"/>
  <c r="K4" i="5"/>
  <c r="J4" i="5"/>
  <c r="J23" i="4"/>
  <c r="H23" i="4"/>
  <c r="H22" i="4"/>
  <c r="J22" i="4" s="1"/>
  <c r="J21" i="4"/>
  <c r="H21" i="4"/>
  <c r="J20" i="4"/>
  <c r="H20" i="4"/>
  <c r="J19" i="4"/>
  <c r="H19" i="4"/>
  <c r="J18" i="4"/>
  <c r="H18" i="4"/>
  <c r="J17" i="4"/>
  <c r="H17" i="4"/>
  <c r="H16" i="4"/>
  <c r="J16" i="4" s="1"/>
  <c r="J15" i="4"/>
  <c r="H15" i="4"/>
  <c r="J14" i="4"/>
  <c r="H14" i="4"/>
  <c r="J13" i="4"/>
  <c r="H13" i="4"/>
  <c r="J12" i="4"/>
  <c r="H12" i="4"/>
  <c r="J11" i="4"/>
  <c r="H11" i="4"/>
  <c r="H10" i="4"/>
  <c r="J10" i="4" s="1"/>
  <c r="J9" i="4"/>
  <c r="H9" i="4"/>
  <c r="J8" i="4"/>
  <c r="H8" i="4"/>
  <c r="A8" i="4"/>
  <c r="L331" i="3"/>
  <c r="K331" i="3"/>
  <c r="L274" i="3"/>
  <c r="K274" i="3"/>
  <c r="L232" i="3"/>
  <c r="K232" i="3"/>
  <c r="L199" i="3"/>
  <c r="K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L139" i="3"/>
  <c r="K139" i="3"/>
  <c r="L97" i="3"/>
  <c r="K97" i="3"/>
  <c r="L53" i="3"/>
  <c r="K53" i="3"/>
  <c r="J53" i="3"/>
  <c r="I53" i="3"/>
  <c r="H53" i="3"/>
  <c r="G53" i="3"/>
  <c r="F53" i="3"/>
  <c r="L24" i="3"/>
  <c r="K24" i="3"/>
  <c r="J24" i="3"/>
  <c r="I24" i="3"/>
  <c r="H24" i="3"/>
  <c r="G24" i="3"/>
  <c r="AE29" i="2"/>
  <c r="AE28" i="2"/>
  <c r="AC23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6" i="2"/>
  <c r="O18" i="1"/>
  <c r="A56" i="2" l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</calcChain>
</file>

<file path=xl/sharedStrings.xml><?xml version="1.0" encoding="utf-8"?>
<sst xmlns="http://schemas.openxmlformats.org/spreadsheetml/2006/main" count="7658" uniqueCount="1998">
  <si>
    <t>NÚMERO DE MUDANZA</t>
  </si>
  <si>
    <t>CONTENEDOR</t>
  </si>
  <si>
    <t>FECHA DE TRASLADO</t>
  </si>
  <si>
    <t>NÚMERO DE FACTURA</t>
  </si>
  <si>
    <t>ACARREO</t>
  </si>
  <si>
    <t>TI</t>
  </si>
  <si>
    <t xml:space="preserve">MONTO A FACTURAR </t>
  </si>
  <si>
    <t>AID</t>
  </si>
  <si>
    <t>Vehículo</t>
  </si>
  <si>
    <t>Anomalia</t>
  </si>
  <si>
    <t xml:space="preserve">Paletas </t>
  </si>
  <si>
    <t>Paletas Fisicas</t>
  </si>
  <si>
    <t>Ubic</t>
  </si>
  <si>
    <t>Sucursal</t>
  </si>
  <si>
    <t>Vía</t>
  </si>
  <si>
    <t>Tipo</t>
  </si>
  <si>
    <t>Tam</t>
  </si>
  <si>
    <t>Esperada</t>
  </si>
  <si>
    <t>Recibida</t>
  </si>
  <si>
    <t>M3</t>
  </si>
  <si>
    <t>% Avan</t>
  </si>
  <si>
    <t>% Ubi</t>
  </si>
  <si>
    <t>Lns</t>
  </si>
  <si>
    <t>Skus</t>
  </si>
  <si>
    <t>Plts</t>
  </si>
  <si>
    <t>Srls</t>
  </si>
  <si>
    <t>Srls E.</t>
  </si>
  <si>
    <t>ETA</t>
  </si>
  <si>
    <t>Puerto</t>
  </si>
  <si>
    <t>Acarreo</t>
  </si>
  <si>
    <t>Recibido</t>
  </si>
  <si>
    <t>Abierto</t>
  </si>
  <si>
    <t>Descargado</t>
  </si>
  <si>
    <t>Ubicado</t>
  </si>
  <si>
    <t>Interfaz</t>
  </si>
  <si>
    <t>Guía</t>
  </si>
  <si>
    <t>Facturas</t>
  </si>
  <si>
    <t>UETU4500648</t>
  </si>
  <si>
    <t>13/05/2022</t>
  </si>
  <si>
    <t>Mudanza 1</t>
  </si>
  <si>
    <t>SI</t>
  </si>
  <si>
    <t>IPL ZLC</t>
  </si>
  <si>
    <t>Terrestre</t>
  </si>
  <si>
    <t>Entrada</t>
  </si>
  <si>
    <t>LCL</t>
  </si>
  <si>
    <t>MRKU4831840</t>
  </si>
  <si>
    <t>16/05/2022</t>
  </si>
  <si>
    <t>Mudanza 2</t>
  </si>
  <si>
    <t>SEFU4500890</t>
  </si>
  <si>
    <t>17/05/2022</t>
  </si>
  <si>
    <t xml:space="preserve">Mudanza 3 </t>
  </si>
  <si>
    <t>FXLU5039402</t>
  </si>
  <si>
    <t>18/05/2022</t>
  </si>
  <si>
    <t>Mudanza 4</t>
  </si>
  <si>
    <t>APRU5359026</t>
  </si>
  <si>
    <t>19/05/2022</t>
  </si>
  <si>
    <t>NYC/PTY/01340</t>
  </si>
  <si>
    <t>5 Paleta LCL</t>
  </si>
  <si>
    <t>Marítimo</t>
  </si>
  <si>
    <t>20/05/2022</t>
  </si>
  <si>
    <t xml:space="preserve">Bayron </t>
  </si>
  <si>
    <t>SEFU4501135</t>
  </si>
  <si>
    <t>21/05/2022</t>
  </si>
  <si>
    <t>Mudanza 5</t>
  </si>
  <si>
    <t>24/05/2022</t>
  </si>
  <si>
    <t>APRU5359026.</t>
  </si>
  <si>
    <t>Mudanza 6</t>
  </si>
  <si>
    <t>IPLDC-P05</t>
  </si>
  <si>
    <t>5/20/2022  14:00:00 AM</t>
  </si>
  <si>
    <t>MUDANZA 6</t>
  </si>
  <si>
    <t>26/05/2022</t>
  </si>
  <si>
    <t>PEDIDOS</t>
  </si>
  <si>
    <t>Mudanza 7</t>
  </si>
  <si>
    <t>IPLDC-P08</t>
  </si>
  <si>
    <t>40'</t>
  </si>
  <si>
    <t>27/05/2022</t>
  </si>
  <si>
    <t>Mudanza 8</t>
  </si>
  <si>
    <t>IPLDC-P06</t>
  </si>
  <si>
    <t>Mudanza 9</t>
  </si>
  <si>
    <t>IPLDC-P20</t>
  </si>
  <si>
    <t>IPLDC-P10</t>
  </si>
  <si>
    <t>UETU4154705</t>
  </si>
  <si>
    <t>SAOFEM22050018</t>
  </si>
  <si>
    <t>UETU4161350</t>
  </si>
  <si>
    <t>SAOFEM22050019</t>
  </si>
  <si>
    <t>EITU1041461</t>
  </si>
  <si>
    <t>AMIGL220110553A</t>
  </si>
  <si>
    <t>CMAU 147229-0</t>
  </si>
  <si>
    <t>NYC/PTY/01425</t>
  </si>
  <si>
    <t>Fecha: JUNIO 2022 - DICIEMBRE 2022</t>
  </si>
  <si>
    <t>Cliente: SAINT GOBAIN</t>
  </si>
  <si>
    <t>OUTBOUND</t>
  </si>
  <si>
    <t>Fecha de carga</t>
  </si>
  <si>
    <t>BL / CP</t>
  </si>
  <si>
    <t>REFERENCIA</t>
  </si>
  <si>
    <t>NOMBRE DEL CLIENTE</t>
  </si>
  <si>
    <t>Destino</t>
  </si>
  <si>
    <t>Puerto de Despacho</t>
  </si>
  <si>
    <t>Vehiculo</t>
  </si>
  <si>
    <t>Tamaño de Contenedor</t>
  </si>
  <si>
    <t>DMC</t>
  </si>
  <si>
    <t>Paletas DE ALMACENAJE</t>
  </si>
  <si>
    <t>Paletas REPROCESADAS</t>
  </si>
  <si>
    <t>Cases</t>
  </si>
  <si>
    <t>Picking por unidades</t>
  </si>
  <si>
    <t>Mat. de Empaque (Cajas)</t>
  </si>
  <si>
    <t>Mat. de Empaque (Streetch)</t>
  </si>
  <si>
    <t>Mat. de Empaque (Tape)</t>
  </si>
  <si>
    <t>Unidades</t>
  </si>
  <si>
    <t>Peso</t>
  </si>
  <si>
    <t>CBM</t>
  </si>
  <si>
    <t>Flete</t>
  </si>
  <si>
    <t>Otros Gastos</t>
  </si>
  <si>
    <t>Valor F.O.B.</t>
  </si>
  <si>
    <t>Total</t>
  </si>
  <si>
    <t>EXPPARP033-22</t>
  </si>
  <si>
    <t>FERRETERIA COMERCIAL EL SOL S.R.L.</t>
  </si>
  <si>
    <t>REP. DOMINICANA</t>
  </si>
  <si>
    <t>MARITIMO</t>
  </si>
  <si>
    <t>CCT</t>
  </si>
  <si>
    <t>EITU3056157</t>
  </si>
  <si>
    <t>NO CARGUE EN EBS/MUDANZA</t>
  </si>
  <si>
    <t>EXPPARP027-22</t>
  </si>
  <si>
    <t>FERMIN FERNANDEZ &amp; CIA</t>
  </si>
  <si>
    <t>MANZANILLO</t>
  </si>
  <si>
    <t>OOLU1166354</t>
  </si>
  <si>
    <t>TERRESTRE</t>
  </si>
  <si>
    <t>EXPPAHN037-22</t>
  </si>
  <si>
    <t>COMERCIAL LA OFERTA S.R.L.</t>
  </si>
  <si>
    <t>HONDURAS</t>
  </si>
  <si>
    <t>PASO CANOAS</t>
  </si>
  <si>
    <t>DE2022060812701-2 0</t>
  </si>
  <si>
    <t>EXPPAPA065-22</t>
  </si>
  <si>
    <t>COCHEZ Y COMPAÑIA S.A.</t>
  </si>
  <si>
    <t>PANAMÁ</t>
  </si>
  <si>
    <t>ZONA LIBRE</t>
  </si>
  <si>
    <t>N/A</t>
  </si>
  <si>
    <t>EXPPACR075-22</t>
  </si>
  <si>
    <t>MEGA LINEAS, S.A.</t>
  </si>
  <si>
    <t>COSTA RICA</t>
  </si>
  <si>
    <t>AH0493</t>
  </si>
  <si>
    <t>EXPPACR050-22</t>
  </si>
  <si>
    <t>ALPA SILDY</t>
  </si>
  <si>
    <t>EXPPANI056-22</t>
  </si>
  <si>
    <t>FERRETERIA JENNY S.A.</t>
  </si>
  <si>
    <t>NICARAGUA</t>
  </si>
  <si>
    <t>EXPPAPA061-22</t>
  </si>
  <si>
    <t>AUTO CENTRO, S.A.</t>
  </si>
  <si>
    <t>EXPPASV030-22</t>
  </si>
  <si>
    <t>ALMACENES VIDRI S.A. DE C.V.</t>
  </si>
  <si>
    <t>EL SALVADOR</t>
  </si>
  <si>
    <t>EXPPASV026-22</t>
  </si>
  <si>
    <t>ALMACENES BOU S.A. DE C.V.</t>
  </si>
  <si>
    <t>EXPPAPA063-22</t>
  </si>
  <si>
    <t>CACO ABBO INT. S.A.</t>
  </si>
  <si>
    <t>PANAMA</t>
  </si>
  <si>
    <t>DE2022070743822-1</t>
  </si>
  <si>
    <t>EXPPAPA085-22</t>
  </si>
  <si>
    <t>EXPPAGT096-22</t>
  </si>
  <si>
    <t>PRODUCTOS DEL AIRE DE GT</t>
  </si>
  <si>
    <t>GUATEMALA</t>
  </si>
  <si>
    <t>AM2201</t>
  </si>
  <si>
    <t>DE2022070744624-9</t>
  </si>
  <si>
    <t>EXPPAPA083-22</t>
  </si>
  <si>
    <t>AR9196</t>
  </si>
  <si>
    <t>FACTURAR 2 FORMULARIOS DMCE</t>
  </si>
  <si>
    <t>EXPPAPA084-22</t>
  </si>
  <si>
    <t>EXPPACO060-22</t>
  </si>
  <si>
    <t>SAINT GOBAIN</t>
  </si>
  <si>
    <t>COLOMBIA</t>
  </si>
  <si>
    <t>SEGU2026507</t>
  </si>
  <si>
    <t>EXPPACR095-22</t>
  </si>
  <si>
    <t>LISTA DE EMPAQUE 58, 70</t>
  </si>
  <si>
    <t>EXPPAPA045-22</t>
  </si>
  <si>
    <t>SERV. DE ACARREOS REF. SANCHEZ</t>
  </si>
  <si>
    <t>AB8449</t>
  </si>
  <si>
    <t>NEGOCIOS OPERACIONES Y SERVICIOS ESPECIALES S.A.</t>
  </si>
  <si>
    <t>HLXU3460552</t>
  </si>
  <si>
    <t>EXPPAGT054-22</t>
  </si>
  <si>
    <t>NOVEX, SOCIEDAD ANONIMA</t>
  </si>
  <si>
    <t>AJ3576</t>
  </si>
  <si>
    <t>EXPPACR091-22</t>
  </si>
  <si>
    <t>DE2022080371651-4-0</t>
  </si>
  <si>
    <t>EXPPAPA098-22</t>
  </si>
  <si>
    <t>EXPPASV092-22</t>
  </si>
  <si>
    <t>JOSE N. BATARSE, S.A DE C.V</t>
  </si>
  <si>
    <t>DE2022080675024-00</t>
  </si>
  <si>
    <t>EXPPAPA099-22</t>
  </si>
  <si>
    <t>CHOCHEZ Y COMPAÑIA S.A</t>
  </si>
  <si>
    <t>EXPPACR067-22</t>
  </si>
  <si>
    <t>EBISA GLOBAL BRANDS, S.A</t>
  </si>
  <si>
    <t>DD-1175</t>
  </si>
  <si>
    <t>EXPPAJM024-22</t>
  </si>
  <si>
    <t>ADHISIVE BRANS LIMITED</t>
  </si>
  <si>
    <t>JAMAICA</t>
  </si>
  <si>
    <t>EXPPAGT079-22</t>
  </si>
  <si>
    <t>TORNILLOS CENTROAMERICANOS S.A</t>
  </si>
  <si>
    <t>MSKU5798619</t>
  </si>
  <si>
    <t>EXPPACR097-22</t>
  </si>
  <si>
    <t>TRANSACCIONES FERRETERAS S.A</t>
  </si>
  <si>
    <t>EXPPACR064-22</t>
  </si>
  <si>
    <t>CAR COLOR DE CARTAGO S.A</t>
  </si>
  <si>
    <t>EXPPASV082-22</t>
  </si>
  <si>
    <t>15/08/2022</t>
  </si>
  <si>
    <t>EXPPASV090-22</t>
  </si>
  <si>
    <t>HENRIQUEZ, S.A. DE C.V</t>
  </si>
  <si>
    <t>17/08/2022</t>
  </si>
  <si>
    <t>EXPCOPA011-22</t>
  </si>
  <si>
    <t>19/08/2022</t>
  </si>
  <si>
    <t>CFZCAU08182201</t>
  </si>
  <si>
    <t>EXPPASV094-22</t>
  </si>
  <si>
    <t>MADESOL, S.A</t>
  </si>
  <si>
    <t>COLON CONTEINER TERMINAL</t>
  </si>
  <si>
    <t>23/8/2022</t>
  </si>
  <si>
    <t>GTGTM22035M</t>
  </si>
  <si>
    <t>EXPPAGT087-22</t>
  </si>
  <si>
    <t>DISTRIBUIDORA Y FERRETERIA ASTRURIAS S.A</t>
  </si>
  <si>
    <t>AH9896</t>
  </si>
  <si>
    <t>COSU6342614770</t>
  </si>
  <si>
    <t>EXPPARP070-22</t>
  </si>
  <si>
    <t>MANUEL CORRIPIO S A S</t>
  </si>
  <si>
    <t>CCLU3827611</t>
  </si>
  <si>
    <t>26/8/2022</t>
  </si>
  <si>
    <t>EXPPACR102-22</t>
  </si>
  <si>
    <t>EXPPANI086-22</t>
  </si>
  <si>
    <t>DISTRIBUIDORA COMERCIAL CORSARIO, S.A.</t>
  </si>
  <si>
    <t xml:space="preserve">EXPPAPA106-22 </t>
  </si>
  <si>
    <t>MARTIN INTERNATIONAL TRADING SA</t>
  </si>
  <si>
    <t>ASLHBL-ASL811</t>
  </si>
  <si>
    <t>EXPPARP088-22</t>
  </si>
  <si>
    <t>FERMIN FERNANDEZ &amp; CIA. SRL</t>
  </si>
  <si>
    <t>EXPPASV108-22</t>
  </si>
  <si>
    <t>2 FORMULARIOS DMC</t>
  </si>
  <si>
    <t>EXPPAPA112-22</t>
  </si>
  <si>
    <t>AC6591</t>
  </si>
  <si>
    <t>EXPPASV077-22</t>
  </si>
  <si>
    <t>POLITORNO CENTROAMERICA, S.A</t>
  </si>
  <si>
    <t>EXPPARP062-22</t>
  </si>
  <si>
    <t>BELLON, S.A.</t>
  </si>
  <si>
    <t>CY6730</t>
  </si>
  <si>
    <t>GTGTM22038T</t>
  </si>
  <si>
    <t>EXPPAGT103-22</t>
  </si>
  <si>
    <t>PRODUCT. DEL AIRE GUATEMALA</t>
  </si>
  <si>
    <t>EXPPAPA110-22</t>
  </si>
  <si>
    <t>DE2022090811705-0</t>
  </si>
  <si>
    <t>EXPPAPA109-22</t>
  </si>
  <si>
    <t>EXPPASV022-22</t>
  </si>
  <si>
    <t>FERRETERIA AZ, S.A. DE C.V</t>
  </si>
  <si>
    <t>FFAU3202918</t>
  </si>
  <si>
    <t>8 PALETAS LSP</t>
  </si>
  <si>
    <t>EXPPACR111-22</t>
  </si>
  <si>
    <t>ANWIL22022F</t>
  </si>
  <si>
    <t>EXPPACZ104-22</t>
  </si>
  <si>
    <t>SUNNY TRADING CO.INC</t>
  </si>
  <si>
    <t>CURACAO</t>
  </si>
  <si>
    <t>19/09/2022</t>
  </si>
  <si>
    <t>EXPPASV081-22</t>
  </si>
  <si>
    <t>ALMACENES BOU S.A</t>
  </si>
  <si>
    <t>AY4311</t>
  </si>
  <si>
    <t>20/09/2022</t>
  </si>
  <si>
    <t>EXPPANI089</t>
  </si>
  <si>
    <t>FERRETERIA JENNY, S.A.</t>
  </si>
  <si>
    <t>EXPPARP051-22</t>
  </si>
  <si>
    <t>FERRETERIA OCHOA, S.A.</t>
  </si>
  <si>
    <t>3 PALETAS LSP</t>
  </si>
  <si>
    <t>22/9/2022</t>
  </si>
  <si>
    <t>JMKIN22058B</t>
  </si>
  <si>
    <t>EXPPAJM107-22</t>
  </si>
  <si>
    <t>ADHESIVE BRANDS</t>
  </si>
  <si>
    <t>JAMICA</t>
  </si>
  <si>
    <t>23/09/2022</t>
  </si>
  <si>
    <t>EXPPANI093-22</t>
  </si>
  <si>
    <t xml:space="preserve">LEVY RUIZ, S.A. </t>
  </si>
  <si>
    <t>AY9051</t>
  </si>
  <si>
    <t>26/09/2022</t>
  </si>
  <si>
    <t>EXPPACR116-22</t>
  </si>
  <si>
    <t>28/9/2022</t>
  </si>
  <si>
    <t>EXPPARP042</t>
  </si>
  <si>
    <t>MERCANTIL DEL CARIBE, S.A.S</t>
  </si>
  <si>
    <t xml:space="preserve">DMC PENDIENTE </t>
  </si>
  <si>
    <t>EXPPASV071-22</t>
  </si>
  <si>
    <t>GENERAL FERRETERIA DE EL SALVADOR, S.A.</t>
  </si>
  <si>
    <t>AJ3935</t>
  </si>
  <si>
    <t>EAPAN22101638-1</t>
  </si>
  <si>
    <t>EXPPARP080-22</t>
  </si>
  <si>
    <t>TORNILLOS Y PIEZAS IND J&amp;M S.R.L.</t>
  </si>
  <si>
    <t>AEREO</t>
  </si>
  <si>
    <t>TOCUMEN</t>
  </si>
  <si>
    <t>EXPPACR121-22</t>
  </si>
  <si>
    <t>ALPA SILDY, S.A</t>
  </si>
  <si>
    <t>EXPPAPA124-22</t>
  </si>
  <si>
    <t>EXPPACR116-22-A</t>
  </si>
  <si>
    <t>HNPCR22086E</t>
  </si>
  <si>
    <t>EXPPAHN101</t>
  </si>
  <si>
    <t>INDUSTRIAL FERRETERA, S.A. DE C.V</t>
  </si>
  <si>
    <t>COLON COTEINER TERMINAL</t>
  </si>
  <si>
    <t>EXPPACR119-22</t>
  </si>
  <si>
    <t>TRANSACIONES FERRETERAS, S.A.</t>
  </si>
  <si>
    <t>14/10/2022</t>
  </si>
  <si>
    <t>EXPPAPA123-22</t>
  </si>
  <si>
    <t>20/10/2022</t>
  </si>
  <si>
    <t>EXPPASV072-22</t>
  </si>
  <si>
    <t>IMPLEMENTOS AGRICOLAS CENTROAMERICANOS</t>
  </si>
  <si>
    <t>FACTURAR 1 FORMULARIO DMC ( SOLICITADO POR EL AGENTE DE CARGA 9/11/2022)</t>
  </si>
  <si>
    <t>21/10/2022</t>
  </si>
  <si>
    <t>EXPPAGT105-22</t>
  </si>
  <si>
    <t>27/10/2022</t>
  </si>
  <si>
    <t>JMKIN22062A</t>
  </si>
  <si>
    <t>EXPPAJM120-22</t>
  </si>
  <si>
    <t>ADHESIVE BRANDS LIMITED</t>
  </si>
  <si>
    <t>DE2022102663543-5 0</t>
  </si>
  <si>
    <t>EXPPAPA118-22</t>
  </si>
  <si>
    <t>AK8564</t>
  </si>
  <si>
    <t>EXPPARP028-22</t>
  </si>
  <si>
    <t>MATERIALES INDUSTRIALES, S..A</t>
  </si>
  <si>
    <t>FCIU4867622</t>
  </si>
  <si>
    <t>9 PALETAS LSP</t>
  </si>
  <si>
    <t>EXPPACR126-22</t>
  </si>
  <si>
    <t xml:space="preserve">MEGA LINEAS, S.A. </t>
  </si>
  <si>
    <t>7703 2676 8764</t>
  </si>
  <si>
    <t>EXPPAAR117-22</t>
  </si>
  <si>
    <t>SAINT GOBAIN ABRASIVOS, S.A.</t>
  </si>
  <si>
    <t>ARGENTINA</t>
  </si>
  <si>
    <t>AE0169</t>
  </si>
  <si>
    <t>CFZCAU11082201</t>
  </si>
  <si>
    <t>TORNILLOS Y PIEZAS IND J &amp; M S.R.L.</t>
  </si>
  <si>
    <t>16/11/2022</t>
  </si>
  <si>
    <t>HLCUPTY221140492</t>
  </si>
  <si>
    <t>EXPPARP115-22</t>
  </si>
  <si>
    <t>MANUEL CORRIPIO, S.A.</t>
  </si>
  <si>
    <t>UACU5217779</t>
  </si>
  <si>
    <t>21/11/2022</t>
  </si>
  <si>
    <t>EXPPACR136-22</t>
  </si>
  <si>
    <t>CS5420</t>
  </si>
  <si>
    <t>22/11/2022</t>
  </si>
  <si>
    <t>EXPPAPA130-22</t>
  </si>
  <si>
    <t xml:space="preserve">CACO ABBO INTERNACIONAL, S,A </t>
  </si>
  <si>
    <t>23/11/2022</t>
  </si>
  <si>
    <t>EXPPASV122-22</t>
  </si>
  <si>
    <t>ALMACENES VIDRI S.A. DE C.V</t>
  </si>
  <si>
    <t>CE1282</t>
  </si>
  <si>
    <t>24/11/2022</t>
  </si>
  <si>
    <t>EXPPAPA132-22</t>
  </si>
  <si>
    <t>25/11/2022</t>
  </si>
  <si>
    <t>EXPPAPA138-22</t>
  </si>
  <si>
    <t>SERVICIOS DE ACARREOS Y REFRIGERADOS SANCHEZ, S.A.</t>
  </si>
  <si>
    <t>CJ9287</t>
  </si>
  <si>
    <t>29/11/2022</t>
  </si>
  <si>
    <t>EXPPAGT137-22</t>
  </si>
  <si>
    <t xml:space="preserve">NOVEX, SOCIEDAD ANONIMA </t>
  </si>
  <si>
    <t>30/11/2022</t>
  </si>
  <si>
    <t>EXPPARP139-22</t>
  </si>
  <si>
    <t>DOSDQ22064Q</t>
  </si>
  <si>
    <t>EXPPARP073-22</t>
  </si>
  <si>
    <t>LA INNOVACION, S.R.L</t>
  </si>
  <si>
    <t>DOSDQ22067F</t>
  </si>
  <si>
    <t>EXPPARP134-22</t>
  </si>
  <si>
    <t>FERRETERIA COMERCIAL EL SOL, S.R.L.</t>
  </si>
  <si>
    <t>DE2022112998952-7</t>
  </si>
  <si>
    <t>EXPPAPA128-22</t>
  </si>
  <si>
    <t>DE2022120607533-9</t>
  </si>
  <si>
    <t>EXPPAPA140-22</t>
  </si>
  <si>
    <t>COCHEZ Y COMPAÑIA, S.A.</t>
  </si>
  <si>
    <t>EXPPARP055-22 / EXPPARP081-22</t>
  </si>
  <si>
    <t>TUNTI COMERCIAL E.I.R.L</t>
  </si>
  <si>
    <t>14/12/2022</t>
  </si>
  <si>
    <t>EXPPASV142-22</t>
  </si>
  <si>
    <t>EXPPACR152-22</t>
  </si>
  <si>
    <t>16/12/2022</t>
  </si>
  <si>
    <t>EXPCOPA039-22</t>
  </si>
  <si>
    <t>EXPPARP135-22</t>
  </si>
  <si>
    <t>TRHU6058740</t>
  </si>
  <si>
    <t>EXPPARP125-22</t>
  </si>
  <si>
    <t>EXPPARP031-22</t>
  </si>
  <si>
    <t>RAMON CORRIPIO SUCS SR.L.</t>
  </si>
  <si>
    <t>EXPPARP068-22</t>
  </si>
  <si>
    <t>GENAO FERNANDEZ COLOR, S.R.L</t>
  </si>
  <si>
    <t xml:space="preserve">50 correccion de BL </t>
  </si>
  <si>
    <t>EXPPARP129-22</t>
  </si>
  <si>
    <t>23/12/2022</t>
  </si>
  <si>
    <t>DE2022120909873-4</t>
  </si>
  <si>
    <t>EXPCOPA038-22</t>
  </si>
  <si>
    <t xml:space="preserve">AUTO CENTRO, S.A. </t>
  </si>
  <si>
    <t>EXPPAHN066-22</t>
  </si>
  <si>
    <t>COMERCIAL LA OFERTA, S.R.L.</t>
  </si>
  <si>
    <t>TEMU1901518</t>
  </si>
  <si>
    <t>EXPPAHN076-22</t>
  </si>
  <si>
    <t>AGENCIA GLOBAL, S.A. DE C.V</t>
  </si>
  <si>
    <t>EXPPAHN078-22</t>
  </si>
  <si>
    <t>SUPER TIENDAS DE PINTURAS</t>
  </si>
  <si>
    <t>27/12/2022</t>
  </si>
  <si>
    <t>EXPPARP053-22</t>
  </si>
  <si>
    <t>MONTES &amp; MERINOS S.R.L.</t>
  </si>
  <si>
    <t>EGSU3099552</t>
  </si>
  <si>
    <t xml:space="preserve">1 paleta LSP </t>
  </si>
  <si>
    <t>Fecha: JUNIO- DICIEMBRE 2022</t>
  </si>
  <si>
    <t>Fecha de descarga</t>
  </si>
  <si>
    <t xml:space="preserve">BL No. </t>
  </si>
  <si>
    <t>Puerto de llegada</t>
  </si>
  <si>
    <t xml:space="preserve">Contenedor </t>
  </si>
  <si>
    <t>Tamaño</t>
  </si>
  <si>
    <t xml:space="preserve">Total Paletas </t>
  </si>
  <si>
    <t>PALETAS 1 SKU</t>
  </si>
  <si>
    <t>PALETAS MIX SKU</t>
  </si>
  <si>
    <t>PALETAS GENERADAS</t>
  </si>
  <si>
    <t>CAJAS</t>
  </si>
  <si>
    <t>PIEZAS</t>
  </si>
  <si>
    <t>PESO</t>
  </si>
  <si>
    <t xml:space="preserve">Acarreo </t>
  </si>
  <si>
    <t>Documentacion de aduana</t>
  </si>
  <si>
    <t>EGLV711200021924</t>
  </si>
  <si>
    <t>EXPCOPA017-22</t>
  </si>
  <si>
    <t>ONEYSAOC20816800</t>
  </si>
  <si>
    <t>EM-008147-22</t>
  </si>
  <si>
    <t>EGLV711200031971</t>
  </si>
  <si>
    <t>EXPCOPA021-22</t>
  </si>
  <si>
    <t>EISU8275010</t>
  </si>
  <si>
    <t>ONEYSAOC20815700</t>
  </si>
  <si>
    <t>EM-008533-22</t>
  </si>
  <si>
    <t>EGLV711200039301</t>
  </si>
  <si>
    <t>EXPCOPA024-22</t>
  </si>
  <si>
    <t>EISU8230885</t>
  </si>
  <si>
    <t>NOVEX</t>
  </si>
  <si>
    <t>una paleta</t>
  </si>
  <si>
    <t>TRASLADO DE MERCANCÍA PARA VERIFICACIÓN</t>
  </si>
  <si>
    <t>230-6244-0442</t>
  </si>
  <si>
    <t>CDE-0624-22</t>
  </si>
  <si>
    <t>HLCUEUR2206BGOC7</t>
  </si>
  <si>
    <t>EM-009867-22</t>
  </si>
  <si>
    <t>HLXU5375212</t>
  </si>
  <si>
    <t>MUDANZA</t>
  </si>
  <si>
    <t>EXPPACR017-22</t>
  </si>
  <si>
    <t>TORBOX &amp;TOOLS</t>
  </si>
  <si>
    <t>DEVOLUCIÓN AL INVENTARIO</t>
  </si>
  <si>
    <t>KYCOLH2200126</t>
  </si>
  <si>
    <t>MULTIMODAL</t>
  </si>
  <si>
    <t>SEGU9978510</t>
  </si>
  <si>
    <t>3 FORMULARIO DE DMC</t>
  </si>
  <si>
    <t>CO4061091452</t>
  </si>
  <si>
    <t>CACO ABBO</t>
  </si>
  <si>
    <t xml:space="preserve">2 FORMULARIO DE DMC </t>
  </si>
  <si>
    <t>29/8/2022</t>
  </si>
  <si>
    <t>EGLV711200045866</t>
  </si>
  <si>
    <t>EXPCOPA025-22</t>
  </si>
  <si>
    <t>EGSU9189519</t>
  </si>
  <si>
    <t>MIA/PTY/0560958</t>
  </si>
  <si>
    <t>BALBOA</t>
  </si>
  <si>
    <t>BEAU4131536</t>
  </si>
  <si>
    <t>HLCUEUR2206BYAT0</t>
  </si>
  <si>
    <t>SAOFEM22060071</t>
  </si>
  <si>
    <t>UACU8307773</t>
  </si>
  <si>
    <t>EGLV711200052022</t>
  </si>
  <si>
    <t>EXPCOPA030-22</t>
  </si>
  <si>
    <t>EGSU9057127</t>
  </si>
  <si>
    <t>HLCUSS5220808659</t>
  </si>
  <si>
    <t>SAOFEM22070064</t>
  </si>
  <si>
    <t>TNU-489-963-3</t>
  </si>
  <si>
    <t>HLCUSS52208BFTX1</t>
  </si>
  <si>
    <t>SAOFEM22080056</t>
  </si>
  <si>
    <t>HLBU-127-290-2</t>
  </si>
  <si>
    <t>HLCUSS5220932912</t>
  </si>
  <si>
    <t>SAOFEM22090007</t>
  </si>
  <si>
    <t>UACU8350888</t>
  </si>
  <si>
    <t>WJXG220811178N</t>
  </si>
  <si>
    <t>XNGCFZ22070021</t>
  </si>
  <si>
    <t>NO LLEVA DOCUMENTACION</t>
  </si>
  <si>
    <t>19/10/2022</t>
  </si>
  <si>
    <t>HLCUSS5220970120</t>
  </si>
  <si>
    <t>SAOFEM22090030</t>
  </si>
  <si>
    <t>BSIU4055415</t>
  </si>
  <si>
    <t>25/10/2022</t>
  </si>
  <si>
    <t>EGLV71120005898</t>
  </si>
  <si>
    <t>EXPCOPA037-22</t>
  </si>
  <si>
    <t>DRYU9797074</t>
  </si>
  <si>
    <t>CXWL-9863</t>
  </si>
  <si>
    <t xml:space="preserve">PCT </t>
  </si>
  <si>
    <t>HLCUSS52209BANX0</t>
  </si>
  <si>
    <t>HLBU1803830</t>
  </si>
  <si>
    <t>HLCUSS52209BAPZ3</t>
  </si>
  <si>
    <t>HLXU5255270</t>
  </si>
  <si>
    <t>22/3220PCSSZCRI</t>
  </si>
  <si>
    <t>CRISTOBAL</t>
  </si>
  <si>
    <t>CAIU7564637</t>
  </si>
  <si>
    <t>ONEYBOGC12813300</t>
  </si>
  <si>
    <t>TB-190.008483.22 /TB-190.008449.22</t>
  </si>
  <si>
    <t>CXDU152512-3</t>
  </si>
  <si>
    <t>EGLV711200063252</t>
  </si>
  <si>
    <t xml:space="preserve">EXPCOPA042-22 </t>
  </si>
  <si>
    <t>OCGU802705-7</t>
  </si>
  <si>
    <t>15/12/2022</t>
  </si>
  <si>
    <t>78 3806 6832</t>
  </si>
  <si>
    <t>19/12/2022</t>
  </si>
  <si>
    <t>AMS-00000095</t>
  </si>
  <si>
    <t>HLCUSS5221126033</t>
  </si>
  <si>
    <t>SAOFEM22100021</t>
  </si>
  <si>
    <t>UACU 820045-0</t>
  </si>
  <si>
    <t>TCLU823537-6</t>
  </si>
  <si>
    <t>NO LLEVA DMC</t>
  </si>
  <si>
    <t>28/12/2022</t>
  </si>
  <si>
    <t>USAE2212056</t>
  </si>
  <si>
    <t>AJ5185</t>
  </si>
  <si>
    <t>HF15BU9430050NC</t>
  </si>
  <si>
    <t>GLNL22111389</t>
  </si>
  <si>
    <t>AJ0028</t>
  </si>
  <si>
    <t>OCGU8027057</t>
  </si>
  <si>
    <t>BUE17014</t>
  </si>
  <si>
    <t>MSKU899616-1</t>
  </si>
  <si>
    <t>CN1701</t>
  </si>
  <si>
    <t>2 FORMULARIOS</t>
  </si>
  <si>
    <t>OID</t>
  </si>
  <si>
    <t>Referencia</t>
  </si>
  <si>
    <t>Cliente</t>
  </si>
  <si>
    <t>Pais</t>
  </si>
  <si>
    <t>Avan%</t>
  </si>
  <si>
    <t>SKUs</t>
  </si>
  <si>
    <t>Pzas</t>
  </si>
  <si>
    <t>Pzas Pick</t>
  </si>
  <si>
    <t>Cajas Pick</t>
  </si>
  <si>
    <t>Paletas Empacadas</t>
  </si>
  <si>
    <t>Paletas IPL</t>
  </si>
  <si>
    <t xml:space="preserve">Mes Trabajado </t>
  </si>
  <si>
    <t>Despacho</t>
  </si>
  <si>
    <t>Etiquetado Especial</t>
  </si>
  <si>
    <t>JM</t>
  </si>
  <si>
    <t>JUNIO</t>
  </si>
  <si>
    <t>PA</t>
  </si>
  <si>
    <t>ALPA SILDY S.A</t>
  </si>
  <si>
    <t>CR</t>
  </si>
  <si>
    <t>NI</t>
  </si>
  <si>
    <t>CAR COLOR DE CARTAGO SA</t>
  </si>
  <si>
    <t>AUTO CENTRO S.A.</t>
  </si>
  <si>
    <t>CACO ABBO INTERNACIONAL S.A.</t>
  </si>
  <si>
    <t>SV</t>
  </si>
  <si>
    <t>BELLON S.A.</t>
  </si>
  <si>
    <t>DO</t>
  </si>
  <si>
    <t>HN</t>
  </si>
  <si>
    <t>EBISA GLOBAL BRAND S.A.</t>
  </si>
  <si>
    <t>FERRETERIA AZ, S.A. DE C.V.</t>
  </si>
  <si>
    <t>GENAO FERNANDEZ COLOR, S.R.L.</t>
  </si>
  <si>
    <t>GENERAL FERRETERIA DE EL SALVADOR</t>
  </si>
  <si>
    <t>LA INNOVACION S.R.L.</t>
  </si>
  <si>
    <t>EXPPAHN069-22</t>
  </si>
  <si>
    <t>LAZARUS &amp; LAZARUS S.A.</t>
  </si>
  <si>
    <t>MATERIALES INDUSTRIALES S.A.</t>
  </si>
  <si>
    <t>EXPPARP042-22</t>
  </si>
  <si>
    <t>MERCANTIL DEL CARIBE S.A.S.</t>
  </si>
  <si>
    <t>EXPPAGT076-22</t>
  </si>
  <si>
    <t>GT</t>
  </si>
  <si>
    <t>POLITORNO CENTROAMERICA S.A. DE C V</t>
  </si>
  <si>
    <t>EXPPARP081-22</t>
  </si>
  <si>
    <t>TUNTI COMERCIAL E.I.R.L.</t>
  </si>
  <si>
    <t>TORNILLOS CENTROAMERICANOS, S.A.</t>
  </si>
  <si>
    <t>FERRETERIA OCHOA S. A.</t>
  </si>
  <si>
    <t>MEGA LINEAS S.A.</t>
  </si>
  <si>
    <t>JULIO</t>
  </si>
  <si>
    <t>PRODUCTOS DEL AIRE DE GUATEMALA</t>
  </si>
  <si>
    <t>EXPPARP074-22</t>
  </si>
  <si>
    <t xml:space="preserve">AGROINDUSTRIAL FERRETERA SRL </t>
  </si>
  <si>
    <t>DISTRIBUIDORA COMERCIAL CORSARIO SA</t>
  </si>
  <si>
    <t>DISTRIBUIDORA Y FERRETERIA ASTURIAS SOCIEDAD ANONIMA</t>
  </si>
  <si>
    <t>FERMIN FERNANDEZ &amp; CIA. SUCS. S.R.L.</t>
  </si>
  <si>
    <t>EXPPANI089-22</t>
  </si>
  <si>
    <t>HENRIQUEZ S.A. DE C.V.</t>
  </si>
  <si>
    <t>JOSE N. BATARSE, S.A. DE C.V</t>
  </si>
  <si>
    <t>LEVY RUIZ S.A.</t>
  </si>
  <si>
    <t>EXPPARP055-22</t>
  </si>
  <si>
    <t>SAINT GOBAIN COLOMBIA SA</t>
  </si>
  <si>
    <t>CO</t>
  </si>
  <si>
    <t xml:space="preserve">AGOSTO </t>
  </si>
  <si>
    <t>AGENCIA GLOBAL S.A. DE C.V.</t>
  </si>
  <si>
    <t>EXPPASV071-22 -</t>
  </si>
  <si>
    <t xml:space="preserve">EXPPARP070-22 - </t>
  </si>
  <si>
    <t>MONTES &amp; MERINO  S.R.L.</t>
  </si>
  <si>
    <t>RAMON CORRIPIO SUCS C. S.R.L.</t>
  </si>
  <si>
    <t>CW</t>
  </si>
  <si>
    <t>EXPPAHN101-22</t>
  </si>
  <si>
    <t>INDUSTRIAL FERRETERA S A DE CV</t>
  </si>
  <si>
    <t>EXPCOPA011-22  traspaso a caco</t>
  </si>
  <si>
    <t>EXPPARP051-22 2</t>
  </si>
  <si>
    <t xml:space="preserve">EXPPARP028-22 </t>
  </si>
  <si>
    <t>EXPPAPA106-22</t>
  </si>
  <si>
    <t xml:space="preserve">Septiembre </t>
  </si>
  <si>
    <t> </t>
  </si>
  <si>
    <t>EXPPASV113-22</t>
  </si>
  <si>
    <t>EXPPASV114-22</t>
  </si>
  <si>
    <t>MONTES &amp; MERINO S.R.L.</t>
  </si>
  <si>
    <t>EXPPACR116-22- A</t>
  </si>
  <si>
    <t>EXPPACR116-22- B</t>
  </si>
  <si>
    <t>EXPPAAR117-22- MUESTRA</t>
  </si>
  <si>
    <t>Saint-Gobain Abrasivos</t>
  </si>
  <si>
    <t>AR</t>
  </si>
  <si>
    <t>OCTUBRE</t>
  </si>
  <si>
    <t>EXPPASV125-22</t>
  </si>
  <si>
    <t>EXPPASV122-22 agr. oct</t>
  </si>
  <si>
    <t xml:space="preserve">NOVIEMBRE </t>
  </si>
  <si>
    <t xml:space="preserve">SERVICIOS Y ACARREOS </t>
  </si>
  <si>
    <t>EXPPACR136-22 agr</t>
  </si>
  <si>
    <t xml:space="preserve">EXPPACR136-22 agr. nov </t>
  </si>
  <si>
    <t>EXPPAJM127-22</t>
  </si>
  <si>
    <t xml:space="preserve">EXPPARP074-22 agr. noviembre </t>
  </si>
  <si>
    <t>EXPPACR131-22</t>
  </si>
  <si>
    <t>EXPPASV133-22</t>
  </si>
  <si>
    <t>EXPPARP068-22 AGR. OCT</t>
  </si>
  <si>
    <t xml:space="preserve">EXPPASV113-22 Agr. octubre </t>
  </si>
  <si>
    <t>EXPPARP073-22 - Agr. oct</t>
  </si>
  <si>
    <t xml:space="preserve">EXPPARP115-22- B </t>
  </si>
  <si>
    <t>EXPPARP053-22 - agr. oct.</t>
  </si>
  <si>
    <t>EXPPARP031-22- Agr. octu</t>
  </si>
  <si>
    <t>EXPPAHN078-22 agr. oct.</t>
  </si>
  <si>
    <t>EXPPARP055-22 agr. oct</t>
  </si>
  <si>
    <t>EXPPASV133-22 agr. AZ</t>
  </si>
  <si>
    <t>EXPPARP031-22 AGR. NOV</t>
  </si>
  <si>
    <t xml:space="preserve">EXPPARP134-22 AGR. NOV. </t>
  </si>
  <si>
    <t>EXPPASV113-22 AGR.NOV</t>
  </si>
  <si>
    <t>EXPPASV113-22 agr. actualizado</t>
  </si>
  <si>
    <t>DICIEMBRE</t>
  </si>
  <si>
    <t>EXPPACO100-22-TRASLADO</t>
  </si>
  <si>
    <t xml:space="preserve">EXPPARP115-22- B agr. nov. </t>
  </si>
  <si>
    <t xml:space="preserve">EXPPARP129-22 agr. nov </t>
  </si>
  <si>
    <t>EXPPARP141-22</t>
  </si>
  <si>
    <t>EXPPASV144-22</t>
  </si>
  <si>
    <t>JEA S.A. DE C.V.</t>
  </si>
  <si>
    <t xml:space="preserve">EXPPACR131-22 AGR. NOV. </t>
  </si>
  <si>
    <t>EXPPAGT145-22</t>
  </si>
  <si>
    <t>EXPPACR146-22</t>
  </si>
  <si>
    <t>EXPPARP129-22 agr. dic</t>
  </si>
  <si>
    <t xml:space="preserve"> EXPPAHN148-22</t>
  </si>
  <si>
    <t>COMERCIAL Y FERRETERIA EL BARATILLO</t>
  </si>
  <si>
    <t>EXPPACR147-22</t>
  </si>
  <si>
    <t>EXPPANI143-22</t>
  </si>
  <si>
    <t>EXPPARP053-22 agr. dic</t>
  </si>
  <si>
    <t>EXPPASV150-22</t>
  </si>
  <si>
    <t>EXPPARP031-22 agr. dic</t>
  </si>
  <si>
    <t>EXPPACR151-22</t>
  </si>
  <si>
    <t xml:space="preserve"> EXPPAPA153-22</t>
  </si>
  <si>
    <t>EXPPAGT145-22AGR. DIC</t>
  </si>
  <si>
    <t>EXPPARP031-22 AGR. DIC.</t>
  </si>
  <si>
    <t xml:space="preserve">EXPPASV142-22 agr. dic </t>
  </si>
  <si>
    <t>EXPCOPA039-22 colombia</t>
  </si>
  <si>
    <t>EXPCOPA038-22 colombia</t>
  </si>
  <si>
    <t>EXPPAHN066-22 - agreg colombia</t>
  </si>
  <si>
    <t>EXPPACR131-22 agr. dic</t>
  </si>
  <si>
    <t>EXPPAPA154-22</t>
  </si>
  <si>
    <t>EXPPANI143-22 AGR. DIC</t>
  </si>
  <si>
    <t>EXPPASV113-22 agr. dic</t>
  </si>
  <si>
    <t>EXPPACR151-22 agre. dic</t>
  </si>
  <si>
    <t>EXPPARP074-22 agr. dic</t>
  </si>
  <si>
    <t xml:space="preserve">EXPPAPA153-22 agr. dic </t>
  </si>
  <si>
    <t>EXPPAHN155-22</t>
  </si>
  <si>
    <t xml:space="preserve">EXPPAGT145-22 AGR. DIC </t>
  </si>
  <si>
    <t>EXPPARP141-22 AGR. DIC</t>
  </si>
  <si>
    <t>EXPPASV144-22 agr. dic</t>
  </si>
  <si>
    <t>EXPPARP115-22- B agr. dic</t>
  </si>
  <si>
    <t>EXPPASV114-22 agr. dic</t>
  </si>
  <si>
    <t>EXPPASV158-22</t>
  </si>
  <si>
    <t>FERRETERIA CABALLERO S.A. DE C.V.</t>
  </si>
  <si>
    <t>EXPPAJM127-22 agr.diciembre</t>
  </si>
  <si>
    <t>ENERO</t>
  </si>
  <si>
    <t>EXPPARP149-22 agr. dic</t>
  </si>
  <si>
    <t>EXPPASV150-22 agr. dic</t>
  </si>
  <si>
    <t>EXPPAGT156-22</t>
  </si>
  <si>
    <t>EXPPACR146-22 agr. dic</t>
  </si>
  <si>
    <t>EXPPARP157-22 NUEVO</t>
  </si>
  <si>
    <t>EXPPARP074-22 AGR. DIC 2</t>
  </si>
  <si>
    <t>EXPPASV159-22</t>
  </si>
  <si>
    <t>EXPPACR131-22 AGR. DIC 2</t>
  </si>
  <si>
    <t>EXPPAHN148-22 agr. dic</t>
  </si>
  <si>
    <t>EXPPACR147-22 Agr. diciembre</t>
  </si>
  <si>
    <t>EXPPARP160-22</t>
  </si>
  <si>
    <t>EXPPARP115-22- B AGR.</t>
  </si>
  <si>
    <t>EXPPAGT151-22</t>
  </si>
  <si>
    <t>EXPPARP149-22</t>
  </si>
  <si>
    <t>EXPPARP149-22 agr. enero</t>
  </si>
  <si>
    <t>EXPPAGT001-23 muestra</t>
  </si>
  <si>
    <t>BAPI SOCIEDAD ANONIMA</t>
  </si>
  <si>
    <t>EXPPARP141-22 agre. enero</t>
  </si>
  <si>
    <t>EXPPASV113-22 agre enero</t>
  </si>
  <si>
    <t>EXPPACO100-22 Agr.enero</t>
  </si>
  <si>
    <t xml:space="preserve"> EXPPACO100-22 AGR. ENERO 2</t>
  </si>
  <si>
    <t>EXPPAPA002-23</t>
  </si>
  <si>
    <t>EXPPAPA003-23</t>
  </si>
  <si>
    <t>FEBRERO</t>
  </si>
  <si>
    <t xml:space="preserve">EXPPARP074-22 AGR. ENERO </t>
  </si>
  <si>
    <t>EXPPAPA004-23</t>
  </si>
  <si>
    <t>EXPPAHN148-22 agr. enero</t>
  </si>
  <si>
    <t>GRUPO ARSA</t>
  </si>
  <si>
    <t>EXPPAJM127-22 AGR.ENERO</t>
  </si>
  <si>
    <t>EXPPACR005-23</t>
  </si>
  <si>
    <t>EXPPAGT006-23</t>
  </si>
  <si>
    <t>EXPPARP007-23</t>
  </si>
  <si>
    <t>EXPPACR008-23</t>
  </si>
  <si>
    <t>EXPPASV009-23</t>
  </si>
  <si>
    <t>EXPPASV010-23</t>
  </si>
  <si>
    <t>EXPPARP011-23</t>
  </si>
  <si>
    <t>EXPPASV012-23</t>
  </si>
  <si>
    <t>EXPPANI013-23</t>
  </si>
  <si>
    <t>EXPPARP014-23</t>
  </si>
  <si>
    <t>EXPPARP015-23</t>
  </si>
  <si>
    <t>EXPPARP016-23</t>
  </si>
  <si>
    <t>EXPPASV017-23</t>
  </si>
  <si>
    <t>EXPPARP018-23</t>
  </si>
  <si>
    <t>EXPPACR019-23</t>
  </si>
  <si>
    <t>EXPPAPA020-23 PEDIDO 2</t>
  </si>
  <si>
    <t>EXPPANI021-23</t>
  </si>
  <si>
    <t>EXPPACR022-23</t>
  </si>
  <si>
    <t>CONSORCIO INTERNACIONAL SADE C</t>
  </si>
  <si>
    <t>EXPPARP160-22 agr. enero</t>
  </si>
  <si>
    <t>EXPPARP024-23</t>
  </si>
  <si>
    <t>EXPPARP023-23</t>
  </si>
  <si>
    <t>EXPPACO100-22 Agr.enero 2 error brasil</t>
  </si>
  <si>
    <t>EXPPAPA020-23 agr.</t>
  </si>
  <si>
    <t>EXPPARP115-22-B NUEVO</t>
  </si>
  <si>
    <t>Est Cjas</t>
  </si>
  <si>
    <t>EXPPACO013-23 muestra CO</t>
  </si>
  <si>
    <t>MARZO</t>
  </si>
  <si>
    <t>EXPPAPA012-23</t>
  </si>
  <si>
    <t>COMSTAL PANAMA SA</t>
  </si>
  <si>
    <t>EXPPACO013-23 agre.</t>
  </si>
  <si>
    <t>EXPPACO100-22-TRASLADO 2</t>
  </si>
  <si>
    <t>EXPPACO100-22- Tekbond 2</t>
  </si>
  <si>
    <t>EXPPARP115-22- B agr. nov. FEB.</t>
  </si>
  <si>
    <t>EXPPACR028-23</t>
  </si>
  <si>
    <t>EXPPAPA025-23</t>
  </si>
  <si>
    <t>EXPPAPA026-23</t>
  </si>
  <si>
    <t>EXPPASV158-22 agr. febrero</t>
  </si>
  <si>
    <t>EXPPARP014-23 agr. febrero</t>
  </si>
  <si>
    <t>EXPPARP015-23 agr. febrero</t>
  </si>
  <si>
    <t>EXPPARP016-23 agr. febrero</t>
  </si>
  <si>
    <t>EXPPASV017-23 agr. febrero</t>
  </si>
  <si>
    <t>EXPPARP018-23 agr. febrero</t>
  </si>
  <si>
    <t>EXPPAGT029-23</t>
  </si>
  <si>
    <t xml:space="preserve">EXPPARP007-23 agr. febrero </t>
  </si>
  <si>
    <t>EXPPARP023-23 agr. febrero</t>
  </si>
  <si>
    <t>DESTR-001</t>
  </si>
  <si>
    <t>EXPPARP007-23 agregado muestras</t>
  </si>
  <si>
    <t>EXPPAGT029-23 agre. marzo</t>
  </si>
  <si>
    <t>EXPPAGT029-23 AGR. marzo</t>
  </si>
  <si>
    <t>EXPPACO100-22-agr. tekbond marzo</t>
  </si>
  <si>
    <t>EXPPASV027-23 marzo</t>
  </si>
  <si>
    <t>CASTELLA SAGARRA S.A. DE C.V.</t>
  </si>
  <si>
    <t>EXPPAGT029-23 agr.marzo</t>
  </si>
  <si>
    <t>EXPPARP015-23 agr. marzo</t>
  </si>
  <si>
    <t>EXPPARP018-23 agr. marzo</t>
  </si>
  <si>
    <t>EXPBRPA006-23-brasil</t>
  </si>
  <si>
    <t>ABRIL</t>
  </si>
  <si>
    <t>EXPPASV010-23agr,abril</t>
  </si>
  <si>
    <t>EXPPASV027-23agr.abril</t>
  </si>
  <si>
    <t>PED.EXPPASV158-22agr.abril</t>
  </si>
  <si>
    <t>EXPPARP014-23agr.abril</t>
  </si>
  <si>
    <t>EXPPARP015-23agr.abril</t>
  </si>
  <si>
    <t>EXPPARP016-23agr.abril</t>
  </si>
  <si>
    <t>EXPPASV017-23agr.abril</t>
  </si>
  <si>
    <t>EXPPARP018-23agr.abril</t>
  </si>
  <si>
    <t>EXPPAGT029-23agr.abril</t>
  </si>
  <si>
    <t>EXPPACR029-23</t>
  </si>
  <si>
    <t>EXPPARP023-23agr.abril</t>
  </si>
  <si>
    <t>EXPPARP030-23</t>
  </si>
  <si>
    <t>EXPPARP024-23B</t>
  </si>
  <si>
    <t>EXPPARP031-23</t>
  </si>
  <si>
    <t>EXPPACR032-12</t>
  </si>
  <si>
    <t>EXPPAPA033-12</t>
  </si>
  <si>
    <t>EXPPACR034-23</t>
  </si>
  <si>
    <t>EXPPACR035-23</t>
  </si>
  <si>
    <t>EXPPASV036-23</t>
  </si>
  <si>
    <t>EXPPASV037-23</t>
  </si>
  <si>
    <t>EXPPARP023-23B</t>
  </si>
  <si>
    <t>EXPPAPA038-23</t>
  </si>
  <si>
    <t>EXPPAGT039-23</t>
  </si>
  <si>
    <t>EXPPAGT040-23</t>
  </si>
  <si>
    <t>EXPPAGT041-23</t>
  </si>
  <si>
    <t>EXPPASV042-23</t>
  </si>
  <si>
    <t>EXPPAPA043-23</t>
  </si>
  <si>
    <t>DESTRUCCIÓN2</t>
  </si>
  <si>
    <t>EXPPARP030-23Agr.abril</t>
  </si>
  <si>
    <t>EXPPARP014-23agr.abril2</t>
  </si>
  <si>
    <t>EXPPACR032-23</t>
  </si>
  <si>
    <t>MAYO</t>
  </si>
  <si>
    <t>EXPPAJM045-23</t>
  </si>
  <si>
    <t>EXPPASV010-23 agr. mayo</t>
  </si>
  <si>
    <t>EXPPAPA046-23</t>
  </si>
  <si>
    <t>EXPPARP011-23 agr. mayo</t>
  </si>
  <si>
    <t>EXPPAPA047-23</t>
  </si>
  <si>
    <t>EXPPACR048-23</t>
  </si>
  <si>
    <t>EXPPASV027-23 agr. mayo</t>
  </si>
  <si>
    <t>despachado</t>
  </si>
  <si>
    <t>EXPPAPA043-23 NUEVO</t>
  </si>
  <si>
    <t>EXPPAGT039-23 Ag. mayo</t>
  </si>
  <si>
    <t>EXPPARP030-23 agr. mayo</t>
  </si>
  <si>
    <t>EXPPARP014-23 agr.mayo</t>
  </si>
  <si>
    <t>EXPPARP015-23 agr.mayo</t>
  </si>
  <si>
    <t>EXPPASV036-23 agr. mayo</t>
  </si>
  <si>
    <t>EXPPARP024-23 agr.mayo</t>
  </si>
  <si>
    <t>EXPPARP049-23</t>
  </si>
  <si>
    <t>EXPPAGT040-23 AGR. MAY</t>
  </si>
  <si>
    <t>EXPPAGT029-23 agr.mayo</t>
  </si>
  <si>
    <t>EXPPACR032-23 agr.mayo</t>
  </si>
  <si>
    <t>EXPPACU050-23</t>
  </si>
  <si>
    <t>desapchado</t>
  </si>
  <si>
    <t>EXPPARP051-23</t>
  </si>
  <si>
    <t>EXPPARP031-23 AGR. MAYO</t>
  </si>
  <si>
    <t>EXPPAGT041-23 agr. mayo</t>
  </si>
  <si>
    <t>EXPPASV017-23 Agr. mayo</t>
  </si>
  <si>
    <t>EXPPARP018-23 agr.mayo</t>
  </si>
  <si>
    <t>EXPPARP023-23 agr,mayo</t>
  </si>
  <si>
    <t>EXPPAGT052-23</t>
  </si>
  <si>
    <t>GRUPO A.P. S.A.</t>
  </si>
  <si>
    <t xml:space="preserve">Muestras caco abbo </t>
  </si>
  <si>
    <t xml:space="preserve">Muestras percy </t>
  </si>
  <si>
    <t xml:space="preserve">Percy Hernandez </t>
  </si>
  <si>
    <t>Muestras percy  - agregado</t>
  </si>
  <si>
    <t>EXPPACR048-23 agr.</t>
  </si>
  <si>
    <t>EXPPARP023-23 agr. mayo</t>
  </si>
  <si>
    <t>EXPPASV042-23 agr. mayo</t>
  </si>
  <si>
    <t>EXPPACU050-23 agr.mayo</t>
  </si>
  <si>
    <t>EXPPAPA054-23</t>
  </si>
  <si>
    <t>EXPPACR055-23</t>
  </si>
  <si>
    <t>EXPPAPA056-23</t>
  </si>
  <si>
    <t>EXPPANI057-23</t>
  </si>
  <si>
    <t>EXPPASV058-23</t>
  </si>
  <si>
    <t>FERRO TECHNOLOGIES, S.A. DE C.V.</t>
  </si>
  <si>
    <t>EXPPASV042-23 AGR. MAY</t>
  </si>
  <si>
    <t>EXPPAREP059-23</t>
  </si>
  <si>
    <t xml:space="preserve">EXPPACR060-23 </t>
  </si>
  <si>
    <t>EXPPARP049-23 agr.mayo</t>
  </si>
  <si>
    <t>EXPPASV061-23</t>
  </si>
  <si>
    <t>EXPPASV062-23</t>
  </si>
  <si>
    <t>EXPPANI063-23</t>
  </si>
  <si>
    <t>EXPPAHN064-23</t>
  </si>
  <si>
    <t>EXPPARP065-23</t>
  </si>
  <si>
    <t>noviembre</t>
  </si>
  <si>
    <t>EXPPARP066-23</t>
  </si>
  <si>
    <t>EXPPARP067-23</t>
  </si>
  <si>
    <t>EXPPASV068-23</t>
  </si>
  <si>
    <t>EXPPARP069-23</t>
  </si>
  <si>
    <t>EXPPASV070-23</t>
  </si>
  <si>
    <t>EXPPAP071-23</t>
  </si>
  <si>
    <t xml:space="preserve">EXPCOGT013-23 - consolidación </t>
  </si>
  <si>
    <t>EXPCORP012-22- consolidacion</t>
  </si>
  <si>
    <t>EXPPASV042-23 agr. mayo 2</t>
  </si>
  <si>
    <t>EXPPARP066-23 AGR. MAYO2</t>
  </si>
  <si>
    <t>EXPPACR072-23</t>
  </si>
  <si>
    <t>EXPPAJM073-23</t>
  </si>
  <si>
    <t>EXPPAPA074-23</t>
  </si>
  <si>
    <t>EXPPACR055-23 Agregado</t>
  </si>
  <si>
    <t>EXPPAPA075-23</t>
  </si>
  <si>
    <t>EXPPANI076-23</t>
  </si>
  <si>
    <t>EXPPARP067-23 AGR. JUNIO</t>
  </si>
  <si>
    <t>EXPPASV068-23 AGR.JUNIO</t>
  </si>
  <si>
    <t>EXPPARP077-23</t>
  </si>
  <si>
    <t>EXPPACR078-23</t>
  </si>
  <si>
    <t>EXPPARP079-23</t>
  </si>
  <si>
    <t>EXPPASV080-23</t>
  </si>
  <si>
    <t>EXPPAGT081-23</t>
  </si>
  <si>
    <t>EXPPARP082-23</t>
  </si>
  <si>
    <t>EXPPACR083-23</t>
  </si>
  <si>
    <t>EXPPAGT084-23</t>
  </si>
  <si>
    <t>EXPPARP066-23 agr. tunti</t>
  </si>
  <si>
    <t>EXPPARP085-23</t>
  </si>
  <si>
    <t>EXPPAJM073-23 agr. junio</t>
  </si>
  <si>
    <t>AGOSTO</t>
  </si>
  <si>
    <t>EXPPAGT086-23</t>
  </si>
  <si>
    <t>EXPPASV061-23 AGR. JUNIO 1</t>
  </si>
  <si>
    <t>EXPPAGT087-23</t>
  </si>
  <si>
    <t xml:space="preserve">Devolución USA </t>
  </si>
  <si>
    <t>Saint-Gobain Abrasives, Inc.</t>
  </si>
  <si>
    <t>US</t>
  </si>
  <si>
    <t>EXPPACR055-23 AGR. AGOSTO</t>
  </si>
  <si>
    <t>EXPPAGT087-23 agr. julio</t>
  </si>
  <si>
    <t>EXPPACR083-23 agr. julio</t>
  </si>
  <si>
    <t>EXPPAJM073-23 agre. julio</t>
  </si>
  <si>
    <t>EXPPANI076-23-CO</t>
  </si>
  <si>
    <t>EXPPAPA074-23-CO</t>
  </si>
  <si>
    <t>EXPPARP071-23 agr. agos 2</t>
  </si>
  <si>
    <t>EXPPARP067-23  agr. agosto exh.</t>
  </si>
  <si>
    <t>EXPPARP071-23</t>
  </si>
  <si>
    <t>EXPPARP095-23</t>
  </si>
  <si>
    <t>octubre</t>
  </si>
  <si>
    <t>EXPPACR098-23</t>
  </si>
  <si>
    <t>EXPPASV061-23 agr. beartx</t>
  </si>
  <si>
    <t>EXPPARP071-23 agr. agos</t>
  </si>
  <si>
    <t>EXPPARP093-23</t>
  </si>
  <si>
    <t>EXPPARP092-23</t>
  </si>
  <si>
    <t>EXPPARP067-23 nuevo pedido y agreg</t>
  </si>
  <si>
    <t>EXPPARP091-23</t>
  </si>
  <si>
    <t>EXPPARP097-23</t>
  </si>
  <si>
    <t>EXPPAPA089-23</t>
  </si>
  <si>
    <t>120 Etiquetas</t>
  </si>
  <si>
    <t>EXPPANI090-23</t>
  </si>
  <si>
    <t>EXPPASV080-23 agr. julio</t>
  </si>
  <si>
    <t>EXPPARP085-23 agr. julio</t>
  </si>
  <si>
    <t>EXPPAGT084-23 agr. julio</t>
  </si>
  <si>
    <t>EXPPARP082-23 AGR. julio</t>
  </si>
  <si>
    <t>EXPPARP079-23 agr. julio</t>
  </si>
  <si>
    <t>EXPPACR055-23 agr. julio</t>
  </si>
  <si>
    <t>EXPPASV061-23 agr.julio</t>
  </si>
  <si>
    <t>EXPPARP051-23 agr. julio</t>
  </si>
  <si>
    <t>EXPPARP082-23 - CO</t>
  </si>
  <si>
    <t>EXPPARP085-23 - CO</t>
  </si>
  <si>
    <t>EXPPARP067-23 - CO</t>
  </si>
  <si>
    <t>EXPPAGT084-23 - CO</t>
  </si>
  <si>
    <t>EXPPARP077-23 - CO</t>
  </si>
  <si>
    <t>EXPPASV061-23 - CO</t>
  </si>
  <si>
    <t>EXPPARP067-23 agr. genao</t>
  </si>
  <si>
    <t>30-Aug-2023 11:56 AM</t>
  </si>
  <si>
    <t>EXPPARP079-23- CO</t>
  </si>
  <si>
    <t>EXPPAPA096-23</t>
  </si>
  <si>
    <t>EXPPACR099-23</t>
  </si>
  <si>
    <t>31-Aug-2023 09:31 AM</t>
  </si>
  <si>
    <t>EXPPAPA100-23</t>
  </si>
  <si>
    <t>EXPPAGT084-23 agre. agosto</t>
  </si>
  <si>
    <t xml:space="preserve">EXPPASV103-23 -Agr. </t>
  </si>
  <si>
    <t xml:space="preserve">AYALA MUÑOZ HUGO OSSIRIS </t>
  </si>
  <si>
    <t>SEPTIEMBRE</t>
  </si>
  <si>
    <t>EXPPAPA105-23 AGR. SEPT</t>
  </si>
  <si>
    <t>MAYOREO FERRETERO SA</t>
  </si>
  <si>
    <t>EXPPARP110-23 AGR. SEPT.</t>
  </si>
  <si>
    <t>EXPPASV103-23 AGR. SEP</t>
  </si>
  <si>
    <t>EXPPARP110-23</t>
  </si>
  <si>
    <t>EXPPASV109-23</t>
  </si>
  <si>
    <t>EXPPAGT108-23</t>
  </si>
  <si>
    <t>NEGOCIOS OPERACIONES Y SERVICIOS</t>
  </si>
  <si>
    <t>EXPPAOA105-23</t>
  </si>
  <si>
    <t>EXPPASV103-23</t>
  </si>
  <si>
    <t>EXPPAJM102-23</t>
  </si>
  <si>
    <t>EXPPARP095-23 AGR. AGOSTO</t>
  </si>
  <si>
    <t>EXPPACR112-23</t>
  </si>
  <si>
    <t xml:space="preserve">EXPPAGT106-23 agre. discos </t>
  </si>
  <si>
    <t>EXPPAGT106-23 agr. sept</t>
  </si>
  <si>
    <t>EXPPARP104-23</t>
  </si>
  <si>
    <t>EXPPACR107-23</t>
  </si>
  <si>
    <t>EXPPAGT106-23</t>
  </si>
  <si>
    <t>EXPPARP094-23 AGR. AGOSTO</t>
  </si>
  <si>
    <t>EXPPARP101-23</t>
  </si>
  <si>
    <t>EXPPAGT108-23 agr. septiembre</t>
  </si>
  <si>
    <t>Octubre</t>
  </si>
  <si>
    <t xml:space="preserve">EXPPASV109-23 agr. sept. </t>
  </si>
  <si>
    <t>EXPPAGT111-23 nuevo</t>
  </si>
  <si>
    <t>GRUPO SOLID S.A.</t>
  </si>
  <si>
    <t>EXPPARP114-23</t>
  </si>
  <si>
    <t>15-50-5566</t>
  </si>
  <si>
    <t>EXPPAPA116-23</t>
  </si>
  <si>
    <t>5555-5560</t>
  </si>
  <si>
    <t>EXPPAJM102-23 AGR.SEPT</t>
  </si>
  <si>
    <t>EXPPASV113-23 AGR. SEP</t>
  </si>
  <si>
    <t>EXPPARP117-23</t>
  </si>
  <si>
    <t>EXPPAPA118-23</t>
  </si>
  <si>
    <t>EXPPARP114-23 AGR.-SEPT</t>
  </si>
  <si>
    <t>EXPPASV072-22B</t>
  </si>
  <si>
    <t>EXPPARP110-23 AGR. SEPT</t>
  </si>
  <si>
    <t>EXPPAGT121-23</t>
  </si>
  <si>
    <t>EXPPAHN122-23</t>
  </si>
  <si>
    <t>EXPPAGT123-23</t>
  </si>
  <si>
    <t>EXPPAGT111-23 agr. sept</t>
  </si>
  <si>
    <t>EXPPANI119-23</t>
  </si>
  <si>
    <t>LA PALETA SOCEIDAD ANOMINA</t>
  </si>
  <si>
    <t>EXPPACR120-23</t>
  </si>
  <si>
    <t>EXPPAPA115-23 agr o</t>
  </si>
  <si>
    <t>EXPPASV126-23</t>
  </si>
  <si>
    <t>EXPPACR127-23</t>
  </si>
  <si>
    <t>Fecha</t>
  </si>
  <si>
    <t>Pickeado</t>
  </si>
  <si>
    <t>Empacado</t>
  </si>
  <si>
    <t>Despachado</t>
  </si>
  <si>
    <t>EXPPASV113-23</t>
  </si>
  <si>
    <t>EXPPAPA115-23</t>
  </si>
  <si>
    <t>EXPPARP124-23</t>
  </si>
  <si>
    <t>NOVIEMBRE</t>
  </si>
  <si>
    <t>EXPPARP125-23</t>
  </si>
  <si>
    <t>EXPPACR128-23</t>
  </si>
  <si>
    <t>EXPPAPA129-23</t>
  </si>
  <si>
    <t>EXPPAHN130-23</t>
  </si>
  <si>
    <t>EXPPANI131-23</t>
  </si>
  <si>
    <t>EXPPARP132-23</t>
  </si>
  <si>
    <t>EXPPASV133-23</t>
  </si>
  <si>
    <t>EXPPAGT111-23 agr. oct</t>
  </si>
  <si>
    <t>EXPPARP133-23</t>
  </si>
  <si>
    <t>EXPPANI119-23 AGR. OCT</t>
  </si>
  <si>
    <t>EXPPARP117-23 AGR. OCT</t>
  </si>
  <si>
    <t>EXPPAJM137-23</t>
  </si>
  <si>
    <t>EXPPASV141-23</t>
  </si>
  <si>
    <t>EXPPASV138-23</t>
  </si>
  <si>
    <t>EXPPAHN140-23</t>
  </si>
  <si>
    <t>LAPCO (HONDURAS) S.A.</t>
  </si>
  <si>
    <t>EXPPARP065-23-agr</t>
  </si>
  <si>
    <t>EXPPAPA134-23</t>
  </si>
  <si>
    <t>EXPPACR120-23 agr. oct</t>
  </si>
  <si>
    <t>EXPPARP135-23</t>
  </si>
  <si>
    <t>EXPPAGT123-23 AGR. OCT</t>
  </si>
  <si>
    <t>EXPPARP136-23</t>
  </si>
  <si>
    <t>EXPPACR139-23</t>
  </si>
  <si>
    <t>EXPPAPA142-23</t>
  </si>
  <si>
    <t>EXPPAPA134-23 AGR.</t>
  </si>
  <si>
    <t>EXPPACR-127-23</t>
  </si>
  <si>
    <t xml:space="preserve">ALPA SILDY S.A	</t>
  </si>
  <si>
    <t>100%%</t>
  </si>
  <si>
    <t>EXPPAPA152-23 agr</t>
  </si>
  <si>
    <t xml:space="preserve">DICIEMBRE </t>
  </si>
  <si>
    <t xml:space="preserve"> </t>
  </si>
  <si>
    <t>EXPPANI119-23 agr</t>
  </si>
  <si>
    <t>EXPPAGT111-23 AGR21</t>
  </si>
  <si>
    <t>ENERO 2024</t>
  </si>
  <si>
    <t>EXPPAGT108-23 agr. nov</t>
  </si>
  <si>
    <t>EXPPAGT154-23</t>
  </si>
  <si>
    <t>EXPPAPA152-23</t>
  </si>
  <si>
    <t>EXPPANI119-23 agr. nov</t>
  </si>
  <si>
    <t>EXPPASV151-23</t>
  </si>
  <si>
    <t>EXPPARP124-23 agr. nov</t>
  </si>
  <si>
    <t>EXPPARP150-23</t>
  </si>
  <si>
    <t xml:space="preserve">EXPPASV141-23 agr. </t>
  </si>
  <si>
    <t>EXPPAGT144-23</t>
  </si>
  <si>
    <t>EXPPANI119-23 agr. nov.</t>
  </si>
  <si>
    <t>EXPPAGT111-23 agr. nov.</t>
  </si>
  <si>
    <t>EXPPAGT143-23</t>
  </si>
  <si>
    <t>Destuccion Octubre 2023</t>
  </si>
  <si>
    <t>EXPPARP147-23</t>
  </si>
  <si>
    <t>EXPPAPA156-23</t>
  </si>
  <si>
    <t>EXPPARP145-23 agr.</t>
  </si>
  <si>
    <t>EXPPANI155-23</t>
  </si>
  <si>
    <t>EXPPACR153-23 Nuevo</t>
  </si>
  <si>
    <t>EXPPACR153-23</t>
  </si>
  <si>
    <t>EXPPAGT148-23</t>
  </si>
  <si>
    <t xml:space="preserve">EXPPACR146-23 AGR. </t>
  </si>
  <si>
    <t>EXPPAJM137-23 agr. nov</t>
  </si>
  <si>
    <t>EXPPAHN130-23 agr.</t>
  </si>
  <si>
    <t>EXPPACR146-23</t>
  </si>
  <si>
    <t>EXPPARP145-23</t>
  </si>
  <si>
    <t>EXPPAPA152-23 AGR.DIC</t>
  </si>
  <si>
    <t>EXPPAPA152-23 agr. dic</t>
  </si>
  <si>
    <t>EXPPAPA163-23</t>
  </si>
  <si>
    <t>Origen</t>
  </si>
  <si>
    <t>Gastos Portuarios</t>
  </si>
  <si>
    <t>Otros /Flete</t>
  </si>
  <si>
    <t>25/01/2023</t>
  </si>
  <si>
    <t>HLCUSS5221248062</t>
  </si>
  <si>
    <t>23/0024PCSSZMIT</t>
  </si>
  <si>
    <t>BEAU4590812</t>
  </si>
  <si>
    <t>26/01/2023</t>
  </si>
  <si>
    <t>EGLV711200073321</t>
  </si>
  <si>
    <t>EXPCOPA001-23</t>
  </si>
  <si>
    <t>EISU2207110</t>
  </si>
  <si>
    <t>TRHU5694310</t>
  </si>
  <si>
    <t>18/01/2023</t>
  </si>
  <si>
    <t>HLCUSS5230173255</t>
  </si>
  <si>
    <t>SAO-FEM-23/01/0053</t>
  </si>
  <si>
    <t>UACU8307813</t>
  </si>
  <si>
    <t>14/3/2023</t>
  </si>
  <si>
    <t>HLCUSS5230241734</t>
  </si>
  <si>
    <t>EXPM0009-0223</t>
  </si>
  <si>
    <t>BMOU2793163</t>
  </si>
  <si>
    <t>HLCUSS5230241767</t>
  </si>
  <si>
    <t>EXPM0010-0223</t>
  </si>
  <si>
    <t>HLBU2902884</t>
  </si>
  <si>
    <t>HLCUSS5230205506</t>
  </si>
  <si>
    <t>SAO-FEM-23/02/0003</t>
  </si>
  <si>
    <t>HLXU5320879</t>
  </si>
  <si>
    <t>HLCUSS5230318999</t>
  </si>
  <si>
    <t>23/0706PCBRSSZCUMZ</t>
  </si>
  <si>
    <t>HLBU3300752</t>
  </si>
  <si>
    <t>S00031452</t>
  </si>
  <si>
    <t xml:space="preserve">50, 2 TI + 20 EN BODEGA GIRAG </t>
  </si>
  <si>
    <t>HLCUSS5230350166</t>
  </si>
  <si>
    <t>SAO-FEM-23/03/0038</t>
  </si>
  <si>
    <t>UACU8219353</t>
  </si>
  <si>
    <t>EGLV711300011432</t>
  </si>
  <si>
    <t>EXPCOPA002-23</t>
  </si>
  <si>
    <t>FBLU0214577</t>
  </si>
  <si>
    <t>DRYU2373412</t>
  </si>
  <si>
    <t>WJXG230311163N</t>
  </si>
  <si>
    <t>EGLV711300022906</t>
  </si>
  <si>
    <t>EXPCOPA009-23</t>
  </si>
  <si>
    <t>TRHU8568085</t>
  </si>
  <si>
    <t>EITU3038019</t>
  </si>
  <si>
    <t>SSZ1362628</t>
  </si>
  <si>
    <t>SAO-FEM-23/04/0037</t>
  </si>
  <si>
    <t>CXDU2276534</t>
  </si>
  <si>
    <t>729-41997406</t>
  </si>
  <si>
    <t>TRANSP. 286 SE PAGO PEAJE.</t>
  </si>
  <si>
    <t>HLCUSS5230502685</t>
  </si>
  <si>
    <t>TGBU5697716</t>
  </si>
  <si>
    <t>HLCUSS52300524639</t>
  </si>
  <si>
    <t>SEGU5764551</t>
  </si>
  <si>
    <t>EXPCOPA014-23</t>
  </si>
  <si>
    <t>EITU1320553</t>
  </si>
  <si>
    <t>JLN15TJ2305372</t>
  </si>
  <si>
    <t>CAIU6021419</t>
  </si>
  <si>
    <t>EGLV711300034823</t>
  </si>
  <si>
    <t>EXPCOPA018-23</t>
  </si>
  <si>
    <t>EGHU8355329</t>
  </si>
  <si>
    <t>1-Ago</t>
  </si>
  <si>
    <t>S00039371</t>
  </si>
  <si>
    <t>25 BALBOAS POR RETIRO DE DOCUEMNTACION EN OFICINAS TIBA, 20 EN CAJA GIRAC Y 25 TI</t>
  </si>
  <si>
    <t>15-Ago</t>
  </si>
  <si>
    <t>NL23002854</t>
  </si>
  <si>
    <t>25-Ago</t>
  </si>
  <si>
    <t>EGLV711300040734</t>
  </si>
  <si>
    <t>EXPCOPA021-23</t>
  </si>
  <si>
    <t>HMCU9175376</t>
  </si>
  <si>
    <t>HLCUSS5230738665</t>
  </si>
  <si>
    <t>HLBU2269987</t>
  </si>
  <si>
    <t>HLCUSS5230757537</t>
  </si>
  <si>
    <t>HLBU2473780</t>
  </si>
  <si>
    <t>ONEYSAOD23281800</t>
  </si>
  <si>
    <t>SAOD23281800</t>
  </si>
  <si>
    <t>NYKU5227439</t>
  </si>
  <si>
    <t>29-sep</t>
  </si>
  <si>
    <t>EGLV711300040726</t>
  </si>
  <si>
    <t>EXPCOPA020-23</t>
  </si>
  <si>
    <t>FCIU9954479</t>
  </si>
  <si>
    <t>AC230718017</t>
  </si>
  <si>
    <t>MIA/ONX/0771843</t>
  </si>
  <si>
    <t>MRKU285579-7</t>
  </si>
  <si>
    <t>27-oct</t>
  </si>
  <si>
    <t>EGLV711300053470</t>
  </si>
  <si>
    <t>EXPCOPA025-23</t>
  </si>
  <si>
    <t>EITU0297649</t>
  </si>
  <si>
    <t>30-oct</t>
  </si>
  <si>
    <t>HLCUSS5230991415</t>
  </si>
  <si>
    <t>HLBU1514061</t>
  </si>
  <si>
    <t>31-oct</t>
  </si>
  <si>
    <t>BUA0301288</t>
  </si>
  <si>
    <t>TGBU5236231</t>
  </si>
  <si>
    <t>08-nov.</t>
  </si>
  <si>
    <t>CCFNBCOL2300344</t>
  </si>
  <si>
    <t>17-nov.</t>
  </si>
  <si>
    <t>SAO-FEM-23/10/0024 / 64581218</t>
  </si>
  <si>
    <t>HLBU 182112-9</t>
  </si>
  <si>
    <t>25-nov.</t>
  </si>
  <si>
    <t>SAO-FEM-23/10/0055 / 62916990</t>
  </si>
  <si>
    <t>HLBU 127281-5</t>
  </si>
  <si>
    <t>29-nov.</t>
  </si>
  <si>
    <t>711300060582</t>
  </si>
  <si>
    <t>EMCU8712170</t>
  </si>
  <si>
    <t>23-nov.</t>
  </si>
  <si>
    <t>DEV_EXPPACR127-23</t>
  </si>
  <si>
    <t>TGD</t>
  </si>
  <si>
    <t>11-DIC.</t>
  </si>
  <si>
    <t>ANTILLAS</t>
  </si>
  <si>
    <t>18-DIC.</t>
  </si>
  <si>
    <t>TRHU2499650</t>
  </si>
  <si>
    <t xml:space="preserve">cobrar </t>
  </si>
  <si>
    <t>29-DIC.</t>
  </si>
  <si>
    <t>SSZ1410999 / SGB202311002</t>
  </si>
  <si>
    <t>TEXU9539902</t>
  </si>
  <si>
    <t>Paletas despachadas</t>
  </si>
  <si>
    <t>TRANSACCIONES FERRETERAS, S.A.</t>
  </si>
  <si>
    <t>EXPPAPA153-22</t>
  </si>
  <si>
    <t>CACO ABBO INTERNACIONAL, S.A</t>
  </si>
  <si>
    <t>EBISA GLOBAL BRAND, S.A.</t>
  </si>
  <si>
    <t>DD1175</t>
  </si>
  <si>
    <t>17/01/2023</t>
  </si>
  <si>
    <t>DE2023011646021-3 0</t>
  </si>
  <si>
    <t xml:space="preserve">CAR COLOR DE CARTAGO, S.A. </t>
  </si>
  <si>
    <t>19/01/2023</t>
  </si>
  <si>
    <t>CFZGUA01182304</t>
  </si>
  <si>
    <t>DISTRIBUIDORA Y FERRETERIA ASTURIA SOCIEDAD ANONIMA</t>
  </si>
  <si>
    <t>20/01/2023</t>
  </si>
  <si>
    <t>23/01/2023</t>
  </si>
  <si>
    <t>JEA, S.A. DE C.V.</t>
  </si>
  <si>
    <t xml:space="preserve">EL SALVADOR </t>
  </si>
  <si>
    <t>PRODUCTOS DEL AIRE GUATEMALA, S.A.</t>
  </si>
  <si>
    <t>DOSDQ230090</t>
  </si>
  <si>
    <t>MADESOL, S.A.</t>
  </si>
  <si>
    <t>31/01/2023</t>
  </si>
  <si>
    <t>EXPPAGT001-23</t>
  </si>
  <si>
    <t xml:space="preserve">BAPI SOCIEDAD ANONIMA </t>
  </si>
  <si>
    <t>AX2140</t>
  </si>
  <si>
    <t>FERMIN FERNANDEZ &amp; CIA SUCS. SRL</t>
  </si>
  <si>
    <t>POLITORNO CENTROAMERICA, S.A. DE C.V.</t>
  </si>
  <si>
    <t>UACU5963818</t>
  </si>
  <si>
    <t>JOSE N BATARS, S.A. DE C.V</t>
  </si>
  <si>
    <t>EXPPASV113-22 / EXPPASV125-22</t>
  </si>
  <si>
    <t>HENRIQUEZ, S.A. DE C.V.</t>
  </si>
  <si>
    <t>ALPA SILDY, S.A.</t>
  </si>
  <si>
    <t>15/02/2023</t>
  </si>
  <si>
    <t>1697. 2</t>
  </si>
  <si>
    <t>17/02/2023</t>
  </si>
  <si>
    <t>EXPPAHN148-22</t>
  </si>
  <si>
    <t>GRUPO ARSA, S.A.</t>
  </si>
  <si>
    <t>CFZSAP02162301</t>
  </si>
  <si>
    <t xml:space="preserve">SUPER TIENDAS DE PINTURAS </t>
  </si>
  <si>
    <t>AGROINDUSTRIAL FERRETERA SRL</t>
  </si>
  <si>
    <t>AJ0820</t>
  </si>
  <si>
    <t>EXPPARP157-22, EXPPARP115-22-B</t>
  </si>
  <si>
    <t>MANUEL CORRIPIO, S.A.S</t>
  </si>
  <si>
    <t>OOLU8957399</t>
  </si>
  <si>
    <t xml:space="preserve">BMOU4617815 VIAJE EN FALSO, </t>
  </si>
  <si>
    <t>NOVEX, SOCIEDAD ANINIMA</t>
  </si>
  <si>
    <t>DE2023022285007-5 0</t>
  </si>
  <si>
    <t>EXPPAPA020-23</t>
  </si>
  <si>
    <t>AC8564</t>
  </si>
  <si>
    <t>EXPPASV010-23 / EXPPASV159-22</t>
  </si>
  <si>
    <t>ALMACENES VIDRI, S.A. DE C.V</t>
  </si>
  <si>
    <t>LEVY RUIZ, S.A.</t>
  </si>
  <si>
    <t>SAINT GOBAIN COLOMBIA, S.A.</t>
  </si>
  <si>
    <t>CARGA TRASLADADA AL VERTEDERO</t>
  </si>
  <si>
    <t>JMKIN23015A</t>
  </si>
  <si>
    <t>13/03/2023</t>
  </si>
  <si>
    <t>AUTO CENTRO,S.A.</t>
  </si>
  <si>
    <t>EC6489</t>
  </si>
  <si>
    <t>16/03/2023</t>
  </si>
  <si>
    <t>92 3276 2453</t>
  </si>
  <si>
    <t>EXPPACO013-23</t>
  </si>
  <si>
    <t>AX2175</t>
  </si>
  <si>
    <t>31/03/2023</t>
  </si>
  <si>
    <t>PAND00411500</t>
  </si>
  <si>
    <t>EXPPACO100-22</t>
  </si>
  <si>
    <t>TCLU8149431</t>
  </si>
  <si>
    <t>.</t>
  </si>
  <si>
    <t>CFZCAU03272303</t>
  </si>
  <si>
    <t>TORNILLOS Y PIEZAS IND J &amp; M, S.R.L</t>
  </si>
  <si>
    <t>DE202303272350-1</t>
  </si>
  <si>
    <t>COMSTAL PANAMA, S.A.</t>
  </si>
  <si>
    <t xml:space="preserve">SOLO FACTURAR DMC Y LOGISTICA. </t>
  </si>
  <si>
    <t>14/04/2023</t>
  </si>
  <si>
    <t>20/04/2023</t>
  </si>
  <si>
    <t>EXPBRPA006-23</t>
  </si>
  <si>
    <t>EXPPASV009-23 / EXPPASV037-23</t>
  </si>
  <si>
    <t>ALMACENES BOU, S.A.A DE C.V</t>
  </si>
  <si>
    <t>22/04/2023</t>
  </si>
  <si>
    <t>DE2023041947252-9 0</t>
  </si>
  <si>
    <t>EXPPARP016-23 / EXPPARP115-22</t>
  </si>
  <si>
    <t>MRKU7653490</t>
  </si>
  <si>
    <t>DE2023050363018-4</t>
  </si>
  <si>
    <t>MUESTRA CACO ABBO / MUESTRA PERCY</t>
  </si>
  <si>
    <t>DESTR-002</t>
  </si>
  <si>
    <t xml:space="preserve">45 DE PAG0 DEL VERTEDERO </t>
  </si>
  <si>
    <t>DE2023050465040-9</t>
  </si>
  <si>
    <t>DE2023051070665-7</t>
  </si>
  <si>
    <t>EXPPACR035-23 / EXPPACR048-23</t>
  </si>
  <si>
    <t>CAR COLOR DE CARTAGO, S.A.</t>
  </si>
  <si>
    <t>JMKIN23026K</t>
  </si>
  <si>
    <t>CFZGUA05122301</t>
  </si>
  <si>
    <t>EXPPASV012-23 / EXPPASV158-22</t>
  </si>
  <si>
    <t xml:space="preserve">FERRETERIA CABALLERO, S.A. DE C.V. </t>
  </si>
  <si>
    <t>DOSDQ23035G</t>
  </si>
  <si>
    <t xml:space="preserve">MADESOL, S.A. </t>
  </si>
  <si>
    <t>AK8988</t>
  </si>
  <si>
    <t>EBKG05701426</t>
  </si>
  <si>
    <t>FERMIN FERNANDEZ &amp; CIA SUCS. S.R.L.</t>
  </si>
  <si>
    <t>MSDU2271320</t>
  </si>
  <si>
    <t>ALMACENES VIDRI, S.A. DE C.V.</t>
  </si>
  <si>
    <t>DISTRIBUIDORA Y FERRETERIA ASTURIAS, S.A.</t>
  </si>
  <si>
    <t>23/05/2023</t>
  </si>
  <si>
    <t>GRUPO AP, S.A</t>
  </si>
  <si>
    <t>UACU4003448</t>
  </si>
  <si>
    <t>24/5/2023</t>
  </si>
  <si>
    <t>TEMU0627450</t>
  </si>
  <si>
    <t>1 PALETA LSP</t>
  </si>
  <si>
    <t>26/5/2023</t>
  </si>
  <si>
    <t>MATERIALES INDUSTRIALES, S.A.</t>
  </si>
  <si>
    <t>MSKU7677489</t>
  </si>
  <si>
    <t>30/5/2023</t>
  </si>
  <si>
    <t>EGHU3528838</t>
  </si>
  <si>
    <t>31/5/2023</t>
  </si>
  <si>
    <t xml:space="preserve">TUNTI COMERCIAL E.I.R.L </t>
  </si>
  <si>
    <t>AP8287</t>
  </si>
  <si>
    <t>ALMACENES BOU, S.A. DE C.V.</t>
  </si>
  <si>
    <t>EXPPASV027-23</t>
  </si>
  <si>
    <t>CASTELLA SAGARRA S.A, DE C,V</t>
  </si>
  <si>
    <t>EXPPAGT041-23 / EXPCOGT013-23</t>
  </si>
  <si>
    <t>PRODUCTOS DEL AIRE DE GUATEMALA, S.A.</t>
  </si>
  <si>
    <t>OOLU1905270</t>
  </si>
  <si>
    <t>EXPPACR060-23</t>
  </si>
  <si>
    <t>21/6/2023</t>
  </si>
  <si>
    <t>23/6/2023</t>
  </si>
  <si>
    <t>JOSE. N BATARSE, S.A.</t>
  </si>
  <si>
    <t>684272 / 724816</t>
  </si>
  <si>
    <t>FERRO TECHNOLOGIES, S.A. DE C.V</t>
  </si>
  <si>
    <t>DE2023062016939-1</t>
  </si>
  <si>
    <t>26/6/2023</t>
  </si>
  <si>
    <t>EXPPARP059-23</t>
  </si>
  <si>
    <t>LAINNOVACION, S.A. DE C.V</t>
  </si>
  <si>
    <t>29/6/2023</t>
  </si>
  <si>
    <t>AGENCIA GLOBAL,S .A. DE C.V</t>
  </si>
  <si>
    <t>FCIU5849937</t>
  </si>
  <si>
    <t>EXPCORP012-22 / EXPPARP160-22</t>
  </si>
  <si>
    <t>CSLU1535490</t>
  </si>
  <si>
    <t>30/6/2023</t>
  </si>
  <si>
    <t>PMA0160619</t>
  </si>
  <si>
    <t>TCKU2055615</t>
  </si>
  <si>
    <t>CFZCAU06282301</t>
  </si>
  <si>
    <t>CW WIL23009S</t>
  </si>
  <si>
    <t>SUNNY TRADING, CO.INC</t>
  </si>
  <si>
    <t>SE REALIZO DOS DMC (FACTURAS ENVIADAS MAL POR EL CLIENTE)</t>
  </si>
  <si>
    <t>DE2023062930046-8 3</t>
  </si>
  <si>
    <t>CACO ABBO INTERNACIONAL, S.A.</t>
  </si>
  <si>
    <t>DE2023072558068-3</t>
  </si>
  <si>
    <t>27/07/2023</t>
  </si>
  <si>
    <t>MRKU0524790</t>
  </si>
  <si>
    <t>EXPPACR055-23 / EXPPACR083-23</t>
  </si>
  <si>
    <t>AH0493-</t>
  </si>
  <si>
    <t>GTGUA23039G</t>
  </si>
  <si>
    <t>GRUPO AP, S.A.</t>
  </si>
  <si>
    <t xml:space="preserve">EXPPACR055-23 </t>
  </si>
  <si>
    <t xml:space="preserve">CCT </t>
  </si>
  <si>
    <t>EITU0356968</t>
  </si>
  <si>
    <t>FTAU1584871</t>
  </si>
  <si>
    <t>EXXPPASV080-23</t>
  </si>
  <si>
    <t>GENAO FERNANDEZ COLOR, S.A.</t>
  </si>
  <si>
    <t>EITU0500972</t>
  </si>
  <si>
    <t>DE2023090609130-3</t>
  </si>
  <si>
    <t>CFZSAL06092321</t>
  </si>
  <si>
    <t>POLITORNO CENTROAMERICA, SA. DE C.V</t>
  </si>
  <si>
    <t>681639 / 679947</t>
  </si>
  <si>
    <t>CFZGUA09082303</t>
  </si>
  <si>
    <t>EXPPARP071-23 / EXPPARP094-23</t>
  </si>
  <si>
    <t xml:space="preserve">LA INNOVACION </t>
  </si>
  <si>
    <t>FCIU9820145</t>
  </si>
  <si>
    <t>EXPPARP101-23 / EXPPARP093-23</t>
  </si>
  <si>
    <t>RAMON CORRIPIO, SUCS C. S.R.L</t>
  </si>
  <si>
    <t>FERRETERIA COMERCIAL EL SOL, S.R,L,</t>
  </si>
  <si>
    <t>PRODUCTO DEL AIRE DE GAUTEMALA, S.A.</t>
  </si>
  <si>
    <t>AI1000</t>
  </si>
  <si>
    <t>DE2023092734243-4 0</t>
  </si>
  <si>
    <t>EXPPAOA105-23 / EXPPAPA105-23</t>
  </si>
  <si>
    <t>MAYOREO FERRETERO, S.A.</t>
  </si>
  <si>
    <t>5531-5545-5553</t>
  </si>
  <si>
    <t>AYALA MUÑOZ HUGO OSSIRIS</t>
  </si>
  <si>
    <t>4512-5528</t>
  </si>
  <si>
    <t>IMPLEMENTO AGRICOLAS CENTROAMERICANOS</t>
  </si>
  <si>
    <t>|</t>
  </si>
  <si>
    <t>5557-5583</t>
  </si>
  <si>
    <t xml:space="preserve">CACO ABBO INTERNACIONAL, S.A. </t>
  </si>
  <si>
    <t>5559-5530</t>
  </si>
  <si>
    <t>MSKU4192550</t>
  </si>
  <si>
    <t>ALPA SILDY S.</t>
  </si>
  <si>
    <t>5542-5568-5546</t>
  </si>
  <si>
    <t>BEAU6048159 // TRHU2883367</t>
  </si>
  <si>
    <t>40-20</t>
  </si>
  <si>
    <t>500.00 (2 contenedores)</t>
  </si>
  <si>
    <t xml:space="preserve">5556 - 5564 </t>
  </si>
  <si>
    <t>FERMIN FERNANDEZ</t>
  </si>
  <si>
    <t>BEAU2107741</t>
  </si>
  <si>
    <t>EXPPAGT-123-23</t>
  </si>
  <si>
    <t>5540, 5549</t>
  </si>
  <si>
    <t>POLITORNO CENTROAMERICA</t>
  </si>
  <si>
    <t>EXPPARP-133-23</t>
  </si>
  <si>
    <t>EXPPARP-117-23</t>
  </si>
  <si>
    <t>5562, 5598</t>
  </si>
  <si>
    <t>EXPPARP-125-23</t>
  </si>
  <si>
    <t>CAAU6128003</t>
  </si>
  <si>
    <t>COBRAR BARRA SUJETADORA</t>
  </si>
  <si>
    <t>EXPPARP-132-23</t>
  </si>
  <si>
    <t xml:space="preserve">FERRETERIA OCHOA </t>
  </si>
  <si>
    <t>40 CONSOLIDADO</t>
  </si>
  <si>
    <t>EXPPARP-135-23</t>
  </si>
  <si>
    <t>EXPPARP-065-23</t>
  </si>
  <si>
    <t>3448, 6610</t>
  </si>
  <si>
    <t>MADESOL</t>
  </si>
  <si>
    <t>EXPPARP-136-23</t>
  </si>
  <si>
    <t>EXPPACR-128-23</t>
  </si>
  <si>
    <t>CAR COLOR</t>
  </si>
  <si>
    <t>MSKU9792250</t>
  </si>
  <si>
    <t>EXPPACR-139-23</t>
  </si>
  <si>
    <t>COBRAR 2 DMC</t>
  </si>
  <si>
    <t>EXPPACR-120-23</t>
  </si>
  <si>
    <t>5580, 6612</t>
  </si>
  <si>
    <t>MEGAS LINEAS</t>
  </si>
  <si>
    <t>ALPA SIDY</t>
  </si>
  <si>
    <t>EXPPASV-138-23</t>
  </si>
  <si>
    <t>HENRIQUEZ</t>
  </si>
  <si>
    <t>CBHU4322645</t>
  </si>
  <si>
    <t>650 preguntar</t>
  </si>
  <si>
    <t>6611, 6619</t>
  </si>
  <si>
    <t>MAYOREO FERRETERO</t>
  </si>
  <si>
    <t>Dc2223</t>
  </si>
  <si>
    <t>EXPPANI-131-23</t>
  </si>
  <si>
    <t>FERRETERIA JENNY</t>
  </si>
  <si>
    <t>EXPPASV-133-23</t>
  </si>
  <si>
    <t>GENERAL FERRETERA</t>
  </si>
  <si>
    <t>EXPPAHN-130-23</t>
  </si>
  <si>
    <t>5589, 6627</t>
  </si>
  <si>
    <t>COMERCIAL LA OFERTA</t>
  </si>
  <si>
    <t xml:space="preserve">25 TI </t>
  </si>
  <si>
    <t>EXPPAPA-156-23</t>
  </si>
  <si>
    <t>BL1566</t>
  </si>
  <si>
    <t>EXPPACR-146-23</t>
  </si>
  <si>
    <t>6631, 6626</t>
  </si>
  <si>
    <t>EXPPARP-147-23</t>
  </si>
  <si>
    <t>EXPPARP097-23 / EXPPARP145-23</t>
  </si>
  <si>
    <t>5514, 6625, 6644</t>
  </si>
  <si>
    <t>AGROINSTRUSTRIAL</t>
  </si>
  <si>
    <t>6638, 6641</t>
  </si>
  <si>
    <t>MEGA LINEAS</t>
  </si>
  <si>
    <t>DG1765</t>
  </si>
  <si>
    <t>5604, 6628</t>
  </si>
  <si>
    <t>DST. ASTURIAS</t>
  </si>
  <si>
    <t>DIST. COMERCIAL CORSARIO</t>
  </si>
  <si>
    <t>5539, 5548, 6646</t>
  </si>
  <si>
    <t>NEGOCIOS OPS. Y SERVICIOS</t>
  </si>
  <si>
    <t>EXPPANI 119-23</t>
  </si>
  <si>
    <t xml:space="preserve"> 5595, 5575, 6648,6623,6636</t>
  </si>
  <si>
    <t>LA PALETA SOCIEDAD A.</t>
  </si>
  <si>
    <t xml:space="preserve"> 6629, 5608</t>
  </si>
  <si>
    <t xml:space="preserve">675.00 COBRAR SOLO ESTO </t>
  </si>
  <si>
    <t>AÑO 2022</t>
  </si>
  <si>
    <t>AÑO 2023</t>
  </si>
  <si>
    <t xml:space="preserve">Mes </t>
  </si>
  <si>
    <t>Stretch Film</t>
  </si>
  <si>
    <t xml:space="preserve">Tape de Seguridad </t>
  </si>
  <si>
    <t xml:space="preserve">Zuncho </t>
  </si>
  <si>
    <t>Posiciones de Paletas</t>
  </si>
  <si>
    <t xml:space="preserve">Posiciones Paletas Pedidos </t>
  </si>
  <si>
    <t xml:space="preserve">ENERO </t>
  </si>
  <si>
    <t xml:space="preserve">FEBRERO </t>
  </si>
  <si>
    <t xml:space="preserve">ABRIL </t>
  </si>
  <si>
    <t xml:space="preserve">MAYO </t>
  </si>
  <si>
    <t xml:space="preserve">OCTUBRE </t>
  </si>
  <si>
    <t>TOTAL</t>
  </si>
  <si>
    <t>AÑO 2024</t>
  </si>
  <si>
    <t xml:space="preserve">Detalle de Facturación </t>
  </si>
  <si>
    <t>Al 31 de octubre 2023</t>
  </si>
  <si>
    <t>INBOUND</t>
  </si>
  <si>
    <t xml:space="preserve">Consignatario </t>
  </si>
  <si>
    <t>UNITS</t>
  </si>
  <si>
    <t>Reversa de mercancía  en cajas  (0.20)</t>
  </si>
  <si>
    <t>Product Inspection (case)(1.25)</t>
  </si>
  <si>
    <t>26/6/2024</t>
  </si>
  <si>
    <t>6669</t>
  </si>
  <si>
    <t xml:space="preserve">EXPPARP166-23 </t>
  </si>
  <si>
    <t>AGROINDUSTRIAL FERRETERA</t>
  </si>
  <si>
    <t>6784</t>
  </si>
  <si>
    <t>EXPPAGT012-24</t>
  </si>
  <si>
    <t>6722</t>
  </si>
  <si>
    <t>6692</t>
  </si>
  <si>
    <t>28/8/2025</t>
  </si>
  <si>
    <t>6864</t>
  </si>
  <si>
    <t>EXPPAHN078-24</t>
  </si>
  <si>
    <t>6910</t>
  </si>
  <si>
    <t>7989</t>
  </si>
  <si>
    <t>8032</t>
  </si>
  <si>
    <t>FEBRERO 2023</t>
  </si>
  <si>
    <t>NOVIEMBRE 2023</t>
  </si>
  <si>
    <t>EXPPASV010-23 agr, abril</t>
  </si>
  <si>
    <t>ABRIL 2023</t>
  </si>
  <si>
    <t>DICIEMBRE 2023</t>
  </si>
  <si>
    <t>EXPPAHN157-23</t>
  </si>
  <si>
    <t>EXPPASV158-23</t>
  </si>
  <si>
    <t>EXPPACR161-23- DISCOS MARZO 2024</t>
  </si>
  <si>
    <t>EXPPASV162-23</t>
  </si>
  <si>
    <t>EXPPARP124-23 nuevo dic.</t>
  </si>
  <si>
    <t>EXPPAPA164-23</t>
  </si>
  <si>
    <t>EXPPAGT165-23</t>
  </si>
  <si>
    <t>EXPPARP166-23</t>
  </si>
  <si>
    <t>EXPPARP159-23</t>
  </si>
  <si>
    <t>EXPPARP160-23</t>
  </si>
  <si>
    <t xml:space="preserve">EXPPACR161-23 </t>
  </si>
  <si>
    <t>EXPPAGT168-23</t>
  </si>
  <si>
    <t>EXPPACR001-24</t>
  </si>
  <si>
    <t>EXPPACR002-24</t>
  </si>
  <si>
    <t>2  bn</t>
  </si>
  <si>
    <t>EXPPANI003-24</t>
  </si>
  <si>
    <t>EXPPACR161-23 AGR. colombia discos marzo</t>
  </si>
  <si>
    <t>EXPPACR004-24</t>
  </si>
  <si>
    <t>EXPPASV005-24</t>
  </si>
  <si>
    <t>EXPPASV006-24</t>
  </si>
  <si>
    <t>EXPPAPA007-24</t>
  </si>
  <si>
    <t>EXPPAPA008-24</t>
  </si>
  <si>
    <t>EXPPASV162-23 AGR. ENERO</t>
  </si>
  <si>
    <t>EXPPAPA009-24</t>
  </si>
  <si>
    <t>EXPPARP159-23 agr. enero</t>
  </si>
  <si>
    <t>EXPPARP010-24</t>
  </si>
  <si>
    <t>EXPPARP167-23</t>
  </si>
  <si>
    <t>EXPPACR011-24</t>
  </si>
  <si>
    <t>EXPPAHN017-24</t>
  </si>
  <si>
    <t>EXPPACR018-24</t>
  </si>
  <si>
    <t>EXPPANI019-24</t>
  </si>
  <si>
    <t>EXPPANI013-24</t>
  </si>
  <si>
    <t>EXPPARP014-24</t>
  </si>
  <si>
    <t>EXPPARP015-24</t>
  </si>
  <si>
    <t>EXPPAGT165-23 agr. feb</t>
  </si>
  <si>
    <t>EXPPARP016-24</t>
  </si>
  <si>
    <t>EXPPARP020-24</t>
  </si>
  <si>
    <t>EXPPAGT021-24</t>
  </si>
  <si>
    <t xml:space="preserve">EXPPAGT168-23 agr. </t>
  </si>
  <si>
    <t>EXPPASV151-23 AGR. FEB NEW</t>
  </si>
  <si>
    <t>EXPPARP022-24</t>
  </si>
  <si>
    <t>EXPPAPA042-24</t>
  </si>
  <si>
    <t>EXPPAGT041-24.</t>
  </si>
  <si>
    <t>EXPPAPA040-24</t>
  </si>
  <si>
    <t>EXPPACR039-24.</t>
  </si>
  <si>
    <t>EXPPACR038-24</t>
  </si>
  <si>
    <t>EXPPARP016-24 Agr marzo</t>
  </si>
  <si>
    <t>EXPPARP020-24 Agr marzo</t>
  </si>
  <si>
    <t>EXPPARP029-24 Agre marzo</t>
  </si>
  <si>
    <t>EXPPACR028-24 Agr. marzo</t>
  </si>
  <si>
    <t>EXPPAHN035-24 Agr. marzo</t>
  </si>
  <si>
    <t>EXPPARP022-24 Agr. marzo</t>
  </si>
  <si>
    <t>EXPPANI019-24 Agr, marzo</t>
  </si>
  <si>
    <t>EXPPASV026-24 Agr. marzo</t>
  </si>
  <si>
    <t>EXPPARP010-24 Agre. marzo</t>
  </si>
  <si>
    <t>EXPPARP167-23 reposicion NEW</t>
  </si>
  <si>
    <t>EXPPACO036-24- TRASLADO A COLOMBIA</t>
  </si>
  <si>
    <t>EXPPARP159-23 agr. marzo</t>
  </si>
  <si>
    <t>EXPPARP010-24 agr. marzo.</t>
  </si>
  <si>
    <t>EXPPARP022-24 agr.. marzo</t>
  </si>
  <si>
    <t>EXPPASV151-23 agr. nuevo</t>
  </si>
  <si>
    <t>EXPPARP016-24 agr. marz</t>
  </si>
  <si>
    <t>EXPPAGT168-23 agr.marzo</t>
  </si>
  <si>
    <t>EXPPARP031-24 AGR. MARZO</t>
  </si>
  <si>
    <t>EXPPAHN017-24 agr. marzo</t>
  </si>
  <si>
    <t>EXPPARP029-24 agr. marzo</t>
  </si>
  <si>
    <t>EXPPANI003-24 agr. marzo</t>
  </si>
  <si>
    <t>EXPPAGT012-24 AGR. MARZO</t>
  </si>
  <si>
    <t>EXPPARP010-24 AGR. MARZO</t>
  </si>
  <si>
    <t>EXPPACR028-24</t>
  </si>
  <si>
    <t>EXPPASV026-24</t>
  </si>
  <si>
    <t xml:space="preserve">EXPPASV006-24 agr. </t>
  </si>
  <si>
    <t>EXPPAPA023-24</t>
  </si>
  <si>
    <t>EXPPAPA024-24</t>
  </si>
  <si>
    <t>EXPPAPA025-24</t>
  </si>
  <si>
    <t>EXPPACR032-24</t>
  </si>
  <si>
    <t>EXPPACR011-24 agr. marzo</t>
  </si>
  <si>
    <t xml:space="preserve"> EXPPACR011-24 agr. marzo </t>
  </si>
  <si>
    <t>EXPPAPA027-24</t>
  </si>
  <si>
    <t>EXPPARP030-24 agr. marzo</t>
  </si>
  <si>
    <t>EXPPAPA025-24 agr. MTO</t>
  </si>
  <si>
    <t>Liberado</t>
  </si>
  <si>
    <t>EXPPASV037-24</t>
  </si>
  <si>
    <t>EXPPAGT021-24 Agre marzo</t>
  </si>
  <si>
    <t>EXPPASV037-24 Agr. Marzo</t>
  </si>
  <si>
    <t>EXPPASV026-24 Agre. marzo</t>
  </si>
  <si>
    <t>EXPPARP034-24 agr marzo.</t>
  </si>
  <si>
    <t>EXPPAGT012-24 Agre. Marzo</t>
  </si>
  <si>
    <t>EXPPARP016-24 Agreg Marzo</t>
  </si>
  <si>
    <t>EXPPARP031-24 Agre. Marzo..</t>
  </si>
  <si>
    <t>EXPPARP045-24</t>
  </si>
  <si>
    <t>EXPPARP031-24 Agreg. Marzo.</t>
  </si>
  <si>
    <t>EXPPAHN048-24. m</t>
  </si>
  <si>
    <t>PAPER DEPOT S.A DE C.V</t>
  </si>
  <si>
    <t>EXPPAGT021-24 Agre. Abril</t>
  </si>
  <si>
    <t>EXPPAGT021-24 Agre. Abril.</t>
  </si>
  <si>
    <t>EXPPASV151-23 agr.marzo</t>
  </si>
  <si>
    <t>EXPPARP159-23 Agre Marzo</t>
  </si>
  <si>
    <t>EXPPACR038-24 Agr. Marzo</t>
  </si>
  <si>
    <t>EXPPACR028-24 Agre. Marzo</t>
  </si>
  <si>
    <t>EXPPAPA040-24 Agr. Marzo..</t>
  </si>
  <si>
    <t>EXPPARP167-23 Agregado Marzo</t>
  </si>
  <si>
    <t>EXPPACR039-24 Agre. marzo</t>
  </si>
  <si>
    <t>EXPPACR039-24 Agrega. Marzo</t>
  </si>
  <si>
    <t>EXPPARP159-23 Agrega. Marzo</t>
  </si>
  <si>
    <t>EXPPASV151-23 Agre Marzo</t>
  </si>
  <si>
    <t>EXPPAHN035-24 Agre.marzo.</t>
  </si>
  <si>
    <t>EXPPARP167-23 Agre. Marzo.</t>
  </si>
  <si>
    <t>EXPPACR039-24 Agre. marzo.</t>
  </si>
  <si>
    <t>EXPPARP046-24</t>
  </si>
  <si>
    <t>PINTURA MODELO SA</t>
  </si>
  <si>
    <t>EXPPANI003-24 Agr Marzo.</t>
  </si>
  <si>
    <t>EXPPAJM033-24</t>
  </si>
  <si>
    <t>EXPPANI043-24</t>
  </si>
  <si>
    <t>EXPPAPA042-24 Agre Marzo</t>
  </si>
  <si>
    <t>EXPPARP044-24</t>
  </si>
  <si>
    <t>EXPPAGT168-23 Agr. marzo</t>
  </si>
  <si>
    <t>EXPPAPA047-24.</t>
  </si>
  <si>
    <t>EXPPAGT168-23 Agreg. Marzo</t>
  </si>
  <si>
    <t>EXPPACO036-24 AGR. ABRIL</t>
  </si>
  <si>
    <t>EXPPARP167-23 Agre Abril</t>
  </si>
  <si>
    <t>EXPPASV151-23 Agre Abril</t>
  </si>
  <si>
    <t>EXPPACR054-24</t>
  </si>
  <si>
    <t>EXPPAHN056-24</t>
  </si>
  <si>
    <t>EXPPARP029-24 Agr. abril</t>
  </si>
  <si>
    <t>EXPPAGT061-24</t>
  </si>
  <si>
    <t>EXPPARP016-24 Agre Abril</t>
  </si>
  <si>
    <t>EXPPAJM050-24 Agr Abril</t>
  </si>
  <si>
    <t>EXPPARP051-24 Agr Abril</t>
  </si>
  <si>
    <t>EXPPARP053-24</t>
  </si>
  <si>
    <t>EXPPARP053-24 Agr Abril</t>
  </si>
  <si>
    <t>EXPPARP031-24 Agre Abril.</t>
  </si>
  <si>
    <t>EXPPAGT060-24</t>
  </si>
  <si>
    <t>EXPPASV058-24</t>
  </si>
  <si>
    <t>EXPPARP051-24 Agreg Abril.</t>
  </si>
  <si>
    <t>EXPPAPA055-24</t>
  </si>
  <si>
    <t>EXPPARP066-24</t>
  </si>
  <si>
    <t>EXPPACR062-24 agre</t>
  </si>
  <si>
    <t>EXPPAPA055-24 agr. mayo</t>
  </si>
  <si>
    <t>EXPPAGT060-24 agre. mayo</t>
  </si>
  <si>
    <t>EXPPARP057-24</t>
  </si>
  <si>
    <t>EXPPARP073-24</t>
  </si>
  <si>
    <t>EXPPARP053-24 agre Mayo</t>
  </si>
  <si>
    <t>EXPPASV076-24</t>
  </si>
  <si>
    <t>EXPPARP077-24</t>
  </si>
  <si>
    <t>EXPPARP034-24 Agr Mayo</t>
  </si>
  <si>
    <t xml:space="preserve">EXPPARP051-24 AGRE. abril. </t>
  </si>
  <si>
    <t>EXPPARP029-24 Agr. Mayo</t>
  </si>
  <si>
    <t>EXPPARP031-24 Agr Mayo</t>
  </si>
  <si>
    <t xml:space="preserve">EXPPAHN056-24. </t>
  </si>
  <si>
    <t>EXPPAGT061-24 .</t>
  </si>
  <si>
    <t>EXPPARP016-24 agr mayo</t>
  </si>
  <si>
    <t xml:space="preserve">EXPPASV063-24. </t>
  </si>
  <si>
    <t>EXPPASV058-24 Agre.Abril</t>
  </si>
  <si>
    <t>EXPPAPA082-24</t>
  </si>
  <si>
    <t>PEPSA, S.A</t>
  </si>
  <si>
    <t>EXPPARP053-24 Agre Mayo.</t>
  </si>
  <si>
    <t>EXPPAPA059-24</t>
  </si>
  <si>
    <t>EXPPACR052-24</t>
  </si>
  <si>
    <t>EXPPAPA059-24 Agre.Mayo.</t>
  </si>
  <si>
    <t>EXPPASV037-24 agre</t>
  </si>
  <si>
    <t>EXPPARP045-24 .</t>
  </si>
  <si>
    <t xml:space="preserve">EXPPACR052-24. </t>
  </si>
  <si>
    <t>EXPPAHN048-24. agre Mayo</t>
  </si>
  <si>
    <t>EXPPACR052-24 Agre Mayo</t>
  </si>
  <si>
    <t>EXPPAPA059-24. agre Mayo</t>
  </si>
  <si>
    <t>EXPPAPA059-24 Agre Mayo.</t>
  </si>
  <si>
    <t>EXPPAPA082-24 Agre Mayo.</t>
  </si>
  <si>
    <t>EXPPAPA068-24</t>
  </si>
  <si>
    <t>EXPPAPA065-24</t>
  </si>
  <si>
    <t>EXPPARP066-24 Agre Mayo</t>
  </si>
  <si>
    <t>EXPPACR062-24 Agre Mayo</t>
  </si>
  <si>
    <t>EXPPAPA055-24 Agre. mayo co</t>
  </si>
  <si>
    <t>EXPPAGT060-24 Agre mayo co</t>
  </si>
  <si>
    <t xml:space="preserve">EXPPAPA080-24 </t>
  </si>
  <si>
    <t xml:space="preserve">EXPPAHN056-24 Agre Mayo </t>
  </si>
  <si>
    <t>EXPPAJM050-24 Agre Mayo co</t>
  </si>
  <si>
    <t>EXPPAHN081-24</t>
  </si>
  <si>
    <t>EXPPAPA082-24 Agre Mayo co</t>
  </si>
  <si>
    <t>EXPPAHN078-24 Agre mayo</t>
  </si>
  <si>
    <t>EXPPAPA065-24 Agre Mayo ..</t>
  </si>
  <si>
    <t xml:space="preserve">EXPPASV075-24 </t>
  </si>
  <si>
    <t>EXPPACU069-24</t>
  </si>
  <si>
    <t>EXPPACR067-24</t>
  </si>
  <si>
    <t>EXPPACR071-24</t>
  </si>
  <si>
    <t>EXPPACR067-24 Agre Mayo</t>
  </si>
  <si>
    <t>EXPPASV064-24</t>
  </si>
  <si>
    <t>EXPPARP073-24 agre Mayo</t>
  </si>
  <si>
    <t>EXPPARP031-24 Agre Mayo co</t>
  </si>
  <si>
    <t>EXPPARP034-24 Agr Mayo co</t>
  </si>
  <si>
    <t>EXPPARP029-24 Agre Mayo..</t>
  </si>
  <si>
    <t>EXPPASV058-24 Agre Mayo</t>
  </si>
  <si>
    <t>EXPPASV063-24 Agre Mayo</t>
  </si>
  <si>
    <t>EXPPARP073-24 Agrega Mayo</t>
  </si>
  <si>
    <t>EXPPARP053-24 Agregado mayo ..</t>
  </si>
  <si>
    <t>EXPPAHN081-24 agre mayo</t>
  </si>
  <si>
    <t>EXPPARP029-24 Agregado mayo cierre. .</t>
  </si>
  <si>
    <t>EXPPARP057-24 Agre mayo co</t>
  </si>
  <si>
    <t>EXPPAGT061-24 Agre Mayo co</t>
  </si>
  <si>
    <t>EXPPARP016-24 Agre Mayo co</t>
  </si>
  <si>
    <t>EXPPASV076-24 Agre Mayo</t>
  </si>
  <si>
    <t>EXPPARP051-24 Agre Mayo co</t>
  </si>
  <si>
    <t>EXPPASN074-24</t>
  </si>
  <si>
    <t>EXPPASN074-24 Agre Mayo</t>
  </si>
  <si>
    <t>EXPPACR062-24 Agre Mayo.</t>
  </si>
  <si>
    <t>EXPPAGT061-24 Agre.Mayo..</t>
  </si>
  <si>
    <t>EXPPAPA070-24</t>
  </si>
  <si>
    <t>EXPPARP066-24 Agregado Mayo</t>
  </si>
  <si>
    <t>EXPPARP057-24 Agre mayo ..</t>
  </si>
  <si>
    <t>EXPPASV076-24 Agre mayo ci</t>
  </si>
  <si>
    <t>EXPPAPA072-24. MAYO</t>
  </si>
  <si>
    <t>FINISH MASTER PTY S.A.</t>
  </si>
  <si>
    <t>EXPPARP084-24</t>
  </si>
  <si>
    <t>MPAPA001-24</t>
  </si>
  <si>
    <t>Moises Garcia Juvilez</t>
  </si>
  <si>
    <t>EXPPARP079-24</t>
  </si>
  <si>
    <t>EXPPASV063-24 Junio agre</t>
  </si>
  <si>
    <t>EXPPASV083-24</t>
  </si>
  <si>
    <t>EXPPAPA085-24</t>
  </si>
  <si>
    <t>EXPPANI087-24</t>
  </si>
  <si>
    <t>EXPPASV058-24 Agre Junio</t>
  </si>
  <si>
    <t>EXPPAPA080-24 ager julio</t>
  </si>
  <si>
    <t>EXPPAPA095-24</t>
  </si>
  <si>
    <t>EXPPAGT094-24</t>
  </si>
  <si>
    <t xml:space="preserve">EXPPAGT096-24 </t>
  </si>
  <si>
    <t>EXPPAHN081-24 AGRE JUNIO</t>
  </si>
  <si>
    <t>EXPPANI087-24 agre junio</t>
  </si>
  <si>
    <t>EXPPARP079-24 Agre junio</t>
  </si>
  <si>
    <t>EXPPARP084-24 agre junio</t>
  </si>
  <si>
    <t>EXPPARP077-24 agre junio</t>
  </si>
  <si>
    <t>EXPPARP090-24</t>
  </si>
  <si>
    <t>EXPPARP029-24 agre junio</t>
  </si>
  <si>
    <t>EXPPARP093-24</t>
  </si>
  <si>
    <t>EXPPARP031-24 agr, junio</t>
  </si>
  <si>
    <t>EXPPAPA085-24 agrega junio</t>
  </si>
  <si>
    <t>EXPPAPA088-24..</t>
  </si>
  <si>
    <t>EXPPAPA064-24..</t>
  </si>
  <si>
    <t>EXPPACR092-24</t>
  </si>
  <si>
    <t>EXPPARP073-24 Agre junio</t>
  </si>
  <si>
    <t>EXPPARP053-24 agre junio</t>
  </si>
  <si>
    <t>EXPPACU069-24 Agre junio.</t>
  </si>
  <si>
    <t>EXPPAPA080-24 Agre Junio</t>
  </si>
  <si>
    <t>EXPPASV083-24 Agre Junio</t>
  </si>
  <si>
    <t>EXPPAPA086-24</t>
  </si>
  <si>
    <t>EXPPAPA064-24 Agre.jun</t>
  </si>
  <si>
    <t>EXPPASV064-24 Agre jun</t>
  </si>
  <si>
    <t>EXPPASV058-24 Agr Junio</t>
  </si>
  <si>
    <t>EXPPAHN078-24 Agre jun</t>
  </si>
  <si>
    <t>EXPPAPA080-24 Agre Jul</t>
  </si>
  <si>
    <t>EXPPAPA064-24 Agr jul</t>
  </si>
  <si>
    <t>EXPPAPA080-24 Agrega Julio</t>
  </si>
  <si>
    <t>EXPPAPA095-24 Agre julio</t>
  </si>
  <si>
    <t>EXPBRRP089-24</t>
  </si>
  <si>
    <t>EXPPAPA095-24 Agregado julio</t>
  </si>
  <si>
    <t>EXPPASV063-24 Agre Julio.</t>
  </si>
  <si>
    <t>EXPPARP084-24 Agr julio</t>
  </si>
  <si>
    <t>EXPPAPA088-24 Agre Julio</t>
  </si>
  <si>
    <t>EXPPAGT098-24.</t>
  </si>
  <si>
    <t>EXPPARP073-24 Agre Julio</t>
  </si>
  <si>
    <t>EXPPASV099-24</t>
  </si>
  <si>
    <t>EXPPACR092-24 Agre Julio</t>
  </si>
  <si>
    <t>EXPPARP100-24</t>
  </si>
  <si>
    <t>EXPPAGT101-24</t>
  </si>
  <si>
    <t>EXPPAGT096-24 Agre Julio</t>
  </si>
  <si>
    <t>EXPPAPA086-24 Agre Julio.</t>
  </si>
  <si>
    <t>EXPPARP077-24 Agregado Julio.</t>
  </si>
  <si>
    <t>EXPPARP029-24 Agrega julio.</t>
  </si>
  <si>
    <t>EXPPAGT094-24 Agrega Julio</t>
  </si>
  <si>
    <t>EXPPARP031-24 Agre Julio.</t>
  </si>
  <si>
    <t>EXPPARP029-24 Agr co Julio</t>
  </si>
  <si>
    <t>EXPPARP031-24 Agr co julio</t>
  </si>
  <si>
    <t>EXPPARP053-24 Agre Julio</t>
  </si>
  <si>
    <t xml:space="preserve">EXPPASV063-24 Agrega julio </t>
  </si>
  <si>
    <t>EXPPACU069-24 Agr Julio</t>
  </si>
  <si>
    <t>EXPPARP073-24 Agrega Julio</t>
  </si>
  <si>
    <t>EXPPARP077-24 Agrega Julio</t>
  </si>
  <si>
    <t>EXPPAHN078-24 Agr Julio</t>
  </si>
  <si>
    <t>EXPPAHN081-24 Agr Julio</t>
  </si>
  <si>
    <t>EXPPARP079-24 Agre Julio</t>
  </si>
  <si>
    <t>EXPPASV083-24 Agre Julio</t>
  </si>
  <si>
    <t>EXPPARP084-24 Agrega Julio</t>
  </si>
  <si>
    <t>EXPPAPA097-24 Agre julio</t>
  </si>
  <si>
    <t>EXPPAPA086-24 Agre co julio</t>
  </si>
  <si>
    <t>EXPPANI087-24 Agre Julio</t>
  </si>
  <si>
    <t>EXPBRRP089-24 Agre Julio</t>
  </si>
  <si>
    <t>EXPPARP090-24 Agre Julio</t>
  </si>
  <si>
    <t>EXPPARP091-24</t>
  </si>
  <si>
    <t>EXPPACR092-24 Agregado jul</t>
  </si>
  <si>
    <t>EXPPARP093-24 Agre Julio</t>
  </si>
  <si>
    <t>EXPPARP029-24 Agr. Julio ..</t>
  </si>
  <si>
    <t>EXPPAGT096-24 Agregado Julio . .</t>
  </si>
  <si>
    <t>EXPPARP100-24 Agre Julio</t>
  </si>
  <si>
    <t>EXPPAGT101-24 AGRE JULIO</t>
  </si>
  <si>
    <t>EXPPACR103-24</t>
  </si>
  <si>
    <t>EXPPAPA104-24</t>
  </si>
  <si>
    <t>EXPPAGT105-24</t>
  </si>
  <si>
    <t>EXPPANI106-24</t>
  </si>
  <si>
    <t>EXPPAPA107-24</t>
  </si>
  <si>
    <t>EXPPAPA109-24</t>
  </si>
  <si>
    <t>EXPPARP110-24</t>
  </si>
  <si>
    <t>MPAPA001-24 Agre Julio</t>
  </si>
  <si>
    <t>EXPPAGT098-24 Agre Julio</t>
  </si>
  <si>
    <t>EXPPASV099-24 agre julio</t>
  </si>
  <si>
    <t>EXPPACR102-24</t>
  </si>
  <si>
    <t>EXPPAPA112-24</t>
  </si>
  <si>
    <t>EXPPACR111-24</t>
  </si>
  <si>
    <t>TALLER DE RECTIFICACIÓN TAMES AL FARO SA</t>
  </si>
  <si>
    <t>EXPPACR113-24</t>
  </si>
  <si>
    <t>EXPPACR114-24</t>
  </si>
  <si>
    <t>PRODUCTOS DEL AIRE DE COSTA RICA S.A</t>
  </si>
  <si>
    <t>EXPPARP077-24 Agre julio co1</t>
  </si>
  <si>
    <t>LCL -FCL</t>
  </si>
  <si>
    <t>DMC $110.00</t>
  </si>
  <si>
    <t>Picking por unidad</t>
  </si>
  <si>
    <t>Cajas Despachadas</t>
  </si>
  <si>
    <t>etiquetas</t>
  </si>
  <si>
    <t>2,474.00 COBRAR SOLO ESTO</t>
  </si>
  <si>
    <t>TORNILLOS CENTROAMERICANO</t>
  </si>
  <si>
    <t>EXPPAPA-163-23</t>
  </si>
  <si>
    <t>5581, 6634</t>
  </si>
  <si>
    <t>TRHU2041461</t>
  </si>
  <si>
    <t>ALMACENES BOU</t>
  </si>
  <si>
    <t>6637, 6661, 663</t>
  </si>
  <si>
    <t>MAYOREO</t>
  </si>
  <si>
    <t>AUTO CENTRO</t>
  </si>
  <si>
    <t>EXPPAGT111-23</t>
  </si>
  <si>
    <t>554, 5574, 5593, 6622, 6647</t>
  </si>
  <si>
    <t>GRUPO SOLID</t>
  </si>
  <si>
    <t>DEVOLUCION USA</t>
  </si>
  <si>
    <t>SAINT GOBAIN ABRISIVE</t>
  </si>
  <si>
    <t>ESTADOS UNIDOS</t>
  </si>
  <si>
    <t>MRKU7498563</t>
  </si>
  <si>
    <t>COBRAR</t>
  </si>
  <si>
    <t>TRANSACCIONES FERRETERAS</t>
  </si>
  <si>
    <t>AI0335</t>
  </si>
  <si>
    <t>EXPPACR161-23</t>
  </si>
  <si>
    <t xml:space="preserve">EXPPAHN157-23 </t>
  </si>
  <si>
    <t xml:space="preserve"> AGENCIA GLOBAL </t>
  </si>
  <si>
    <t>DESTRUCCION OCTUBRE</t>
  </si>
  <si>
    <t>SAINT GOBAIN COLOMBIA</t>
  </si>
  <si>
    <t xml:space="preserve">VERTEDERO </t>
  </si>
  <si>
    <t>90.00 POR GASTO DE ADUANA</t>
  </si>
  <si>
    <t>6657, 6686</t>
  </si>
  <si>
    <t>ALMACENES VIDRI</t>
  </si>
  <si>
    <t>6699, 6664</t>
  </si>
  <si>
    <t>AJ7286</t>
  </si>
  <si>
    <t>6682, 6709</t>
  </si>
  <si>
    <t>COCHEZ Y COMPAÑIA S.A</t>
  </si>
  <si>
    <t>FERRETERIA COMERCIAL EL SOL</t>
  </si>
  <si>
    <t>6697, 6729</t>
  </si>
  <si>
    <t>EXPPACR161-23- EXPPACR004-24-EXPPACR011-24</t>
  </si>
  <si>
    <t>6656. 6679, 6680, 6691, 6716, 6717</t>
  </si>
  <si>
    <t>BL8573</t>
  </si>
  <si>
    <t>LEVY RUIZ</t>
  </si>
  <si>
    <t>AH3014</t>
  </si>
  <si>
    <t>6712, 6734</t>
  </si>
  <si>
    <t>DC2223</t>
  </si>
  <si>
    <t>MONTES Y MERINOS</t>
  </si>
  <si>
    <t>FCIU2800954</t>
  </si>
  <si>
    <t>GRUPO A.P</t>
  </si>
  <si>
    <t>CSLU1721555</t>
  </si>
  <si>
    <t xml:space="preserve"> EXPPACO036-24</t>
  </si>
  <si>
    <t>/ 480400006532/ 480400007376</t>
  </si>
  <si>
    <t>CARTAGENA COLOMBIA</t>
  </si>
  <si>
    <t>IPL / HAYEISKA</t>
  </si>
  <si>
    <t>100 CANCELACION DE BK</t>
  </si>
  <si>
    <t>6706, 6737, 6754</t>
  </si>
  <si>
    <t>LA INNOVACION</t>
  </si>
  <si>
    <t>6753, 6695</t>
  </si>
  <si>
    <t xml:space="preserve"> 6760, 6701</t>
  </si>
  <si>
    <t>MERCANTIL</t>
  </si>
  <si>
    <t>6778, 6763</t>
  </si>
  <si>
    <t xml:space="preserve"> 6780, 6756, 6720</t>
  </si>
  <si>
    <t>6766, 6803</t>
  </si>
  <si>
    <t>EXPPAPA042-049-24</t>
  </si>
  <si>
    <t>EXPPAPA047-24</t>
  </si>
  <si>
    <t>EXPPACR039-24</t>
  </si>
  <si>
    <t>6765, 6776, 6793, 6813</t>
  </si>
  <si>
    <t xml:space="preserve">470 cobrar solo esto </t>
  </si>
  <si>
    <t>COBRAR SOLO PESAJE</t>
  </si>
  <si>
    <t>EXPPAHN017-24/ EXPPAHN035-24</t>
  </si>
  <si>
    <t>6693, 6727, 6755, 6774</t>
  </si>
  <si>
    <t>LAPCO</t>
  </si>
  <si>
    <t>957503/ 689715</t>
  </si>
  <si>
    <t>6751, 6740, 6688, 6670,6779</t>
  </si>
  <si>
    <t>BELLON</t>
  </si>
  <si>
    <t>6748, 6721, 6689, 6739</t>
  </si>
  <si>
    <t>FERRETERIA OCHOA</t>
  </si>
  <si>
    <t>6814 6743 6786 6816</t>
  </si>
  <si>
    <t>GENAO FERNANDEZ</t>
  </si>
  <si>
    <t>OOLU1486960</t>
  </si>
  <si>
    <t>LA PALETA SOCIEDAD</t>
  </si>
  <si>
    <t>2024211039-1</t>
  </si>
  <si>
    <t>DISTRIBUIDORA CORSARIO</t>
  </si>
  <si>
    <t>20240210994-1</t>
  </si>
  <si>
    <t>PINTURA MODELO</t>
  </si>
  <si>
    <t>20240211250-1</t>
  </si>
  <si>
    <t>MANUEL CORRIPIO</t>
  </si>
  <si>
    <t>FANU3597468</t>
  </si>
  <si>
    <t>6675, 6703. 6731, 6744, 6798</t>
  </si>
  <si>
    <t>TORNILLO CENTROAMERICANO</t>
  </si>
  <si>
    <t>MSKU7987442</t>
  </si>
  <si>
    <t>6635,6705,6736, 6745,6787,6817</t>
  </si>
  <si>
    <t>MRKU0662680</t>
  </si>
  <si>
    <t>COBRAR PORTUARIOS</t>
  </si>
  <si>
    <t xml:space="preserve"> 6749, 6718,6812</t>
  </si>
  <si>
    <t xml:space="preserve">ALMACENES VIDRI </t>
  </si>
  <si>
    <t xml:space="preserve"> 6770 6702 6821 6820</t>
  </si>
  <si>
    <t>PRODUCTOS DEL AIRE</t>
  </si>
  <si>
    <t>EXPPAHN048-24</t>
  </si>
  <si>
    <t>6811, 6872</t>
  </si>
  <si>
    <t>PAPER DEPORT</t>
  </si>
  <si>
    <t>6792, 6869</t>
  </si>
  <si>
    <t>6826, 6850, 6884, 6880</t>
  </si>
  <si>
    <t xml:space="preserve"> 6860 6782 6762</t>
  </si>
  <si>
    <t>6882, 6887, 6908</t>
  </si>
  <si>
    <t>PEPSA</t>
  </si>
  <si>
    <t>EE2661</t>
  </si>
  <si>
    <t>20240287863-1</t>
  </si>
  <si>
    <t>6842,6855, 6893</t>
  </si>
  <si>
    <t>COCHEZ</t>
  </si>
  <si>
    <t>6890, 6919</t>
  </si>
  <si>
    <t>AURO CENTRO</t>
  </si>
  <si>
    <t>EXPPACR062-24</t>
  </si>
  <si>
    <t>6920, 6892, 6854</t>
  </si>
  <si>
    <t>COS TA RICA</t>
  </si>
  <si>
    <t>6839, 6856, 6894</t>
  </si>
  <si>
    <t>DIST. FERRETERA ASTURIAS</t>
  </si>
  <si>
    <t>EXPPAPA072-24</t>
  </si>
  <si>
    <t>FINISH</t>
  </si>
  <si>
    <t>6909, 6917</t>
  </si>
  <si>
    <t xml:space="preserve"> 6924 6901 6876 6829</t>
  </si>
  <si>
    <t xml:space="preserve"> 6929 6891 6851</t>
  </si>
  <si>
    <t xml:space="preserve"> 6934 6895 6857</t>
  </si>
  <si>
    <t>EXPPARP051-24</t>
  </si>
  <si>
    <t>6905 6866 6841 6833</t>
  </si>
  <si>
    <t>SEKU6590660</t>
  </si>
  <si>
    <t>6899 6875 6823</t>
  </si>
  <si>
    <t>SUPER TIENDA DE PINTURAS</t>
  </si>
  <si>
    <t>6940 6912</t>
  </si>
  <si>
    <t>AH0494</t>
  </si>
  <si>
    <t>EXPPAJM050-24</t>
  </si>
  <si>
    <t>6832, 6906</t>
  </si>
  <si>
    <t>6938 6903 6862</t>
  </si>
  <si>
    <t>JOSE BATARSE</t>
  </si>
  <si>
    <t>6902.6877.6830.6799.6761.6733.6700</t>
  </si>
  <si>
    <t>TORNILLO Y PIEZAS</t>
  </si>
  <si>
    <t>EXPPARP034-24</t>
  </si>
  <si>
    <t xml:space="preserve"> 6904 6865 6772</t>
  </si>
  <si>
    <t>EXPPAPA088-24</t>
  </si>
  <si>
    <t>7976 6956</t>
  </si>
  <si>
    <t>EXPPAPA064-24</t>
  </si>
  <si>
    <t>7986 7978 7991</t>
  </si>
  <si>
    <t>EXPPAPA080-24</t>
  </si>
  <si>
    <t>7990 7983 7957 6897 7992</t>
  </si>
  <si>
    <t>7993 7961 7995</t>
  </si>
  <si>
    <t>6840 6879 6916 6958 7988</t>
  </si>
  <si>
    <t>HENRIQUEZ S.A.  DE C.V,</t>
  </si>
  <si>
    <t xml:space="preserve">LCL </t>
  </si>
  <si>
    <t>EXPPARP031-24</t>
  </si>
  <si>
    <t>8026 8024 7975 6898 6873 6837 6804 6800 6730</t>
  </si>
  <si>
    <t>RAMON CORRIPIO</t>
  </si>
  <si>
    <t>R. DOMINICANA</t>
  </si>
  <si>
    <t>EXPPAPA097-24</t>
  </si>
  <si>
    <t>CACO ABBO INTERNACIONAL S.A</t>
  </si>
  <si>
    <t>7979, 8009, 8043</t>
  </si>
  <si>
    <t>8000 8061</t>
  </si>
  <si>
    <t xml:space="preserve">ZONA LIBRE </t>
  </si>
  <si>
    <t>7965 8021</t>
  </si>
  <si>
    <t>NEGOCIOS OPERACIONES  Y SERVICIOS</t>
  </si>
  <si>
    <t>8038 8015 7985</t>
  </si>
  <si>
    <t>8039 7968 6957</t>
  </si>
  <si>
    <t xml:space="preserve"> EXPPACR113-24</t>
  </si>
  <si>
    <t>8035 7984 6954</t>
  </si>
  <si>
    <t>AYALA MUÑOZ</t>
  </si>
  <si>
    <t xml:space="preserve"> EXPPARP029-24</t>
  </si>
  <si>
    <t>8046 8025 8020 7973 6848 6911 6867 6828 6759 6725</t>
  </si>
  <si>
    <t>REPUBLICA DOMINICANA</t>
  </si>
  <si>
    <t>FCL</t>
  </si>
  <si>
    <t>REP.  DOMINICANA</t>
  </si>
  <si>
    <t>EXPPAGT096-24</t>
  </si>
  <si>
    <t>8047 8014 7966</t>
  </si>
  <si>
    <t>TORNILLOS CENTROAMERICANOS  S.A.</t>
  </si>
  <si>
    <t xml:space="preserve">TRANSACCIONES FERRETERAS S.A </t>
  </si>
  <si>
    <t>EXPPAGT098-24</t>
  </si>
  <si>
    <t>8058 8003</t>
  </si>
  <si>
    <t>DISTRIBUIDORA Y FERRETERIA ASTURIAS S.A.</t>
  </si>
  <si>
    <t>6907 6941 7967 8033</t>
  </si>
  <si>
    <t>PAPER DEPORT S.A. DE C.V.</t>
  </si>
  <si>
    <t>EXPPASV063-24</t>
  </si>
  <si>
    <t>8028 7997 6953 6918 6878</t>
  </si>
  <si>
    <t>SAN SALVADOR</t>
  </si>
  <si>
    <t>EXPPACR 103-24</t>
  </si>
  <si>
    <t>8050 8070</t>
  </si>
  <si>
    <t>CAR COLOR DE CARTAGGO S.A.</t>
  </si>
  <si>
    <t>EXPPA</t>
  </si>
  <si>
    <t>#</t>
  </si>
  <si>
    <t>DMC $125.00</t>
  </si>
  <si>
    <t>Total Paletas</t>
  </si>
  <si>
    <t>ASN OK?</t>
  </si>
  <si>
    <t>excedente</t>
  </si>
  <si>
    <t>Faltante</t>
  </si>
  <si>
    <t>Abolladura</t>
  </si>
  <si>
    <t>Producto afectado</t>
  </si>
  <si>
    <t>BRASIL</t>
  </si>
  <si>
    <t>25 TI</t>
  </si>
  <si>
    <t>MIA/PTY/E23220</t>
  </si>
  <si>
    <t>JLN15TJ2311242</t>
  </si>
  <si>
    <t>CHINA</t>
  </si>
  <si>
    <t>TCNU4633928 / AJ3576</t>
  </si>
  <si>
    <t>CO4061118843</t>
  </si>
  <si>
    <t>MRKU4235882</t>
  </si>
  <si>
    <t>SGB202312001/ 67927005</t>
  </si>
  <si>
    <t>CAIU667603-6</t>
  </si>
  <si>
    <t>Si</t>
  </si>
  <si>
    <t>EITU3154019</t>
  </si>
  <si>
    <t>No</t>
  </si>
  <si>
    <t>Sí</t>
  </si>
  <si>
    <t>SGB202401002</t>
  </si>
  <si>
    <t>BEAU600105-9</t>
  </si>
  <si>
    <t>no</t>
  </si>
  <si>
    <t xml:space="preserve">Sí </t>
  </si>
  <si>
    <t>SGB202402001</t>
  </si>
  <si>
    <t>HLBU130117-4</t>
  </si>
  <si>
    <t>SGB202402002</t>
  </si>
  <si>
    <t>HLXU832446-1</t>
  </si>
  <si>
    <t>TEMU6244273</t>
  </si>
  <si>
    <t>NPAMIT111914</t>
  </si>
  <si>
    <t>BELGICA</t>
  </si>
  <si>
    <t>HLXU8281776</t>
  </si>
  <si>
    <t>EISU8541320</t>
  </si>
  <si>
    <t>BANQ1058236252</t>
  </si>
  <si>
    <t>NO COBRAR</t>
  </si>
  <si>
    <t>AMIGL240097013A</t>
  </si>
  <si>
    <t>SAO-FEM-24/03/0074</t>
  </si>
  <si>
    <t>BSIU 820634-0</t>
  </si>
  <si>
    <t>RUCALOG00011999/HLCUBU3240410214</t>
  </si>
  <si>
    <t>FANU1155169</t>
  </si>
  <si>
    <t>SAO-FEM-24/04/0052</t>
  </si>
  <si>
    <t>TRHU 455932-0</t>
  </si>
  <si>
    <t>CO4061123611</t>
  </si>
  <si>
    <t>MTSU9614925</t>
  </si>
  <si>
    <t>GAOU6279589</t>
  </si>
  <si>
    <t>MIA/PTY/03310</t>
  </si>
  <si>
    <t>TCN 8694270</t>
  </si>
  <si>
    <t>UACU5133385</t>
  </si>
  <si>
    <t>S24065663S</t>
  </si>
  <si>
    <t>ASIA</t>
  </si>
  <si>
    <t>MRKU6624327</t>
  </si>
  <si>
    <t>DELE240500132</t>
  </si>
  <si>
    <t>ALEMANIA</t>
  </si>
  <si>
    <t>SRTM00024819</t>
  </si>
  <si>
    <t>HOLANDA</t>
  </si>
  <si>
    <t>HLBU3415849</t>
  </si>
  <si>
    <t>EISU2088264</t>
  </si>
  <si>
    <t>CNTSN0000156859</t>
  </si>
  <si>
    <t>SEGU2686584</t>
  </si>
  <si>
    <t>CO4061128504</t>
  </si>
  <si>
    <t>MAGU5275833</t>
  </si>
  <si>
    <t>168.663.21</t>
  </si>
  <si>
    <t>SAI/PAMIT/24-001</t>
  </si>
  <si>
    <t>UACU5770110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</si>
</sst>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%"/>
    <numFmt numFmtId="165" formatCode="d/mm/yyyy"/>
    <numFmt numFmtId="166" formatCode="#,##0.00%"/>
    <numFmt numFmtId="167" formatCode="#,##0.000"/>
    <numFmt numFmtId="168" formatCode="dd/mm/yyyy"/>
    <numFmt numFmtId="169" formatCode="dd\-mm\-yy"/>
    <numFmt numFmtId="170" formatCode="dd\.mm\.yyyy"/>
  </numFmts>
  <fonts count="2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444444"/>
      <name val="Calibri"/>
      <family val="2"/>
    </font>
    <font>
      <sz val="10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2"/>
      <color rgb="FFFFFFFF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  <font>
      <sz val="12"/>
      <color rgb="FF0D0D0D"/>
      <name val="Arial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  <fill>
      <patternFill patternType="solid">
        <fgColor rgb="FFD0CECE"/>
      </patternFill>
    </fill>
    <fill>
      <patternFill patternType="solid">
        <fgColor rgb="FF9BC2E6"/>
      </patternFill>
    </fill>
    <fill>
      <patternFill patternType="solid">
        <fgColor rgb="FF002060"/>
      </patternFill>
    </fill>
    <fill>
      <patternFill patternType="solid">
        <fgColor rgb="FFFFD966"/>
      </patternFill>
    </fill>
    <fill>
      <patternFill patternType="solid">
        <fgColor rgb="FF92D050"/>
      </patternFill>
    </fill>
    <fill>
      <patternFill patternType="solid">
        <fgColor rgb="FF70AD47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FFE699"/>
      </patternFill>
    </fill>
    <fill>
      <patternFill patternType="solid">
        <fgColor rgb="FFF8CBAD"/>
      </patternFill>
    </fill>
    <fill>
      <patternFill patternType="solid">
        <fgColor rgb="FFC55A11"/>
      </patternFill>
    </fill>
    <fill>
      <patternFill patternType="solid">
        <fgColor rgb="FFFF0000"/>
      </patternFill>
    </fill>
    <fill>
      <patternFill patternType="solid">
        <fgColor rgb="FF9DC3E6"/>
      </patternFill>
    </fill>
    <fill>
      <patternFill patternType="solid">
        <fgColor rgb="FFA9D08E"/>
      </patternFill>
    </fill>
    <fill>
      <patternFill patternType="solid">
        <fgColor rgb="FFEBD3F2"/>
      </patternFill>
    </fill>
    <fill>
      <patternFill patternType="solid">
        <fgColor rgb="FF000000"/>
      </patternFill>
    </fill>
    <fill>
      <patternFill patternType="solid">
        <fgColor rgb="FF7030A0"/>
      </patternFill>
    </fill>
    <fill>
      <patternFill patternType="solid">
        <fgColor rgb="FFBDD7EE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4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2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5" fontId="1" fillId="2" borderId="2" xfId="0" applyNumberFormat="1" applyFont="1" applyFill="1" applyBorder="1" applyAlignment="1">
      <alignment horizontal="center"/>
    </xf>
    <xf numFmtId="22" fontId="1" fillId="2" borderId="2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22" fontId="2" fillId="2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1" fillId="2" borderId="8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5" fontId="1" fillId="0" borderId="12" xfId="0" applyNumberFormat="1" applyFont="1" applyBorder="1" applyAlignment="1">
      <alignment horizontal="center"/>
    </xf>
    <xf numFmtId="22" fontId="1" fillId="0" borderId="12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14" fontId="1" fillId="4" borderId="2" xfId="0" applyNumberFormat="1" applyFont="1" applyFill="1" applyBorder="1" applyAlignment="1">
      <alignment horizontal="center"/>
    </xf>
    <xf numFmtId="4" fontId="1" fillId="4" borderId="2" xfId="0" applyNumberFormat="1" applyFont="1" applyFill="1" applyBorder="1" applyAlignment="1">
      <alignment horizontal="center"/>
    </xf>
    <xf numFmtId="4" fontId="1" fillId="4" borderId="6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left"/>
    </xf>
    <xf numFmtId="14" fontId="1" fillId="4" borderId="8" xfId="0" applyNumberFormat="1" applyFont="1" applyFill="1" applyBorder="1" applyAlignment="1">
      <alignment horizontal="center"/>
    </xf>
    <xf numFmtId="4" fontId="1" fillId="4" borderId="8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left"/>
    </xf>
    <xf numFmtId="3" fontId="1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4" fontId="1" fillId="5" borderId="2" xfId="0" applyNumberFormat="1" applyFont="1" applyFill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right"/>
    </xf>
    <xf numFmtId="15" fontId="1" fillId="0" borderId="2" xfId="0" applyNumberFormat="1" applyFont="1" applyBorder="1" applyAlignment="1">
      <alignment horizontal="left"/>
    </xf>
    <xf numFmtId="22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" fontId="1" fillId="0" borderId="1" xfId="0" applyNumberFormat="1" applyFont="1" applyBorder="1" applyAlignment="1">
      <alignment horizontal="left" wrapText="1"/>
    </xf>
    <xf numFmtId="164" fontId="3" fillId="2" borderId="7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164" fontId="4" fillId="6" borderId="16" xfId="0" applyNumberFormat="1" applyFont="1" applyFill="1" applyBorder="1" applyAlignment="1">
      <alignment horizontal="center" wrapText="1"/>
    </xf>
    <xf numFmtId="164" fontId="4" fillId="6" borderId="17" xfId="0" applyNumberFormat="1" applyFont="1" applyFill="1" applyBorder="1" applyAlignment="1">
      <alignment horizontal="center" wrapText="1"/>
    </xf>
    <xf numFmtId="164" fontId="4" fillId="6" borderId="18" xfId="0" applyNumberFormat="1" applyFont="1" applyFill="1" applyBorder="1" applyAlignment="1">
      <alignment horizontal="center" wrapText="1"/>
    </xf>
    <xf numFmtId="164" fontId="4" fillId="6" borderId="19" xfId="0" applyNumberFormat="1" applyFont="1" applyFill="1" applyBorder="1" applyAlignment="1">
      <alignment horizontal="center" wrapText="1"/>
    </xf>
    <xf numFmtId="164" fontId="4" fillId="6" borderId="20" xfId="0" applyNumberFormat="1" applyFont="1" applyFill="1" applyBorder="1" applyAlignment="1">
      <alignment horizontal="center" wrapText="1"/>
    </xf>
    <xf numFmtId="164" fontId="4" fillId="6" borderId="7" xfId="0" applyNumberFormat="1" applyFont="1" applyFill="1" applyBorder="1" applyAlignment="1">
      <alignment horizontal="center" wrapText="1"/>
    </xf>
    <xf numFmtId="164" fontId="4" fillId="6" borderId="21" xfId="0" applyNumberFormat="1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left" wrapText="1"/>
    </xf>
    <xf numFmtId="1" fontId="5" fillId="6" borderId="22" xfId="0" applyNumberFormat="1" applyFont="1" applyFill="1" applyBorder="1" applyAlignment="1">
      <alignment horizontal="left" wrapText="1"/>
    </xf>
    <xf numFmtId="1" fontId="4" fillId="6" borderId="25" xfId="0" applyNumberFormat="1" applyFont="1" applyFill="1" applyBorder="1" applyAlignment="1">
      <alignment horizontal="center" wrapText="1"/>
    </xf>
    <xf numFmtId="1" fontId="4" fillId="6" borderId="26" xfId="0" applyNumberFormat="1" applyFont="1" applyFill="1" applyBorder="1" applyAlignment="1">
      <alignment horizontal="center" wrapText="1"/>
    </xf>
    <xf numFmtId="1" fontId="4" fillId="6" borderId="17" xfId="0" applyNumberFormat="1" applyFont="1" applyFill="1" applyBorder="1" applyAlignment="1">
      <alignment horizontal="center" wrapText="1"/>
    </xf>
    <xf numFmtId="0" fontId="4" fillId="6" borderId="17" xfId="0" applyFont="1" applyFill="1" applyBorder="1" applyAlignment="1">
      <alignment horizontal="center" wrapText="1"/>
    </xf>
    <xf numFmtId="3" fontId="4" fillId="6" borderId="17" xfId="0" applyNumberFormat="1" applyFont="1" applyFill="1" applyBorder="1" applyAlignment="1">
      <alignment horizontal="center" wrapText="1"/>
    </xf>
    <xf numFmtId="1" fontId="4" fillId="6" borderId="18" xfId="0" applyNumberFormat="1" applyFont="1" applyFill="1" applyBorder="1" applyAlignment="1">
      <alignment horizontal="center" wrapText="1"/>
    </xf>
    <xf numFmtId="3" fontId="4" fillId="6" borderId="19" xfId="0" applyNumberFormat="1" applyFont="1" applyFill="1" applyBorder="1" applyAlignment="1">
      <alignment horizontal="center" wrapText="1"/>
    </xf>
    <xf numFmtId="0" fontId="4" fillId="6" borderId="19" xfId="0" applyFont="1" applyFill="1" applyBorder="1" applyAlignment="1">
      <alignment horizontal="center" wrapText="1"/>
    </xf>
    <xf numFmtId="1" fontId="4" fillId="6" borderId="19" xfId="0" applyNumberFormat="1" applyFont="1" applyFill="1" applyBorder="1" applyAlignment="1">
      <alignment horizontal="center" wrapText="1"/>
    </xf>
    <xf numFmtId="3" fontId="4" fillId="6" borderId="7" xfId="0" applyNumberFormat="1" applyFont="1" applyFill="1" applyBorder="1" applyAlignment="1">
      <alignment horizontal="center" wrapText="1"/>
    </xf>
    <xf numFmtId="4" fontId="4" fillId="6" borderId="7" xfId="0" applyNumberFormat="1" applyFont="1" applyFill="1" applyBorder="1" applyAlignment="1">
      <alignment horizontal="center" wrapText="1"/>
    </xf>
    <xf numFmtId="4" fontId="4" fillId="6" borderId="20" xfId="0" applyNumberFormat="1" applyFont="1" applyFill="1" applyBorder="1" applyAlignment="1">
      <alignment horizontal="center" wrapText="1"/>
    </xf>
    <xf numFmtId="0" fontId="4" fillId="6" borderId="21" xfId="0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right" wrapText="1"/>
    </xf>
    <xf numFmtId="165" fontId="5" fillId="7" borderId="2" xfId="0" applyNumberFormat="1" applyFont="1" applyFill="1" applyBorder="1" applyAlignment="1">
      <alignment horizontal="center" wrapText="1"/>
    </xf>
    <xf numFmtId="1" fontId="5" fillId="7" borderId="2" xfId="0" applyNumberFormat="1" applyFont="1" applyFill="1" applyBorder="1" applyAlignment="1">
      <alignment horizontal="center" wrapText="1"/>
    </xf>
    <xf numFmtId="164" fontId="5" fillId="7" borderId="2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3" fontId="5" fillId="7" borderId="2" xfId="0" applyNumberFormat="1" applyFont="1" applyFill="1" applyBorder="1" applyAlignment="1">
      <alignment horizontal="center" wrapText="1"/>
    </xf>
    <xf numFmtId="4" fontId="5" fillId="7" borderId="2" xfId="0" applyNumberFormat="1" applyFont="1" applyFill="1" applyBorder="1" applyAlignment="1">
      <alignment horizontal="center" wrapText="1"/>
    </xf>
    <xf numFmtId="4" fontId="3" fillId="7" borderId="6" xfId="0" applyNumberFormat="1" applyFont="1" applyFill="1" applyBorder="1" applyAlignment="1">
      <alignment horizontal="center" wrapText="1"/>
    </xf>
    <xf numFmtId="4" fontId="5" fillId="7" borderId="2" xfId="0" applyNumberFormat="1" applyFont="1" applyFill="1" applyBorder="1" applyAlignment="1">
      <alignment horizontal="left" wrapText="1"/>
    </xf>
    <xf numFmtId="14" fontId="5" fillId="0" borderId="1" xfId="0" applyNumberFormat="1" applyFont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center" wrapText="1"/>
    </xf>
    <xf numFmtId="1" fontId="5" fillId="2" borderId="2" xfId="0" applyNumberFormat="1" applyFont="1" applyFill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3" fontId="5" fillId="2" borderId="2" xfId="0" applyNumberFormat="1" applyFont="1" applyFill="1" applyBorder="1" applyAlignment="1">
      <alignment horizontal="center" wrapText="1"/>
    </xf>
    <xf numFmtId="4" fontId="5" fillId="2" borderId="2" xfId="0" applyNumberFormat="1" applyFont="1" applyFill="1" applyBorder="1" applyAlignment="1">
      <alignment horizontal="center" wrapText="1"/>
    </xf>
    <xf numFmtId="4" fontId="3" fillId="2" borderId="2" xfId="0" applyNumberFormat="1" applyFont="1" applyFill="1" applyBorder="1" applyAlignment="1">
      <alignment horizontal="center" wrapText="1"/>
    </xf>
    <xf numFmtId="4" fontId="5" fillId="7" borderId="8" xfId="0" applyNumberFormat="1" applyFont="1" applyFill="1" applyBorder="1" applyAlignment="1">
      <alignment horizontal="center" wrapText="1"/>
    </xf>
    <xf numFmtId="4" fontId="3" fillId="7" borderId="2" xfId="0" applyNumberFormat="1" applyFont="1" applyFill="1" applyBorder="1" applyAlignment="1">
      <alignment horizontal="center" wrapText="1"/>
    </xf>
    <xf numFmtId="3" fontId="5" fillId="2" borderId="10" xfId="0" applyNumberFormat="1" applyFont="1" applyFill="1" applyBorder="1" applyAlignment="1">
      <alignment horizontal="center" wrapText="1"/>
    </xf>
    <xf numFmtId="4" fontId="5" fillId="2" borderId="10" xfId="0" applyNumberFormat="1" applyFont="1" applyFill="1" applyBorder="1" applyAlignment="1">
      <alignment horizontal="center" wrapText="1"/>
    </xf>
    <xf numFmtId="1" fontId="5" fillId="0" borderId="27" xfId="0" applyNumberFormat="1" applyFont="1" applyBorder="1" applyAlignment="1">
      <alignment horizontal="right" wrapText="1"/>
    </xf>
    <xf numFmtId="1" fontId="5" fillId="2" borderId="8" xfId="0" applyNumberFormat="1" applyFont="1" applyFill="1" applyBorder="1" applyAlignment="1">
      <alignment horizontal="center" wrapText="1"/>
    </xf>
    <xf numFmtId="3" fontId="5" fillId="2" borderId="8" xfId="0" applyNumberFormat="1" applyFont="1" applyFill="1" applyBorder="1" applyAlignment="1">
      <alignment horizontal="center" wrapText="1"/>
    </xf>
    <xf numFmtId="4" fontId="5" fillId="2" borderId="8" xfId="0" applyNumberFormat="1" applyFont="1" applyFill="1" applyBorder="1" applyAlignment="1">
      <alignment horizontal="center" wrapText="1"/>
    </xf>
    <xf numFmtId="4" fontId="5" fillId="2" borderId="11" xfId="0" applyNumberFormat="1" applyFont="1" applyFill="1" applyBorder="1" applyAlignment="1">
      <alignment horizontal="center" wrapText="1"/>
    </xf>
    <xf numFmtId="165" fontId="5" fillId="2" borderId="10" xfId="0" applyNumberFormat="1" applyFont="1" applyFill="1" applyBorder="1" applyAlignment="1">
      <alignment horizontal="left" wrapText="1"/>
    </xf>
    <xf numFmtId="165" fontId="5" fillId="2" borderId="8" xfId="0" applyNumberFormat="1" applyFont="1" applyFill="1" applyBorder="1" applyAlignment="1">
      <alignment horizontal="center" wrapText="1"/>
    </xf>
    <xf numFmtId="164" fontId="5" fillId="2" borderId="8" xfId="0" applyNumberFormat="1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1" fontId="3" fillId="2" borderId="2" xfId="0" applyNumberFormat="1" applyFont="1" applyFill="1" applyBorder="1" applyAlignment="1">
      <alignment horizontal="center" wrapText="1"/>
    </xf>
    <xf numFmtId="165" fontId="5" fillId="8" borderId="8" xfId="0" applyNumberFormat="1" applyFont="1" applyFill="1" applyBorder="1" applyAlignment="1">
      <alignment horizontal="center" wrapText="1"/>
    </xf>
    <xf numFmtId="1" fontId="5" fillId="8" borderId="2" xfId="0" applyNumberFormat="1" applyFont="1" applyFill="1" applyBorder="1" applyAlignment="1">
      <alignment horizontal="center" wrapText="1"/>
    </xf>
    <xf numFmtId="164" fontId="5" fillId="8" borderId="2" xfId="0" applyNumberFormat="1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  <xf numFmtId="3" fontId="5" fillId="8" borderId="2" xfId="0" applyNumberFormat="1" applyFont="1" applyFill="1" applyBorder="1" applyAlignment="1">
      <alignment horizontal="center" wrapText="1"/>
    </xf>
    <xf numFmtId="4" fontId="5" fillId="8" borderId="2" xfId="0" applyNumberFormat="1" applyFont="1" applyFill="1" applyBorder="1" applyAlignment="1">
      <alignment horizontal="center" wrapText="1"/>
    </xf>
    <xf numFmtId="4" fontId="3" fillId="8" borderId="2" xfId="0" applyNumberFormat="1" applyFont="1" applyFill="1" applyBorder="1" applyAlignment="1">
      <alignment horizontal="center" wrapText="1"/>
    </xf>
    <xf numFmtId="4" fontId="3" fillId="8" borderId="7" xfId="0" applyNumberFormat="1" applyFont="1" applyFill="1" applyBorder="1" applyAlignment="1">
      <alignment horizontal="left" wrapText="1"/>
    </xf>
    <xf numFmtId="165" fontId="5" fillId="8" borderId="2" xfId="0" applyNumberFormat="1" applyFont="1" applyFill="1" applyBorder="1" applyAlignment="1">
      <alignment horizontal="center" wrapText="1"/>
    </xf>
    <xf numFmtId="4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5" fontId="5" fillId="2" borderId="6" xfId="0" applyNumberFormat="1" applyFont="1" applyFill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4" fontId="5" fillId="0" borderId="2" xfId="0" applyNumberFormat="1" applyFont="1" applyBorder="1" applyAlignment="1">
      <alignment horizontal="center" wrapText="1"/>
    </xf>
    <xf numFmtId="4" fontId="5" fillId="0" borderId="3" xfId="0" applyNumberFormat="1" applyFont="1" applyBorder="1" applyAlignment="1">
      <alignment horizontal="center" wrapText="1"/>
    </xf>
    <xf numFmtId="4" fontId="5" fillId="0" borderId="4" xfId="0" applyNumberFormat="1" applyFont="1" applyBorder="1" applyAlignment="1">
      <alignment horizontal="center" wrapText="1"/>
    </xf>
    <xf numFmtId="4" fontId="5" fillId="0" borderId="1" xfId="0" applyNumberFormat="1" applyFont="1" applyBorder="1" applyAlignment="1">
      <alignment horizontal="center" wrapText="1"/>
    </xf>
    <xf numFmtId="14" fontId="5" fillId="0" borderId="1" xfId="0" applyNumberFormat="1" applyFont="1" applyBorder="1" applyAlignment="1">
      <alignment horizontal="center" wrapText="1"/>
    </xf>
    <xf numFmtId="1" fontId="5" fillId="2" borderId="10" xfId="0" applyNumberFormat="1" applyFont="1" applyFill="1" applyBorder="1" applyAlignment="1">
      <alignment horizontal="center" wrapText="1"/>
    </xf>
    <xf numFmtId="164" fontId="5" fillId="2" borderId="10" xfId="0" applyNumberFormat="1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3" fontId="5" fillId="2" borderId="28" xfId="0" applyNumberFormat="1" applyFont="1" applyFill="1" applyBorder="1" applyAlignment="1">
      <alignment horizontal="center" wrapText="1"/>
    </xf>
    <xf numFmtId="3" fontId="5" fillId="2" borderId="29" xfId="0" applyNumberFormat="1" applyFont="1" applyFill="1" applyBorder="1" applyAlignment="1">
      <alignment horizontal="center" wrapText="1"/>
    </xf>
    <xf numFmtId="1" fontId="5" fillId="2" borderId="28" xfId="0" applyNumberFormat="1" applyFont="1" applyFill="1" applyBorder="1" applyAlignment="1">
      <alignment horizontal="center" wrapText="1"/>
    </xf>
    <xf numFmtId="4" fontId="5" fillId="2" borderId="29" xfId="0" applyNumberFormat="1" applyFont="1" applyFill="1" applyBorder="1" applyAlignment="1">
      <alignment horizontal="center" wrapText="1"/>
    </xf>
    <xf numFmtId="4" fontId="5" fillId="2" borderId="5" xfId="0" applyNumberFormat="1" applyFont="1" applyFill="1" applyBorder="1" applyAlignment="1">
      <alignment horizontal="center" wrapText="1"/>
    </xf>
    <xf numFmtId="4" fontId="5" fillId="2" borderId="7" xfId="0" applyNumberFormat="1" applyFont="1" applyFill="1" applyBorder="1" applyAlignment="1">
      <alignment horizontal="right" wrapText="1"/>
    </xf>
    <xf numFmtId="4" fontId="5" fillId="9" borderId="7" xfId="0" applyNumberFormat="1" applyFont="1" applyFill="1" applyBorder="1" applyAlignment="1">
      <alignment horizontal="left" wrapText="1"/>
    </xf>
    <xf numFmtId="4" fontId="5" fillId="9" borderId="7" xfId="0" applyNumberFormat="1" applyFont="1" applyFill="1" applyBorder="1" applyAlignment="1">
      <alignment horizontal="right" wrapText="1"/>
    </xf>
    <xf numFmtId="165" fontId="5" fillId="2" borderId="2" xfId="0" applyNumberFormat="1" applyFont="1" applyFill="1" applyBorder="1" applyAlignment="1">
      <alignment horizontal="left" wrapText="1"/>
    </xf>
    <xf numFmtId="1" fontId="5" fillId="2" borderId="2" xfId="0" applyNumberFormat="1" applyFont="1" applyFill="1" applyBorder="1" applyAlignment="1">
      <alignment horizontal="left" wrapText="1"/>
    </xf>
    <xf numFmtId="4" fontId="5" fillId="2" borderId="2" xfId="0" applyNumberFormat="1" applyFont="1" applyFill="1" applyBorder="1" applyAlignment="1">
      <alignment horizontal="right" wrapText="1"/>
    </xf>
    <xf numFmtId="4" fontId="3" fillId="2" borderId="2" xfId="0" applyNumberFormat="1" applyFont="1" applyFill="1" applyBorder="1" applyAlignment="1">
      <alignment horizontal="right" wrapText="1"/>
    </xf>
    <xf numFmtId="4" fontId="5" fillId="10" borderId="7" xfId="0" applyNumberFormat="1" applyFont="1" applyFill="1" applyBorder="1" applyAlignment="1">
      <alignment horizontal="left" wrapText="1"/>
    </xf>
    <xf numFmtId="165" fontId="5" fillId="2" borderId="10" xfId="0" applyNumberFormat="1" applyFont="1" applyFill="1" applyBorder="1" applyAlignment="1">
      <alignment horizontal="center" wrapText="1"/>
    </xf>
    <xf numFmtId="4" fontId="3" fillId="2" borderId="10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3" fontId="5" fillId="11" borderId="2" xfId="0" applyNumberFormat="1" applyFont="1" applyFill="1" applyBorder="1" applyAlignment="1">
      <alignment horizontal="center" wrapText="1"/>
    </xf>
    <xf numFmtId="1" fontId="5" fillId="12" borderId="7" xfId="0" applyNumberFormat="1" applyFont="1" applyFill="1" applyBorder="1" applyAlignment="1">
      <alignment horizontal="right" wrapText="1"/>
    </xf>
    <xf numFmtId="1" fontId="5" fillId="12" borderId="2" xfId="0" applyNumberFormat="1" applyFont="1" applyFill="1" applyBorder="1" applyAlignment="1">
      <alignment horizontal="center" wrapText="1"/>
    </xf>
    <xf numFmtId="164" fontId="5" fillId="12" borderId="2" xfId="0" applyNumberFormat="1" applyFont="1" applyFill="1" applyBorder="1" applyAlignment="1">
      <alignment horizontal="center" wrapText="1"/>
    </xf>
    <xf numFmtId="0" fontId="5" fillId="12" borderId="2" xfId="0" applyFont="1" applyFill="1" applyBorder="1" applyAlignment="1">
      <alignment horizontal="center" wrapText="1"/>
    </xf>
    <xf numFmtId="3" fontId="5" fillId="12" borderId="2" xfId="0" applyNumberFormat="1" applyFont="1" applyFill="1" applyBorder="1" applyAlignment="1">
      <alignment horizontal="center" wrapText="1"/>
    </xf>
    <xf numFmtId="4" fontId="5" fillId="12" borderId="2" xfId="0" applyNumberFormat="1" applyFont="1" applyFill="1" applyBorder="1" applyAlignment="1">
      <alignment horizontal="center" wrapText="1"/>
    </xf>
    <xf numFmtId="4" fontId="3" fillId="12" borderId="2" xfId="0" applyNumberFormat="1" applyFont="1" applyFill="1" applyBorder="1" applyAlignment="1">
      <alignment horizontal="center" wrapText="1"/>
    </xf>
    <xf numFmtId="4" fontId="5" fillId="12" borderId="7" xfId="0" applyNumberFormat="1" applyFont="1" applyFill="1" applyBorder="1" applyAlignment="1">
      <alignment horizontal="left" wrapText="1"/>
    </xf>
    <xf numFmtId="0" fontId="5" fillId="12" borderId="7" xfId="0" applyFont="1" applyFill="1" applyBorder="1" applyAlignment="1">
      <alignment horizontal="left" wrapText="1"/>
    </xf>
    <xf numFmtId="4" fontId="5" fillId="13" borderId="2" xfId="0" applyNumberFormat="1" applyFont="1" applyFill="1" applyBorder="1" applyAlignment="1">
      <alignment horizontal="center" wrapText="1"/>
    </xf>
    <xf numFmtId="166" fontId="5" fillId="2" borderId="2" xfId="0" applyNumberFormat="1" applyFont="1" applyFill="1" applyBorder="1" applyAlignment="1">
      <alignment horizontal="center" wrapText="1"/>
    </xf>
    <xf numFmtId="4" fontId="3" fillId="2" borderId="8" xfId="0" applyNumberFormat="1" applyFont="1" applyFill="1" applyBorder="1" applyAlignment="1">
      <alignment horizontal="center" wrapText="1"/>
    </xf>
    <xf numFmtId="3" fontId="5" fillId="11" borderId="2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right" wrapText="1"/>
    </xf>
    <xf numFmtId="1" fontId="5" fillId="2" borderId="11" xfId="0" applyNumberFormat="1" applyFont="1" applyFill="1" applyBorder="1" applyAlignment="1">
      <alignment horizontal="center" wrapText="1"/>
    </xf>
    <xf numFmtId="3" fontId="5" fillId="2" borderId="11" xfId="0" applyNumberFormat="1" applyFont="1" applyFill="1" applyBorder="1" applyAlignment="1">
      <alignment horizontal="center" wrapText="1"/>
    </xf>
    <xf numFmtId="4" fontId="5" fillId="14" borderId="2" xfId="0" applyNumberFormat="1" applyFont="1" applyFill="1" applyBorder="1" applyAlignment="1">
      <alignment horizontal="center" wrapText="1"/>
    </xf>
    <xf numFmtId="4" fontId="3" fillId="2" borderId="6" xfId="0" applyNumberFormat="1" applyFont="1" applyFill="1" applyBorder="1" applyAlignment="1">
      <alignment horizontal="center" wrapText="1"/>
    </xf>
    <xf numFmtId="4" fontId="3" fillId="14" borderId="2" xfId="0" applyNumberFormat="1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64" fontId="5" fillId="2" borderId="5" xfId="0" applyNumberFormat="1" applyFont="1" applyFill="1" applyBorder="1" applyAlignment="1">
      <alignment horizontal="center" wrapText="1"/>
    </xf>
    <xf numFmtId="1" fontId="5" fillId="2" borderId="30" xfId="0" applyNumberFormat="1" applyFont="1" applyFill="1" applyBorder="1" applyAlignment="1">
      <alignment horizontal="center" wrapText="1"/>
    </xf>
    <xf numFmtId="1" fontId="7" fillId="2" borderId="2" xfId="0" applyNumberFormat="1" applyFont="1" applyFill="1" applyBorder="1" applyAlignment="1">
      <alignment horizontal="center" wrapText="1"/>
    </xf>
    <xf numFmtId="4" fontId="3" fillId="0" borderId="2" xfId="0" applyNumberFormat="1" applyFont="1" applyBorder="1" applyAlignment="1">
      <alignment horizontal="center" wrapText="1"/>
    </xf>
    <xf numFmtId="165" fontId="5" fillId="2" borderId="7" xfId="0" applyNumberFormat="1" applyFont="1" applyFill="1" applyBorder="1" applyAlignment="1">
      <alignment horizontal="center" wrapText="1"/>
    </xf>
    <xf numFmtId="4" fontId="3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1" fontId="8" fillId="6" borderId="31" xfId="0" applyNumberFormat="1" applyFont="1" applyFill="1" applyBorder="1" applyAlignment="1">
      <alignment horizontal="center" wrapText="1"/>
    </xf>
    <xf numFmtId="1" fontId="8" fillId="6" borderId="32" xfId="0" applyNumberFormat="1" applyFont="1" applyFill="1" applyBorder="1" applyAlignment="1">
      <alignment horizontal="center" wrapText="1"/>
    </xf>
    <xf numFmtId="164" fontId="8" fillId="6" borderId="32" xfId="0" applyNumberFormat="1" applyFont="1" applyFill="1" applyBorder="1" applyAlignment="1">
      <alignment horizontal="center" wrapText="1"/>
    </xf>
    <xf numFmtId="0" fontId="8" fillId="6" borderId="32" xfId="0" applyFont="1" applyFill="1" applyBorder="1" applyAlignment="1">
      <alignment horizontal="center" wrapText="1"/>
    </xf>
    <xf numFmtId="3" fontId="8" fillId="6" borderId="32" xfId="0" applyNumberFormat="1" applyFont="1" applyFill="1" applyBorder="1" applyAlignment="1">
      <alignment horizontal="center" wrapText="1"/>
    </xf>
    <xf numFmtId="4" fontId="8" fillId="6" borderId="32" xfId="0" applyNumberFormat="1" applyFont="1" applyFill="1" applyBorder="1" applyAlignment="1">
      <alignment horizontal="center" wrapText="1"/>
    </xf>
    <xf numFmtId="4" fontId="8" fillId="6" borderId="32" xfId="0" applyNumberFormat="1" applyFont="1" applyFill="1" applyBorder="1" applyAlignment="1">
      <alignment horizontal="right" wrapText="1"/>
    </xf>
    <xf numFmtId="4" fontId="8" fillId="6" borderId="33" xfId="0" applyNumberFormat="1" applyFont="1" applyFill="1" applyBorder="1" applyAlignment="1">
      <alignment horizontal="right" wrapText="1"/>
    </xf>
    <xf numFmtId="4" fontId="8" fillId="6" borderId="34" xfId="0" applyNumberFormat="1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right" wrapText="1"/>
    </xf>
    <xf numFmtId="3" fontId="5" fillId="0" borderId="1" xfId="0" applyNumberFormat="1" applyFont="1" applyBorder="1" applyAlignment="1">
      <alignment horizontal="left" wrapText="1"/>
    </xf>
    <xf numFmtId="4" fontId="5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1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left" wrapText="1"/>
    </xf>
    <xf numFmtId="4" fontId="0" fillId="0" borderId="0" xfId="0" applyNumberFormat="1" applyAlignment="1">
      <alignment horizontal="right" wrapText="1"/>
    </xf>
    <xf numFmtId="164" fontId="3" fillId="2" borderId="7" xfId="0" applyNumberFormat="1" applyFont="1" applyFill="1" applyBorder="1" applyAlignment="1">
      <alignment horizontal="right" wrapText="1"/>
    </xf>
    <xf numFmtId="164" fontId="3" fillId="2" borderId="7" xfId="0" applyNumberFormat="1" applyFont="1" applyFill="1" applyBorder="1" applyAlignment="1">
      <alignment horizontal="center" wrapText="1"/>
    </xf>
    <xf numFmtId="3" fontId="4" fillId="6" borderId="26" xfId="0" applyNumberFormat="1" applyFont="1" applyFill="1" applyBorder="1" applyAlignment="1">
      <alignment horizontal="center" wrapText="1"/>
    </xf>
    <xf numFmtId="3" fontId="4" fillId="6" borderId="20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left" wrapText="1"/>
    </xf>
    <xf numFmtId="3" fontId="5" fillId="2" borderId="5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7" fontId="5" fillId="2" borderId="2" xfId="0" applyNumberFormat="1" applyFont="1" applyFill="1" applyBorder="1" applyAlignment="1">
      <alignment horizontal="center" wrapText="1"/>
    </xf>
    <xf numFmtId="14" fontId="1" fillId="7" borderId="2" xfId="0" applyNumberFormat="1" applyFont="1" applyFill="1" applyBorder="1" applyAlignment="1">
      <alignment horizontal="center" wrapText="1"/>
    </xf>
    <xf numFmtId="3" fontId="5" fillId="7" borderId="10" xfId="0" applyNumberFormat="1" applyFont="1" applyFill="1" applyBorder="1" applyAlignment="1">
      <alignment horizontal="center" wrapText="1"/>
    </xf>
    <xf numFmtId="164" fontId="5" fillId="7" borderId="2" xfId="0" applyNumberFormat="1" applyFont="1" applyFill="1" applyBorder="1" applyAlignment="1">
      <alignment horizontal="left" wrapText="1"/>
    </xf>
    <xf numFmtId="3" fontId="5" fillId="7" borderId="7" xfId="0" applyNumberFormat="1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14" fontId="1" fillId="15" borderId="2" xfId="0" applyNumberFormat="1" applyFont="1" applyFill="1" applyBorder="1" applyAlignment="1">
      <alignment horizontal="center" wrapText="1"/>
    </xf>
    <xf numFmtId="3" fontId="5" fillId="15" borderId="2" xfId="0" applyNumberFormat="1" applyFont="1" applyFill="1" applyBorder="1" applyAlignment="1">
      <alignment horizontal="center" wrapText="1"/>
    </xf>
    <xf numFmtId="164" fontId="5" fillId="15" borderId="2" xfId="0" applyNumberFormat="1" applyFont="1" applyFill="1" applyBorder="1" applyAlignment="1">
      <alignment horizontal="left" wrapText="1"/>
    </xf>
    <xf numFmtId="3" fontId="5" fillId="15" borderId="8" xfId="0" applyNumberFormat="1" applyFont="1" applyFill="1" applyBorder="1" applyAlignment="1">
      <alignment horizontal="center" wrapText="1"/>
    </xf>
    <xf numFmtId="1" fontId="5" fillId="15" borderId="2" xfId="0" applyNumberFormat="1" applyFont="1" applyFill="1" applyBorder="1" applyAlignment="1">
      <alignment horizontal="center" wrapText="1"/>
    </xf>
    <xf numFmtId="3" fontId="5" fillId="2" borderId="6" xfId="0" applyNumberFormat="1" applyFont="1" applyFill="1" applyBorder="1" applyAlignment="1">
      <alignment horizontal="center" wrapText="1"/>
    </xf>
    <xf numFmtId="1" fontId="5" fillId="15" borderId="6" xfId="0" applyNumberFormat="1" applyFont="1" applyFill="1" applyBorder="1" applyAlignment="1">
      <alignment horizontal="center" wrapText="1"/>
    </xf>
    <xf numFmtId="3" fontId="5" fillId="15" borderId="14" xfId="0" applyNumberFormat="1" applyFont="1" applyFill="1" applyBorder="1" applyAlignment="1">
      <alignment horizontal="center" wrapText="1"/>
    </xf>
    <xf numFmtId="3" fontId="5" fillId="15" borderId="10" xfId="0" applyNumberFormat="1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168" fontId="5" fillId="2" borderId="2" xfId="0" applyNumberFormat="1" applyFont="1" applyFill="1" applyBorder="1" applyAlignment="1">
      <alignment horizontal="center" wrapText="1"/>
    </xf>
    <xf numFmtId="3" fontId="5" fillId="2" borderId="14" xfId="0" applyNumberFormat="1" applyFont="1" applyFill="1" applyBorder="1" applyAlignment="1">
      <alignment horizontal="center" wrapText="1"/>
    </xf>
    <xf numFmtId="0" fontId="3" fillId="14" borderId="7" xfId="0" applyFont="1" applyFill="1" applyBorder="1" applyAlignment="1">
      <alignment horizontal="left" wrapText="1"/>
    </xf>
    <xf numFmtId="168" fontId="5" fillId="0" borderId="2" xfId="0" applyNumberFormat="1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3" fontId="5" fillId="0" borderId="13" xfId="0" applyNumberFormat="1" applyFont="1" applyBorder="1" applyAlignment="1">
      <alignment horizontal="center" wrapText="1"/>
    </xf>
    <xf numFmtId="3" fontId="5" fillId="0" borderId="12" xfId="0" applyNumberFormat="1" applyFont="1" applyBorder="1" applyAlignment="1">
      <alignment horizontal="center" wrapText="1"/>
    </xf>
    <xf numFmtId="3" fontId="5" fillId="0" borderId="15" xfId="0" applyNumberFormat="1" applyFont="1" applyBorder="1" applyAlignment="1">
      <alignment horizontal="center" wrapText="1"/>
    </xf>
    <xf numFmtId="0" fontId="3" fillId="14" borderId="7" xfId="0" applyFont="1" applyFill="1" applyBorder="1" applyAlignment="1">
      <alignment horizontal="center" wrapText="1"/>
    </xf>
    <xf numFmtId="168" fontId="5" fillId="2" borderId="8" xfId="0" applyNumberFormat="1" applyFont="1" applyFill="1" applyBorder="1" applyAlignment="1">
      <alignment horizontal="center" wrapText="1"/>
    </xf>
    <xf numFmtId="3" fontId="5" fillId="2" borderId="30" xfId="0" applyNumberFormat="1" applyFont="1" applyFill="1" applyBorder="1" applyAlignment="1">
      <alignment horizontal="center" wrapText="1"/>
    </xf>
    <xf numFmtId="4" fontId="5" fillId="2" borderId="36" xfId="0" applyNumberFormat="1" applyFont="1" applyFill="1" applyBorder="1" applyAlignment="1">
      <alignment horizontal="center" wrapText="1"/>
    </xf>
    <xf numFmtId="4" fontId="5" fillId="2" borderId="28" xfId="0" applyNumberFormat="1" applyFont="1" applyFill="1" applyBorder="1" applyAlignment="1">
      <alignment horizontal="center" wrapText="1"/>
    </xf>
    <xf numFmtId="0" fontId="5" fillId="11" borderId="7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168" fontId="5" fillId="2" borderId="2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left" wrapText="1"/>
    </xf>
    <xf numFmtId="4" fontId="5" fillId="2" borderId="2" xfId="0" applyNumberFormat="1" applyFont="1" applyFill="1" applyBorder="1" applyAlignment="1">
      <alignment horizontal="left" wrapText="1"/>
    </xf>
    <xf numFmtId="168" fontId="5" fillId="0" borderId="15" xfId="0" applyNumberFormat="1" applyFont="1" applyBorder="1" applyAlignment="1">
      <alignment horizontal="center" wrapText="1"/>
    </xf>
    <xf numFmtId="164" fontId="5" fillId="0" borderId="15" xfId="0" applyNumberFormat="1" applyFont="1" applyBorder="1" applyAlignment="1">
      <alignment horizontal="center" wrapText="1"/>
    </xf>
    <xf numFmtId="4" fontId="5" fillId="0" borderId="15" xfId="0" applyNumberFormat="1" applyFont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6" fontId="9" fillId="0" borderId="1" xfId="0" applyNumberFormat="1" applyFont="1" applyBorder="1" applyAlignment="1">
      <alignment horizontal="left" wrapText="1"/>
    </xf>
    <xf numFmtId="3" fontId="8" fillId="6" borderId="38" xfId="0" applyNumberFormat="1" applyFont="1" applyFill="1" applyBorder="1" applyAlignment="1">
      <alignment horizontal="center" wrapText="1"/>
    </xf>
    <xf numFmtId="3" fontId="8" fillId="6" borderId="39" xfId="0" applyNumberFormat="1" applyFont="1" applyFill="1" applyBorder="1" applyAlignment="1">
      <alignment horizontal="center" wrapText="1"/>
    </xf>
    <xf numFmtId="164" fontId="8" fillId="6" borderId="39" xfId="0" applyNumberFormat="1" applyFont="1" applyFill="1" applyBorder="1" applyAlignment="1">
      <alignment horizontal="center" wrapText="1"/>
    </xf>
    <xf numFmtId="164" fontId="8" fillId="6" borderId="7" xfId="0" applyNumberFormat="1" applyFont="1" applyFill="1" applyBorder="1" applyAlignment="1">
      <alignment horizontal="right" wrapText="1"/>
    </xf>
    <xf numFmtId="164" fontId="8" fillId="6" borderId="40" xfId="0" applyNumberFormat="1" applyFont="1" applyFill="1" applyBorder="1" applyAlignment="1">
      <alignment horizontal="center" wrapText="1"/>
    </xf>
    <xf numFmtId="3" fontId="8" fillId="6" borderId="41" xfId="0" applyNumberFormat="1" applyFont="1" applyFill="1" applyBorder="1" applyAlignment="1">
      <alignment horizontal="center" wrapText="1"/>
    </xf>
    <xf numFmtId="3" fontId="8" fillId="6" borderId="41" xfId="0" applyNumberFormat="1" applyFont="1" applyFill="1" applyBorder="1" applyAlignment="1">
      <alignment horizontal="left" wrapText="1"/>
    </xf>
    <xf numFmtId="3" fontId="8" fillId="6" borderId="41" xfId="0" applyNumberFormat="1" applyFont="1" applyFill="1" applyBorder="1" applyAlignment="1">
      <alignment horizontal="right" wrapText="1"/>
    </xf>
    <xf numFmtId="4" fontId="8" fillId="6" borderId="41" xfId="0" applyNumberFormat="1" applyFont="1" applyFill="1" applyBorder="1" applyAlignment="1">
      <alignment horizontal="right" wrapText="1"/>
    </xf>
    <xf numFmtId="164" fontId="5" fillId="0" borderId="1" xfId="0" applyNumberFormat="1" applyFont="1" applyBorder="1" applyAlignment="1">
      <alignment horizontal="center" wrapText="1"/>
    </xf>
    <xf numFmtId="3" fontId="1" fillId="2" borderId="7" xfId="0" applyNumberFormat="1" applyFont="1" applyFill="1" applyBorder="1" applyAlignment="1">
      <alignment horizontal="center" wrapText="1"/>
    </xf>
    <xf numFmtId="164" fontId="5" fillId="0" borderId="1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2" fillId="0" borderId="2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3" fontId="1" fillId="11" borderId="2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  <xf numFmtId="3" fontId="1" fillId="16" borderId="2" xfId="0" applyNumberFormat="1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164" fontId="1" fillId="16" borderId="2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4" fontId="10" fillId="2" borderId="7" xfId="0" applyNumberFormat="1" applyFont="1" applyFill="1" applyBorder="1" applyAlignment="1">
      <alignment horizontal="center"/>
    </xf>
    <xf numFmtId="3" fontId="10" fillId="2" borderId="7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10" borderId="2" xfId="0" applyNumberFormat="1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14" fontId="1" fillId="10" borderId="2" xfId="0" applyNumberFormat="1" applyFont="1" applyFill="1" applyBorder="1" applyAlignment="1">
      <alignment horizontal="center"/>
    </xf>
    <xf numFmtId="3" fontId="1" fillId="17" borderId="2" xfId="0" applyNumberFormat="1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164" fontId="1" fillId="17" borderId="2" xfId="0" applyNumberFormat="1" applyFont="1" applyFill="1" applyBorder="1" applyAlignment="1">
      <alignment horizontal="center"/>
    </xf>
    <xf numFmtId="14" fontId="1" fillId="17" borderId="2" xfId="0" applyNumberFormat="1" applyFont="1" applyFill="1" applyBorder="1" applyAlignment="1">
      <alignment horizontal="center"/>
    </xf>
    <xf numFmtId="3" fontId="11" fillId="0" borderId="42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14" fontId="1" fillId="18" borderId="2" xfId="0" applyNumberFormat="1" applyFont="1" applyFill="1" applyBorder="1" applyAlignment="1">
      <alignment horizontal="center"/>
    </xf>
    <xf numFmtId="14" fontId="1" fillId="19" borderId="2" xfId="0" applyNumberFormat="1" applyFont="1" applyFill="1" applyBorder="1" applyAlignment="1">
      <alignment horizontal="center"/>
    </xf>
    <xf numFmtId="1" fontId="5" fillId="19" borderId="2" xfId="0" applyNumberFormat="1" applyFont="1" applyFill="1" applyBorder="1" applyAlignment="1">
      <alignment horizontal="center" wrapText="1"/>
    </xf>
    <xf numFmtId="22" fontId="1" fillId="0" borderId="1" xfId="0" applyNumberFormat="1" applyFont="1" applyBorder="1" applyAlignment="1">
      <alignment horizontal="center"/>
    </xf>
    <xf numFmtId="3" fontId="4" fillId="20" borderId="20" xfId="0" applyNumberFormat="1" applyFont="1" applyFill="1" applyBorder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15" fontId="5" fillId="0" borderId="4" xfId="0" applyNumberFormat="1" applyFont="1" applyBorder="1" applyAlignment="1">
      <alignment horizontal="center" wrapText="1"/>
    </xf>
    <xf numFmtId="3" fontId="3" fillId="2" borderId="2" xfId="0" applyNumberFormat="1" applyFont="1" applyFill="1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right"/>
    </xf>
    <xf numFmtId="1" fontId="1" fillId="11" borderId="5" xfId="0" applyNumberFormat="1" applyFont="1" applyFill="1" applyBorder="1" applyAlignment="1">
      <alignment horizontal="center" wrapText="1"/>
    </xf>
    <xf numFmtId="3" fontId="5" fillId="11" borderId="10" xfId="0" applyNumberFormat="1" applyFont="1" applyFill="1" applyBorder="1" applyAlignment="1">
      <alignment horizontal="center" wrapText="1"/>
    </xf>
    <xf numFmtId="164" fontId="5" fillId="11" borderId="10" xfId="0" applyNumberFormat="1" applyFont="1" applyFill="1" applyBorder="1" applyAlignment="1">
      <alignment horizontal="center" wrapText="1"/>
    </xf>
    <xf numFmtId="164" fontId="5" fillId="11" borderId="2" xfId="0" applyNumberFormat="1" applyFont="1" applyFill="1" applyBorder="1" applyAlignment="1">
      <alignment horizontal="center" wrapText="1"/>
    </xf>
    <xf numFmtId="4" fontId="5" fillId="11" borderId="2" xfId="0" applyNumberFormat="1" applyFont="1" applyFill="1" applyBorder="1" applyAlignment="1">
      <alignment horizontal="center" wrapText="1"/>
    </xf>
    <xf numFmtId="0" fontId="5" fillId="12" borderId="7" xfId="0" applyFont="1" applyFill="1" applyBorder="1" applyAlignment="1">
      <alignment horizontal="center" wrapText="1"/>
    </xf>
    <xf numFmtId="15" fontId="1" fillId="3" borderId="5" xfId="0" applyNumberFormat="1" applyFont="1" applyFill="1" applyBorder="1" applyAlignment="1">
      <alignment horizontal="center" wrapText="1"/>
    </xf>
    <xf numFmtId="1" fontId="5" fillId="3" borderId="2" xfId="0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wrapText="1"/>
    </xf>
    <xf numFmtId="164" fontId="5" fillId="3" borderId="2" xfId="0" applyNumberFormat="1" applyFont="1" applyFill="1" applyBorder="1" applyAlignment="1">
      <alignment horizontal="center" wrapText="1"/>
    </xf>
    <xf numFmtId="3" fontId="5" fillId="3" borderId="7" xfId="0" applyNumberFormat="1" applyFont="1" applyFill="1" applyBorder="1" applyAlignment="1">
      <alignment horizontal="center" wrapText="1"/>
    </xf>
    <xf numFmtId="3" fontId="5" fillId="3" borderId="10" xfId="0" applyNumberFormat="1" applyFont="1" applyFill="1" applyBorder="1" applyAlignment="1">
      <alignment horizontal="center" wrapText="1"/>
    </xf>
    <xf numFmtId="4" fontId="5" fillId="3" borderId="2" xfId="0" applyNumberFormat="1" applyFont="1" applyFill="1" applyBorder="1" applyAlignment="1">
      <alignment horizontal="center" wrapText="1"/>
    </xf>
    <xf numFmtId="3" fontId="5" fillId="14" borderId="2" xfId="0" applyNumberFormat="1" applyFont="1" applyFill="1" applyBorder="1" applyAlignment="1">
      <alignment horizontal="center" wrapText="1"/>
    </xf>
    <xf numFmtId="1" fontId="1" fillId="14" borderId="5" xfId="0" applyNumberFormat="1" applyFont="1" applyFill="1" applyBorder="1" applyAlignment="1">
      <alignment horizontal="center" wrapText="1"/>
    </xf>
    <xf numFmtId="164" fontId="5" fillId="14" borderId="2" xfId="0" applyNumberFormat="1" applyFont="1" applyFill="1" applyBorder="1" applyAlignment="1">
      <alignment horizontal="center" wrapText="1"/>
    </xf>
    <xf numFmtId="3" fontId="5" fillId="14" borderId="10" xfId="0" applyNumberFormat="1" applyFont="1" applyFill="1" applyBorder="1" applyAlignment="1">
      <alignment horizontal="center" wrapText="1"/>
    </xf>
    <xf numFmtId="3" fontId="5" fillId="14" borderId="7" xfId="0" applyNumberFormat="1" applyFont="1" applyFill="1" applyBorder="1" applyAlignment="1">
      <alignment horizontal="center" wrapText="1"/>
    </xf>
    <xf numFmtId="0" fontId="5" fillId="14" borderId="7" xfId="0" applyFont="1" applyFill="1" applyBorder="1" applyAlignment="1">
      <alignment horizontal="center" wrapText="1"/>
    </xf>
    <xf numFmtId="15" fontId="1" fillId="14" borderId="5" xfId="0" applyNumberFormat="1" applyFont="1" applyFill="1" applyBorder="1" applyAlignment="1">
      <alignment horizontal="center" wrapText="1"/>
    </xf>
    <xf numFmtId="1" fontId="5" fillId="14" borderId="2" xfId="0" applyNumberFormat="1" applyFont="1" applyFill="1" applyBorder="1" applyAlignment="1">
      <alignment horizontal="center" wrapText="1"/>
    </xf>
    <xf numFmtId="3" fontId="5" fillId="14" borderId="8" xfId="0" applyNumberFormat="1" applyFont="1" applyFill="1" applyBorder="1" applyAlignment="1">
      <alignment horizontal="center" wrapText="1"/>
    </xf>
    <xf numFmtId="4" fontId="5" fillId="14" borderId="8" xfId="0" applyNumberFormat="1" applyFont="1" applyFill="1" applyBorder="1" applyAlignment="1">
      <alignment horizontal="center" wrapText="1"/>
    </xf>
    <xf numFmtId="4" fontId="5" fillId="14" borderId="10" xfId="0" applyNumberFormat="1" applyFont="1" applyFill="1" applyBorder="1" applyAlignment="1">
      <alignment horizontal="center" wrapText="1"/>
    </xf>
    <xf numFmtId="15" fontId="1" fillId="2" borderId="5" xfId="0" applyNumberFormat="1" applyFont="1" applyFill="1" applyBorder="1" applyAlignment="1">
      <alignment horizontal="center" wrapText="1"/>
    </xf>
    <xf numFmtId="1" fontId="5" fillId="2" borderId="6" xfId="0" applyNumberFormat="1" applyFont="1" applyFill="1" applyBorder="1" applyAlignment="1">
      <alignment horizontal="center" wrapText="1"/>
    </xf>
    <xf numFmtId="3" fontId="12" fillId="19" borderId="2" xfId="0" applyNumberFormat="1" applyFont="1" applyFill="1" applyBorder="1" applyAlignment="1">
      <alignment horizontal="center" wrapText="1"/>
    </xf>
    <xf numFmtId="3" fontId="5" fillId="11" borderId="5" xfId="0" applyNumberFormat="1" applyFont="1" applyFill="1" applyBorder="1" applyAlignment="1">
      <alignment horizontal="center" wrapText="1"/>
    </xf>
    <xf numFmtId="15" fontId="5" fillId="2" borderId="5" xfId="0" applyNumberFormat="1" applyFont="1" applyFill="1" applyBorder="1" applyAlignment="1">
      <alignment horizontal="center" wrapText="1"/>
    </xf>
    <xf numFmtId="3" fontId="5" fillId="8" borderId="8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3" fontId="5" fillId="21" borderId="2" xfId="0" applyNumberFormat="1" applyFont="1" applyFill="1" applyBorder="1" applyAlignment="1">
      <alignment horizontal="center" wrapText="1"/>
    </xf>
    <xf numFmtId="3" fontId="5" fillId="8" borderId="10" xfId="0" applyNumberFormat="1" applyFont="1" applyFill="1" applyBorder="1" applyAlignment="1">
      <alignment horizontal="center" wrapText="1"/>
    </xf>
    <xf numFmtId="4" fontId="5" fillId="2" borderId="6" xfId="0" applyNumberFormat="1" applyFont="1" applyFill="1" applyBorder="1" applyAlignment="1">
      <alignment horizontal="center" wrapText="1"/>
    </xf>
    <xf numFmtId="0" fontId="3" fillId="19" borderId="2" xfId="0" applyFont="1" applyFill="1" applyBorder="1" applyAlignment="1">
      <alignment horizontal="center" wrapText="1"/>
    </xf>
    <xf numFmtId="15" fontId="5" fillId="11" borderId="5" xfId="0" applyNumberFormat="1" applyFont="1" applyFill="1" applyBorder="1" applyAlignment="1">
      <alignment horizontal="center" wrapText="1"/>
    </xf>
    <xf numFmtId="1" fontId="5" fillId="11" borderId="2" xfId="0" applyNumberFormat="1" applyFont="1" applyFill="1" applyBorder="1" applyAlignment="1">
      <alignment horizontal="center" wrapText="1"/>
    </xf>
    <xf numFmtId="3" fontId="5" fillId="11" borderId="14" xfId="0" applyNumberFormat="1" applyFont="1" applyFill="1" applyBorder="1" applyAlignment="1">
      <alignment horizontal="center" wrapText="1"/>
    </xf>
    <xf numFmtId="4" fontId="1" fillId="11" borderId="7" xfId="0" applyNumberFormat="1" applyFont="1" applyFill="1" applyBorder="1" applyAlignment="1">
      <alignment horizontal="center"/>
    </xf>
    <xf numFmtId="3" fontId="1" fillId="11" borderId="7" xfId="0" applyNumberFormat="1" applyFont="1" applyFill="1" applyBorder="1" applyAlignment="1">
      <alignment horizontal="center"/>
    </xf>
    <xf numFmtId="4" fontId="5" fillId="9" borderId="2" xfId="0" applyNumberFormat="1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 wrapText="1"/>
    </xf>
    <xf numFmtId="16" fontId="5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" fontId="5" fillId="0" borderId="2" xfId="0" applyNumberFormat="1" applyFont="1" applyBorder="1" applyAlignment="1">
      <alignment horizontal="center" wrapText="1"/>
    </xf>
    <xf numFmtId="1" fontId="5" fillId="0" borderId="4" xfId="0" applyNumberFormat="1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center" wrapText="1"/>
    </xf>
    <xf numFmtId="1" fontId="6" fillId="0" borderId="2" xfId="0" applyNumberFormat="1" applyFont="1" applyBorder="1" applyAlignment="1">
      <alignment horizontal="center" wrapText="1"/>
    </xf>
    <xf numFmtId="1" fontId="6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3" fontId="6" fillId="0" borderId="2" xfId="0" applyNumberFormat="1" applyFont="1" applyBorder="1" applyAlignment="1">
      <alignment horizontal="center" wrapText="1"/>
    </xf>
    <xf numFmtId="168" fontId="5" fillId="2" borderId="5" xfId="0" applyNumberFormat="1" applyFont="1" applyFill="1" applyBorder="1" applyAlignment="1">
      <alignment horizontal="center" wrapText="1"/>
    </xf>
    <xf numFmtId="168" fontId="5" fillId="2" borderId="30" xfId="0" applyNumberFormat="1" applyFont="1" applyFill="1" applyBorder="1" applyAlignment="1">
      <alignment horizontal="center" wrapText="1"/>
    </xf>
    <xf numFmtId="3" fontId="5" fillId="2" borderId="36" xfId="0" applyNumberFormat="1" applyFont="1" applyFill="1" applyBorder="1" applyAlignment="1">
      <alignment horizontal="center" wrapText="1"/>
    </xf>
    <xf numFmtId="168" fontId="5" fillId="0" borderId="43" xfId="0" applyNumberFormat="1" applyFont="1" applyBorder="1" applyAlignment="1">
      <alignment horizontal="center" wrapText="1"/>
    </xf>
    <xf numFmtId="46" fontId="9" fillId="0" borderId="1" xfId="0" applyNumberFormat="1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 wrapText="1"/>
    </xf>
    <xf numFmtId="1" fontId="8" fillId="6" borderId="38" xfId="0" applyNumberFormat="1" applyFont="1" applyFill="1" applyBorder="1" applyAlignment="1">
      <alignment horizontal="center" wrapText="1"/>
    </xf>
    <xf numFmtId="1" fontId="8" fillId="6" borderId="39" xfId="0" applyNumberFormat="1" applyFont="1" applyFill="1" applyBorder="1" applyAlignment="1">
      <alignment horizontal="center" wrapText="1"/>
    </xf>
    <xf numFmtId="164" fontId="8" fillId="6" borderId="7" xfId="0" applyNumberFormat="1" applyFont="1" applyFill="1" applyBorder="1" applyAlignment="1">
      <alignment horizontal="center" wrapText="1"/>
    </xf>
    <xf numFmtId="4" fontId="8" fillId="6" borderId="4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0" fontId="5" fillId="0" borderId="1" xfId="0" applyFont="1" applyBorder="1" applyAlignment="1">
      <alignment horizontal="left" wrapText="1"/>
    </xf>
    <xf numFmtId="4" fontId="5" fillId="0" borderId="1" xfId="0" applyNumberFormat="1" applyFont="1" applyBorder="1" applyAlignment="1">
      <alignment horizontal="left" wrapText="1"/>
    </xf>
    <xf numFmtId="0" fontId="4" fillId="6" borderId="18" xfId="0" applyFont="1" applyFill="1" applyBorder="1" applyAlignment="1">
      <alignment horizontal="center" wrapText="1"/>
    </xf>
    <xf numFmtId="4" fontId="3" fillId="2" borderId="5" xfId="0" applyNumberFormat="1" applyFont="1" applyFill="1" applyBorder="1" applyAlignment="1">
      <alignment horizontal="center" wrapText="1"/>
    </xf>
    <xf numFmtId="4" fontId="3" fillId="2" borderId="44" xfId="0" applyNumberFormat="1" applyFont="1" applyFill="1" applyBorder="1" applyAlignment="1">
      <alignment horizontal="center" wrapText="1"/>
    </xf>
    <xf numFmtId="1" fontId="5" fillId="0" borderId="27" xfId="0" applyNumberFormat="1" applyFont="1" applyBorder="1" applyAlignment="1">
      <alignment horizontal="center" wrapText="1"/>
    </xf>
    <xf numFmtId="1" fontId="5" fillId="2" borderId="10" xfId="0" applyNumberFormat="1" applyFont="1" applyFill="1" applyBorder="1" applyAlignment="1">
      <alignment horizontal="left" wrapText="1"/>
    </xf>
    <xf numFmtId="4" fontId="3" fillId="2" borderId="7" xfId="0" applyNumberFormat="1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left"/>
    </xf>
    <xf numFmtId="1" fontId="5" fillId="11" borderId="7" xfId="0" applyNumberFormat="1" applyFont="1" applyFill="1" applyBorder="1" applyAlignment="1">
      <alignment horizontal="center" wrapText="1"/>
    </xf>
    <xf numFmtId="165" fontId="5" fillId="11" borderId="2" xfId="0" applyNumberFormat="1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  <xf numFmtId="4" fontId="3" fillId="11" borderId="2" xfId="0" applyNumberFormat="1" applyFont="1" applyFill="1" applyBorder="1" applyAlignment="1">
      <alignment horizontal="center" wrapText="1"/>
    </xf>
    <xf numFmtId="4" fontId="5" fillId="11" borderId="7" xfId="0" applyNumberFormat="1" applyFont="1" applyFill="1" applyBorder="1" applyAlignment="1">
      <alignment horizontal="right" wrapText="1"/>
    </xf>
    <xf numFmtId="165" fontId="5" fillId="0" borderId="12" xfId="0" applyNumberFormat="1" applyFont="1" applyBorder="1" applyAlignment="1">
      <alignment horizontal="left" wrapText="1"/>
    </xf>
    <xf numFmtId="1" fontId="5" fillId="0" borderId="12" xfId="0" applyNumberFormat="1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1" fontId="5" fillId="0" borderId="12" xfId="0" applyNumberFormat="1" applyFont="1" applyBorder="1" applyAlignment="1">
      <alignment horizontal="left" wrapText="1"/>
    </xf>
    <xf numFmtId="4" fontId="5" fillId="0" borderId="12" xfId="0" applyNumberFormat="1" applyFont="1" applyBorder="1" applyAlignment="1">
      <alignment horizontal="center" wrapText="1"/>
    </xf>
    <xf numFmtId="4" fontId="3" fillId="0" borderId="12" xfId="0" applyNumberFormat="1" applyFont="1" applyBorder="1" applyAlignment="1">
      <alignment horizontal="right" wrapText="1"/>
    </xf>
    <xf numFmtId="165" fontId="5" fillId="0" borderId="2" xfId="0" applyNumberFormat="1" applyFont="1" applyBorder="1" applyAlignment="1">
      <alignment horizontal="left" wrapText="1"/>
    </xf>
    <xf numFmtId="1" fontId="5" fillId="0" borderId="3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left" wrapText="1"/>
    </xf>
    <xf numFmtId="4" fontId="3" fillId="0" borderId="2" xfId="0" applyNumberFormat="1" applyFont="1" applyBorder="1" applyAlignment="1">
      <alignment horizontal="right" wrapText="1"/>
    </xf>
    <xf numFmtId="165" fontId="5" fillId="0" borderId="42" xfId="0" applyNumberFormat="1" applyFont="1" applyBorder="1" applyAlignment="1">
      <alignment horizontal="center" wrapText="1"/>
    </xf>
    <xf numFmtId="1" fontId="5" fillId="0" borderId="42" xfId="0" applyNumberFormat="1" applyFont="1" applyBorder="1" applyAlignment="1">
      <alignment horizontal="center" wrapText="1"/>
    </xf>
    <xf numFmtId="164" fontId="5" fillId="0" borderId="42" xfId="0" applyNumberFormat="1" applyFont="1" applyBorder="1" applyAlignment="1">
      <alignment horizontal="center" wrapText="1"/>
    </xf>
    <xf numFmtId="0" fontId="5" fillId="0" borderId="42" xfId="0" applyFont="1" applyBorder="1" applyAlignment="1">
      <alignment horizontal="center" wrapText="1"/>
    </xf>
    <xf numFmtId="3" fontId="5" fillId="0" borderId="42" xfId="0" applyNumberFormat="1" applyFont="1" applyBorder="1" applyAlignment="1">
      <alignment horizontal="center" wrapText="1"/>
    </xf>
    <xf numFmtId="4" fontId="5" fillId="0" borderId="42" xfId="0" applyNumberFormat="1" applyFont="1" applyBorder="1" applyAlignment="1">
      <alignment horizontal="center" wrapText="1"/>
    </xf>
    <xf numFmtId="4" fontId="3" fillId="0" borderId="42" xfId="0" applyNumberFormat="1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 wrapText="1"/>
    </xf>
    <xf numFmtId="4" fontId="3" fillId="0" borderId="3" xfId="0" applyNumberFormat="1" applyFont="1" applyBorder="1" applyAlignment="1">
      <alignment horizontal="center" wrapText="1"/>
    </xf>
    <xf numFmtId="164" fontId="5" fillId="0" borderId="43" xfId="0" applyNumberFormat="1" applyFont="1" applyBorder="1" applyAlignment="1">
      <alignment horizontal="center" wrapText="1"/>
    </xf>
    <xf numFmtId="1" fontId="5" fillId="0" borderId="43" xfId="0" applyNumberFormat="1" applyFont="1" applyBorder="1" applyAlignment="1">
      <alignment horizontal="center" wrapText="1"/>
    </xf>
    <xf numFmtId="1" fontId="5" fillId="0" borderId="15" xfId="0" applyNumberFormat="1" applyFont="1" applyBorder="1" applyAlignment="1">
      <alignment horizontal="center" wrapText="1"/>
    </xf>
    <xf numFmtId="4" fontId="3" fillId="0" borderId="15" xfId="0" applyNumberFormat="1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1" fontId="5" fillId="2" borderId="29" xfId="0" applyNumberFormat="1" applyFont="1" applyFill="1" applyBorder="1" applyAlignment="1">
      <alignment horizontal="center" wrapText="1"/>
    </xf>
    <xf numFmtId="1" fontId="5" fillId="22" borderId="2" xfId="0" applyNumberFormat="1" applyFont="1" applyFill="1" applyBorder="1" applyAlignment="1">
      <alignment horizontal="center" wrapText="1"/>
    </xf>
    <xf numFmtId="4" fontId="14" fillId="9" borderId="2" xfId="0" applyNumberFormat="1" applyFont="1" applyFill="1" applyBorder="1" applyAlignment="1">
      <alignment horizontal="left" wrapText="1"/>
    </xf>
    <xf numFmtId="1" fontId="5" fillId="2" borderId="44" xfId="0" applyNumberFormat="1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" fontId="5" fillId="11" borderId="2" xfId="0" applyNumberFormat="1" applyFont="1" applyFill="1" applyBorder="1" applyAlignment="1">
      <alignment horizontal="left" wrapText="1"/>
    </xf>
    <xf numFmtId="1" fontId="5" fillId="11" borderId="8" xfId="0" applyNumberFormat="1" applyFont="1" applyFill="1" applyBorder="1" applyAlignment="1">
      <alignment horizontal="center" wrapText="1"/>
    </xf>
    <xf numFmtId="164" fontId="5" fillId="11" borderId="5" xfId="0" applyNumberFormat="1" applyFont="1" applyFill="1" applyBorder="1" applyAlignment="1">
      <alignment horizontal="center" wrapText="1"/>
    </xf>
    <xf numFmtId="1" fontId="5" fillId="11" borderId="44" xfId="0" applyNumberFormat="1" applyFont="1" applyFill="1" applyBorder="1" applyAlignment="1">
      <alignment horizontal="center" wrapText="1"/>
    </xf>
    <xf numFmtId="164" fontId="5" fillId="11" borderId="6" xfId="0" applyNumberFormat="1" applyFont="1" applyFill="1" applyBorder="1" applyAlignment="1">
      <alignment horizontal="center" wrapText="1"/>
    </xf>
    <xf numFmtId="4" fontId="5" fillId="11" borderId="6" xfId="0" applyNumberFormat="1" applyFont="1" applyFill="1" applyBorder="1" applyAlignment="1">
      <alignment horizontal="center" wrapText="1"/>
    </xf>
    <xf numFmtId="4" fontId="5" fillId="11" borderId="2" xfId="0" applyNumberFormat="1" applyFont="1" applyFill="1" applyBorder="1" applyAlignment="1">
      <alignment horizontal="right" wrapText="1"/>
    </xf>
    <xf numFmtId="4" fontId="5" fillId="11" borderId="5" xfId="0" applyNumberFormat="1" applyFont="1" applyFill="1" applyBorder="1" applyAlignment="1">
      <alignment horizontal="center" wrapText="1"/>
    </xf>
    <xf numFmtId="165" fontId="5" fillId="2" borderId="28" xfId="0" applyNumberFormat="1" applyFont="1" applyFill="1" applyBorder="1" applyAlignment="1">
      <alignment horizontal="center" wrapText="1"/>
    </xf>
    <xf numFmtId="164" fontId="6" fillId="2" borderId="7" xfId="0" applyNumberFormat="1" applyFont="1" applyFill="1" applyBorder="1" applyAlignment="1">
      <alignment horizontal="center" wrapText="1"/>
    </xf>
    <xf numFmtId="1" fontId="6" fillId="2" borderId="7" xfId="0" applyNumberFormat="1" applyFont="1" applyFill="1" applyBorder="1" applyAlignment="1">
      <alignment horizontal="center" wrapText="1"/>
    </xf>
    <xf numFmtId="164" fontId="5" fillId="2" borderId="11" xfId="0" applyNumberFormat="1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165" fontId="5" fillId="2" borderId="36" xfId="0" applyNumberFormat="1" applyFont="1" applyFill="1" applyBorder="1" applyAlignment="1">
      <alignment horizontal="center" wrapText="1"/>
    </xf>
    <xf numFmtId="164" fontId="5" fillId="2" borderId="29" xfId="0" applyNumberFormat="1" applyFont="1" applyFill="1" applyBorder="1" applyAlignment="1">
      <alignment horizontal="center" wrapText="1"/>
    </xf>
    <xf numFmtId="165" fontId="5" fillId="11" borderId="8" xfId="0" applyNumberFormat="1" applyFont="1" applyFill="1" applyBorder="1" applyAlignment="1">
      <alignment horizontal="center" wrapText="1"/>
    </xf>
    <xf numFmtId="1" fontId="5" fillId="11" borderId="5" xfId="0" applyNumberFormat="1" applyFont="1" applyFill="1" applyBorder="1" applyAlignment="1">
      <alignment horizontal="center" wrapText="1"/>
    </xf>
    <xf numFmtId="165" fontId="5" fillId="2" borderId="14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wrapText="1"/>
    </xf>
    <xf numFmtId="3" fontId="5" fillId="2" borderId="10" xfId="0" applyNumberFormat="1" applyFont="1" applyFill="1" applyBorder="1" applyAlignment="1">
      <alignment horizontal="right" wrapText="1"/>
    </xf>
    <xf numFmtId="0" fontId="5" fillId="2" borderId="10" xfId="0" applyFont="1" applyFill="1" applyBorder="1" applyAlignment="1">
      <alignment horizontal="left" wrapText="1"/>
    </xf>
    <xf numFmtId="4" fontId="3" fillId="2" borderId="29" xfId="0" applyNumberFormat="1" applyFont="1" applyFill="1" applyBorder="1" applyAlignment="1">
      <alignment horizontal="center" wrapText="1"/>
    </xf>
    <xf numFmtId="164" fontId="5" fillId="11" borderId="7" xfId="0" applyNumberFormat="1" applyFont="1" applyFill="1" applyBorder="1" applyAlignment="1">
      <alignment horizontal="center" wrapText="1"/>
    </xf>
    <xf numFmtId="164" fontId="5" fillId="2" borderId="7" xfId="0" applyNumberFormat="1" applyFont="1" applyFill="1" applyBorder="1" applyAlignment="1">
      <alignment horizontal="center" wrapText="1"/>
    </xf>
    <xf numFmtId="164" fontId="5" fillId="2" borderId="14" xfId="0" applyNumberFormat="1" applyFont="1" applyFill="1" applyBorder="1" applyAlignment="1">
      <alignment horizontal="center" wrapText="1"/>
    </xf>
    <xf numFmtId="164" fontId="5" fillId="2" borderId="30" xfId="0" applyNumberFormat="1" applyFont="1" applyFill="1" applyBorder="1" applyAlignment="1">
      <alignment horizontal="center" wrapText="1"/>
    </xf>
    <xf numFmtId="4" fontId="3" fillId="2" borderId="7" xfId="0" applyNumberFormat="1" applyFont="1" applyFill="1" applyBorder="1" applyAlignment="1">
      <alignment horizontal="center" wrapText="1"/>
    </xf>
    <xf numFmtId="1" fontId="15" fillId="0" borderId="1" xfId="0" applyNumberFormat="1" applyFont="1" applyBorder="1" applyAlignment="1">
      <alignment horizontal="center" wrapText="1"/>
    </xf>
    <xf numFmtId="1" fontId="8" fillId="2" borderId="31" xfId="0" applyNumberFormat="1" applyFont="1" applyFill="1" applyBorder="1" applyAlignment="1">
      <alignment horizontal="center" wrapText="1"/>
    </xf>
    <xf numFmtId="1" fontId="8" fillId="2" borderId="32" xfId="0" applyNumberFormat="1" applyFont="1" applyFill="1" applyBorder="1" applyAlignment="1">
      <alignment horizontal="center" wrapText="1"/>
    </xf>
    <xf numFmtId="164" fontId="8" fillId="2" borderId="32" xfId="0" applyNumberFormat="1" applyFont="1" applyFill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3" fontId="8" fillId="2" borderId="32" xfId="0" applyNumberFormat="1" applyFont="1" applyFill="1" applyBorder="1" applyAlignment="1">
      <alignment horizontal="center" wrapText="1"/>
    </xf>
    <xf numFmtId="4" fontId="8" fillId="2" borderId="32" xfId="0" applyNumberFormat="1" applyFont="1" applyFill="1" applyBorder="1" applyAlignment="1">
      <alignment horizontal="center" wrapText="1"/>
    </xf>
    <xf numFmtId="4" fontId="8" fillId="2" borderId="32" xfId="0" applyNumberFormat="1" applyFont="1" applyFill="1" applyBorder="1" applyAlignment="1">
      <alignment horizontal="right" wrapText="1"/>
    </xf>
    <xf numFmtId="4" fontId="8" fillId="2" borderId="33" xfId="0" applyNumberFormat="1" applyFont="1" applyFill="1" applyBorder="1" applyAlignment="1">
      <alignment horizontal="right" wrapText="1"/>
    </xf>
    <xf numFmtId="4" fontId="8" fillId="2" borderId="34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left" wrapText="1"/>
    </xf>
    <xf numFmtId="3" fontId="1" fillId="2" borderId="7" xfId="0" applyNumberFormat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/>
    </xf>
    <xf numFmtId="3" fontId="1" fillId="13" borderId="2" xfId="0" applyNumberFormat="1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3" fontId="1" fillId="13" borderId="11" xfId="0" applyNumberFormat="1" applyFont="1" applyFill="1" applyBorder="1" applyAlignment="1">
      <alignment horizontal="center" wrapText="1"/>
    </xf>
    <xf numFmtId="3" fontId="1" fillId="13" borderId="36" xfId="0" applyNumberFormat="1" applyFont="1" applyFill="1" applyBorder="1" applyAlignment="1">
      <alignment horizontal="center" wrapText="1"/>
    </xf>
    <xf numFmtId="4" fontId="1" fillId="13" borderId="36" xfId="0" applyNumberFormat="1" applyFont="1" applyFill="1" applyBorder="1" applyAlignment="1">
      <alignment horizontal="center" wrapText="1"/>
    </xf>
    <xf numFmtId="3" fontId="1" fillId="13" borderId="36" xfId="0" applyNumberFormat="1" applyFont="1" applyFill="1" applyBorder="1" applyAlignment="1">
      <alignment horizontal="center"/>
    </xf>
    <xf numFmtId="3" fontId="1" fillId="11" borderId="2" xfId="0" applyNumberFormat="1" applyFont="1" applyFill="1" applyBorder="1" applyAlignment="1">
      <alignment horizontal="center" wrapText="1"/>
    </xf>
    <xf numFmtId="3" fontId="1" fillId="13" borderId="6" xfId="0" applyNumberFormat="1" applyFont="1" applyFill="1" applyBorder="1" applyAlignment="1">
      <alignment horizontal="center" wrapText="1"/>
    </xf>
    <xf numFmtId="3" fontId="1" fillId="11" borderId="6" xfId="0" applyNumberFormat="1" applyFont="1" applyFill="1" applyBorder="1" applyAlignment="1">
      <alignment horizontal="center" wrapText="1"/>
    </xf>
    <xf numFmtId="3" fontId="1" fillId="11" borderId="6" xfId="0" applyNumberFormat="1" applyFont="1" applyFill="1" applyBorder="1" applyAlignment="1">
      <alignment horizontal="center"/>
    </xf>
    <xf numFmtId="3" fontId="1" fillId="13" borderId="8" xfId="0" applyNumberFormat="1" applyFont="1" applyFill="1" applyBorder="1" applyAlignment="1">
      <alignment horizontal="center" wrapText="1"/>
    </xf>
    <xf numFmtId="3" fontId="1" fillId="13" borderId="2" xfId="0" applyNumberFormat="1" applyFont="1" applyFill="1" applyBorder="1" applyAlignment="1">
      <alignment horizontal="center" wrapText="1"/>
    </xf>
    <xf numFmtId="4" fontId="1" fillId="13" borderId="2" xfId="0" applyNumberFormat="1" applyFont="1" applyFill="1" applyBorder="1" applyAlignment="1">
      <alignment horizontal="center" wrapText="1"/>
    </xf>
    <xf numFmtId="4" fontId="1" fillId="2" borderId="7" xfId="0" applyNumberFormat="1" applyFont="1" applyFill="1" applyBorder="1" applyAlignment="1">
      <alignment horizontal="right"/>
    </xf>
    <xf numFmtId="4" fontId="7" fillId="11" borderId="7" xfId="0" applyNumberFormat="1" applyFont="1" applyFill="1" applyBorder="1" applyAlignment="1">
      <alignment horizontal="right"/>
    </xf>
    <xf numFmtId="3" fontId="7" fillId="11" borderId="7" xfId="0" applyNumberFormat="1" applyFont="1" applyFill="1" applyBorder="1" applyAlignment="1">
      <alignment horizontal="right"/>
    </xf>
    <xf numFmtId="3" fontId="1" fillId="11" borderId="7" xfId="0" applyNumberFormat="1" applyFont="1" applyFill="1" applyBorder="1" applyAlignment="1">
      <alignment horizontal="right"/>
    </xf>
    <xf numFmtId="4" fontId="1" fillId="11" borderId="7" xfId="0" applyNumberFormat="1" applyFont="1" applyFill="1" applyBorder="1" applyAlignment="1">
      <alignment horizontal="right"/>
    </xf>
    <xf numFmtId="0" fontId="1" fillId="13" borderId="10" xfId="0" applyFont="1" applyFill="1" applyBorder="1" applyAlignment="1">
      <alignment horizontal="center"/>
    </xf>
    <xf numFmtId="3" fontId="1" fillId="0" borderId="45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left"/>
    </xf>
    <xf numFmtId="3" fontId="1" fillId="0" borderId="46" xfId="0" applyNumberFormat="1" applyFont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4" fontId="10" fillId="0" borderId="1" xfId="0" applyNumberFormat="1" applyFont="1" applyBorder="1" applyAlignment="1">
      <alignment horizontal="left"/>
    </xf>
    <xf numFmtId="3" fontId="1" fillId="13" borderId="5" xfId="0" applyNumberFormat="1" applyFont="1" applyFill="1" applyBorder="1" applyAlignment="1">
      <alignment horizontal="center"/>
    </xf>
    <xf numFmtId="3" fontId="1" fillId="13" borderId="10" xfId="0" applyNumberFormat="1" applyFont="1" applyFill="1" applyBorder="1" applyAlignment="1">
      <alignment horizontal="center"/>
    </xf>
    <xf numFmtId="4" fontId="1" fillId="13" borderId="8" xfId="0" applyNumberFormat="1" applyFont="1" applyFill="1" applyBorder="1" applyAlignment="1">
      <alignment horizontal="center" wrapText="1"/>
    </xf>
    <xf numFmtId="4" fontId="10" fillId="2" borderId="7" xfId="0" applyNumberFormat="1" applyFont="1" applyFill="1" applyBorder="1" applyAlignment="1">
      <alignment horizontal="right"/>
    </xf>
    <xf numFmtId="1" fontId="1" fillId="0" borderId="13" xfId="0" applyNumberFormat="1" applyFont="1" applyBorder="1" applyAlignment="1">
      <alignment horizontal="center"/>
    </xf>
    <xf numFmtId="4" fontId="10" fillId="23" borderId="7" xfId="0" applyNumberFormat="1" applyFont="1" applyFill="1" applyBorder="1" applyAlignment="1">
      <alignment horizontal="right"/>
    </xf>
    <xf numFmtId="1" fontId="1" fillId="0" borderId="47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3" fontId="1" fillId="0" borderId="48" xfId="0" applyNumberFormat="1" applyFont="1" applyBorder="1" applyAlignment="1">
      <alignment horizontal="center"/>
    </xf>
    <xf numFmtId="4" fontId="10" fillId="2" borderId="7" xfId="0" applyNumberFormat="1" applyFont="1" applyFill="1" applyBorder="1" applyAlignment="1">
      <alignment horizontal="left"/>
    </xf>
    <xf numFmtId="3" fontId="1" fillId="0" borderId="47" xfId="0" applyNumberFormat="1" applyFont="1" applyBorder="1" applyAlignment="1">
      <alignment horizontal="center"/>
    </xf>
    <xf numFmtId="4" fontId="1" fillId="13" borderId="5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left"/>
    </xf>
    <xf numFmtId="3" fontId="5" fillId="2" borderId="7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3" fontId="5" fillId="2" borderId="7" xfId="0" applyNumberFormat="1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/>
    </xf>
    <xf numFmtId="4" fontId="5" fillId="2" borderId="7" xfId="0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164" fontId="4" fillId="6" borderId="7" xfId="0" applyNumberFormat="1" applyFont="1" applyFill="1" applyBorder="1" applyAlignment="1">
      <alignment horizontal="center"/>
    </xf>
    <xf numFmtId="3" fontId="4" fillId="6" borderId="7" xfId="0" applyNumberFormat="1" applyFont="1" applyFill="1" applyBorder="1" applyAlignment="1">
      <alignment horizontal="center"/>
    </xf>
    <xf numFmtId="0" fontId="4" fillId="6" borderId="49" xfId="0" applyFont="1" applyFill="1" applyBorder="1" applyAlignment="1">
      <alignment horizontal="left"/>
    </xf>
    <xf numFmtId="164" fontId="4" fillId="6" borderId="23" xfId="0" applyNumberFormat="1" applyFont="1" applyFill="1" applyBorder="1" applyAlignment="1">
      <alignment horizontal="right" wrapText="1"/>
    </xf>
    <xf numFmtId="164" fontId="4" fillId="6" borderId="23" xfId="0" applyNumberFormat="1" applyFont="1" applyFill="1" applyBorder="1" applyAlignment="1">
      <alignment horizontal="right"/>
    </xf>
    <xf numFmtId="4" fontId="5" fillId="6" borderId="7" xfId="0" applyNumberFormat="1" applyFont="1" applyFill="1" applyBorder="1" applyAlignment="1">
      <alignment horizontal="left"/>
    </xf>
    <xf numFmtId="0" fontId="4" fillId="6" borderId="26" xfId="0" applyFont="1" applyFill="1" applyBorder="1" applyAlignment="1">
      <alignment horizontal="center" wrapText="1"/>
    </xf>
    <xf numFmtId="49" fontId="4" fillId="6" borderId="26" xfId="0" applyNumberFormat="1" applyFont="1" applyFill="1" applyBorder="1" applyAlignment="1">
      <alignment horizontal="center" wrapText="1"/>
    </xf>
    <xf numFmtId="4" fontId="4" fillId="6" borderId="17" xfId="0" applyNumberFormat="1" applyFont="1" applyFill="1" applyBorder="1" applyAlignment="1">
      <alignment horizontal="center" wrapText="1"/>
    </xf>
    <xf numFmtId="4" fontId="4" fillId="6" borderId="34" xfId="0" applyNumberFormat="1" applyFont="1" applyFill="1" applyBorder="1" applyAlignment="1">
      <alignment horizontal="center" wrapText="1"/>
    </xf>
    <xf numFmtId="49" fontId="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4" fontId="5" fillId="0" borderId="2" xfId="0" applyNumberFormat="1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168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 wrapText="1"/>
    </xf>
    <xf numFmtId="22" fontId="1" fillId="0" borderId="2" xfId="0" applyNumberFormat="1" applyFont="1" applyBorder="1" applyAlignment="1">
      <alignment horizontal="center" wrapText="1"/>
    </xf>
    <xf numFmtId="3" fontId="10" fillId="24" borderId="2" xfId="0" applyNumberFormat="1" applyFont="1" applyFill="1" applyBorder="1" applyAlignment="1">
      <alignment horizontal="center"/>
    </xf>
    <xf numFmtId="0" fontId="10" fillId="24" borderId="2" xfId="0" applyFont="1" applyFill="1" applyBorder="1" applyAlignment="1">
      <alignment horizontal="center"/>
    </xf>
    <xf numFmtId="0" fontId="10" fillId="24" borderId="2" xfId="0" applyFont="1" applyFill="1" applyBorder="1" applyAlignment="1">
      <alignment horizontal="center" wrapText="1"/>
    </xf>
    <xf numFmtId="164" fontId="10" fillId="24" borderId="2" xfId="0" applyNumberFormat="1" applyFont="1" applyFill="1" applyBorder="1" applyAlignment="1">
      <alignment horizontal="center"/>
    </xf>
    <xf numFmtId="3" fontId="10" fillId="11" borderId="2" xfId="0" applyNumberFormat="1" applyFont="1" applyFill="1" applyBorder="1" applyAlignment="1">
      <alignment horizontal="center"/>
    </xf>
    <xf numFmtId="14" fontId="10" fillId="24" borderId="2" xfId="0" applyNumberFormat="1" applyFont="1" applyFill="1" applyBorder="1" applyAlignment="1">
      <alignment horizontal="center"/>
    </xf>
    <xf numFmtId="22" fontId="10" fillId="24" borderId="2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wrapText="1"/>
    </xf>
    <xf numFmtId="14" fontId="18" fillId="0" borderId="2" xfId="0" applyNumberFormat="1" applyFont="1" applyBorder="1" applyAlignment="1">
      <alignment horizontal="center"/>
    </xf>
    <xf numFmtId="3" fontId="1" fillId="25" borderId="2" xfId="0" applyNumberFormat="1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 wrapText="1"/>
    </xf>
    <xf numFmtId="164" fontId="1" fillId="25" borderId="2" xfId="0" applyNumberFormat="1" applyFont="1" applyFill="1" applyBorder="1" applyAlignment="1">
      <alignment horizontal="center"/>
    </xf>
    <xf numFmtId="3" fontId="1" fillId="8" borderId="2" xfId="0" applyNumberFormat="1" applyFont="1" applyFill="1" applyBorder="1" applyAlignment="1">
      <alignment horizontal="center"/>
    </xf>
    <xf numFmtId="3" fontId="1" fillId="0" borderId="15" xfId="0" applyNumberFormat="1" applyFont="1" applyBorder="1" applyAlignment="1">
      <alignment horizontal="right"/>
    </xf>
    <xf numFmtId="3" fontId="1" fillId="9" borderId="2" xfId="0" applyNumberFormat="1" applyFont="1" applyFill="1" applyBorder="1" applyAlignment="1">
      <alignment horizontal="right"/>
    </xf>
    <xf numFmtId="0" fontId="1" fillId="9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left"/>
    </xf>
    <xf numFmtId="164" fontId="1" fillId="9" borderId="2" xfId="0" applyNumberFormat="1" applyFont="1" applyFill="1" applyBorder="1" applyAlignment="1">
      <alignment horizontal="right"/>
    </xf>
    <xf numFmtId="3" fontId="1" fillId="9" borderId="2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left"/>
    </xf>
    <xf numFmtId="164" fontId="1" fillId="0" borderId="12" xfId="0" applyNumberFormat="1" applyFont="1" applyBorder="1" applyAlignment="1">
      <alignment horizontal="right"/>
    </xf>
    <xf numFmtId="3" fontId="1" fillId="11" borderId="8" xfId="0" applyNumberFormat="1" applyFont="1" applyFill="1" applyBorder="1" applyAlignment="1">
      <alignment horizontal="center"/>
    </xf>
    <xf numFmtId="22" fontId="1" fillId="11" borderId="2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center"/>
    </xf>
    <xf numFmtId="3" fontId="19" fillId="9" borderId="2" xfId="0" applyNumberFormat="1" applyFont="1" applyFill="1" applyBorder="1" applyAlignment="1">
      <alignment horizontal="center"/>
    </xf>
    <xf numFmtId="3" fontId="19" fillId="0" borderId="2" xfId="0" applyNumberFormat="1" applyFont="1" applyBorder="1" applyAlignment="1">
      <alignment horizontal="right"/>
    </xf>
    <xf numFmtId="0" fontId="19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 wrapText="1"/>
    </xf>
    <xf numFmtId="164" fontId="19" fillId="0" borderId="2" xfId="0" applyNumberFormat="1" applyFont="1" applyBorder="1" applyAlignment="1">
      <alignment horizontal="right"/>
    </xf>
    <xf numFmtId="3" fontId="19" fillId="11" borderId="2" xfId="0" applyNumberFormat="1" applyFont="1" applyFill="1" applyBorder="1" applyAlignment="1">
      <alignment horizontal="right"/>
    </xf>
    <xf numFmtId="3" fontId="19" fillId="0" borderId="2" xfId="0" applyNumberFormat="1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" fillId="0" borderId="15" xfId="0" applyNumberFormat="1" applyFont="1" applyBorder="1" applyAlignment="1">
      <alignment horizontal="left"/>
    </xf>
    <xf numFmtId="3" fontId="19" fillId="2" borderId="2" xfId="0" applyNumberFormat="1" applyFont="1" applyFill="1" applyBorder="1" applyAlignment="1">
      <alignment horizontal="center"/>
    </xf>
    <xf numFmtId="14" fontId="19" fillId="2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left" wrapText="1"/>
    </xf>
    <xf numFmtId="164" fontId="19" fillId="2" borderId="2" xfId="0" applyNumberFormat="1" applyFont="1" applyFill="1" applyBorder="1" applyAlignment="1">
      <alignment horizontal="right"/>
    </xf>
    <xf numFmtId="3" fontId="19" fillId="2" borderId="2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left" wrapText="1"/>
    </xf>
    <xf numFmtId="3" fontId="1" fillId="11" borderId="2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0" borderId="43" xfId="0" applyFont="1" applyBorder="1" applyAlignment="1">
      <alignment horizontal="left" wrapText="1"/>
    </xf>
    <xf numFmtId="164" fontId="1" fillId="0" borderId="43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1" fillId="11" borderId="29" xfId="0" applyNumberFormat="1" applyFont="1" applyFill="1" applyBorder="1" applyAlignment="1">
      <alignment horizontal="right"/>
    </xf>
    <xf numFmtId="14" fontId="1" fillId="0" borderId="43" xfId="0" applyNumberFormat="1" applyFont="1" applyBorder="1" applyAlignment="1">
      <alignment horizontal="left"/>
    </xf>
    <xf numFmtId="22" fontId="1" fillId="0" borderId="43" xfId="0" applyNumberFormat="1" applyFont="1" applyBorder="1" applyAlignment="1">
      <alignment horizontal="left"/>
    </xf>
    <xf numFmtId="3" fontId="1" fillId="0" borderId="4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4" fillId="6" borderId="16" xfId="0" applyNumberFormat="1" applyFont="1" applyFill="1" applyBorder="1" applyAlignment="1">
      <alignment horizontal="center" wrapText="1"/>
    </xf>
    <xf numFmtId="14" fontId="5" fillId="6" borderId="22" xfId="0" applyNumberFormat="1" applyFont="1" applyFill="1" applyBorder="1" applyAlignment="1">
      <alignment horizontal="center" wrapText="1"/>
    </xf>
    <xf numFmtId="14" fontId="4" fillId="6" borderId="25" xfId="0" applyNumberFormat="1" applyFont="1" applyFill="1" applyBorder="1" applyAlignment="1">
      <alignment horizontal="center" wrapText="1"/>
    </xf>
    <xf numFmtId="14" fontId="5" fillId="2" borderId="2" xfId="0" applyNumberFormat="1" applyFont="1" applyFill="1" applyBorder="1" applyAlignment="1">
      <alignment horizontal="center" wrapText="1"/>
    </xf>
    <xf numFmtId="14" fontId="5" fillId="2" borderId="8" xfId="0" applyNumberFormat="1" applyFont="1" applyFill="1" applyBorder="1" applyAlignment="1">
      <alignment horizontal="center" wrapText="1"/>
    </xf>
    <xf numFmtId="4" fontId="5" fillId="11" borderId="8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/>
    </xf>
    <xf numFmtId="167" fontId="5" fillId="2" borderId="10" xfId="0" applyNumberFormat="1" applyFont="1" applyFill="1" applyBorder="1" applyAlignment="1">
      <alignment horizontal="center" wrapText="1"/>
    </xf>
    <xf numFmtId="14" fontId="5" fillId="11" borderId="2" xfId="0" applyNumberFormat="1" applyFont="1" applyFill="1" applyBorder="1" applyAlignment="1">
      <alignment horizontal="center" wrapText="1"/>
    </xf>
    <xf numFmtId="4" fontId="1" fillId="11" borderId="2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 wrapText="1"/>
    </xf>
    <xf numFmtId="164" fontId="1" fillId="19" borderId="2" xfId="0" applyNumberFormat="1" applyFont="1" applyFill="1" applyBorder="1" applyAlignment="1">
      <alignment horizontal="center"/>
    </xf>
    <xf numFmtId="3" fontId="1" fillId="19" borderId="2" xfId="0" applyNumberFormat="1" applyFont="1" applyFill="1" applyBorder="1" applyAlignment="1">
      <alignment horizontal="center"/>
    </xf>
    <xf numFmtId="3" fontId="1" fillId="19" borderId="7" xfId="0" applyNumberFormat="1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164" fontId="20" fillId="0" borderId="2" xfId="0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3" fontId="1" fillId="2" borderId="2" xfId="0" applyNumberFormat="1" applyFont="1" applyFill="1" applyBorder="1" applyAlignment="1">
      <alignment horizontal="right"/>
    </xf>
    <xf numFmtId="3" fontId="1" fillId="2" borderId="10" xfId="0" applyNumberFormat="1" applyFont="1" applyFill="1" applyBorder="1" applyAlignment="1">
      <alignment horizontal="right"/>
    </xf>
    <xf numFmtId="14" fontId="1" fillId="0" borderId="1" xfId="0" applyNumberFormat="1" applyFon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4" fillId="6" borderId="7" xfId="0" applyFont="1" applyFill="1" applyBorder="1" applyAlignment="1">
      <alignment horizontal="center" wrapText="1"/>
    </xf>
    <xf numFmtId="169" fontId="5" fillId="2" borderId="5" xfId="0" applyNumberFormat="1" applyFont="1" applyFill="1" applyBorder="1" applyAlignment="1">
      <alignment horizontal="center" wrapText="1"/>
    </xf>
    <xf numFmtId="3" fontId="22" fillId="0" borderId="2" xfId="0" applyNumberFormat="1" applyFont="1" applyBorder="1" applyAlignment="1">
      <alignment horizontal="center"/>
    </xf>
    <xf numFmtId="169" fontId="5" fillId="11" borderId="5" xfId="0" applyNumberFormat="1" applyFont="1" applyFill="1" applyBorder="1" applyAlignment="1">
      <alignment horizontal="center" wrapText="1"/>
    </xf>
    <xf numFmtId="1" fontId="1" fillId="11" borderId="2" xfId="0" applyNumberFormat="1" applyFont="1" applyFill="1" applyBorder="1" applyAlignment="1">
      <alignment horizontal="center"/>
    </xf>
    <xf numFmtId="3" fontId="22" fillId="11" borderId="2" xfId="0" applyNumberFormat="1" applyFont="1" applyFill="1" applyBorder="1" applyAlignment="1">
      <alignment horizontal="center"/>
    </xf>
    <xf numFmtId="4" fontId="1" fillId="11" borderId="6" xfId="0" applyNumberFormat="1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4" fontId="1" fillId="19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9" fontId="5" fillId="0" borderId="4" xfId="0" applyNumberFormat="1" applyFont="1" applyBorder="1" applyAlignment="1">
      <alignment horizontal="center" wrapText="1"/>
    </xf>
    <xf numFmtId="3" fontId="19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left" wrapText="1"/>
    </xf>
    <xf numFmtId="170" fontId="1" fillId="0" borderId="2" xfId="0" applyNumberFormat="1" applyFont="1" applyBorder="1" applyAlignment="1">
      <alignment horizontal="center"/>
    </xf>
    <xf numFmtId="3" fontId="3" fillId="2" borderId="7" xfId="0" applyNumberFormat="1" applyFont="1" applyFill="1" applyBorder="1" applyAlignment="1">
      <alignment horizontal="center" wrapText="1"/>
    </xf>
    <xf numFmtId="164" fontId="3" fillId="2" borderId="7" xfId="0" applyNumberFormat="1" applyFont="1" applyFill="1" applyBorder="1" applyAlignment="1">
      <alignment horizontal="center" wrapText="1"/>
    </xf>
    <xf numFmtId="3" fontId="4" fillId="6" borderId="23" xfId="0" applyNumberFormat="1" applyFont="1" applyFill="1" applyBorder="1" applyAlignment="1">
      <alignment horizontal="center" wrapText="1"/>
    </xf>
    <xf numFmtId="164" fontId="4" fillId="6" borderId="23" xfId="0" applyNumberFormat="1" applyFont="1" applyFill="1" applyBorder="1" applyAlignment="1">
      <alignment horizontal="center" wrapText="1"/>
    </xf>
    <xf numFmtId="164" fontId="4" fillId="6" borderId="24" xfId="0" applyNumberFormat="1" applyFont="1" applyFill="1" applyBorder="1" applyAlignment="1">
      <alignment horizontal="center" wrapText="1"/>
    </xf>
    <xf numFmtId="3" fontId="1" fillId="11" borderId="8" xfId="0" applyNumberFormat="1" applyFont="1" applyFill="1" applyBorder="1" applyAlignment="1">
      <alignment horizontal="center" vertical="top"/>
    </xf>
    <xf numFmtId="3" fontId="1" fillId="11" borderId="11" xfId="0" applyNumberFormat="1" applyFont="1" applyFill="1" applyBorder="1" applyAlignment="1">
      <alignment horizontal="center"/>
    </xf>
    <xf numFmtId="3" fontId="1" fillId="11" borderId="10" xfId="0" applyNumberFormat="1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3" fontId="1" fillId="13" borderId="2" xfId="0" applyNumberFormat="1" applyFont="1" applyFill="1" applyBorder="1" applyAlignment="1">
      <alignment horizontal="center"/>
    </xf>
    <xf numFmtId="4" fontId="1" fillId="13" borderId="2" xfId="0" applyNumberFormat="1" applyFont="1" applyFill="1" applyBorder="1" applyAlignment="1">
      <alignment horizontal="center"/>
    </xf>
    <xf numFmtId="3" fontId="5" fillId="2" borderId="8" xfId="0" applyNumberFormat="1" applyFont="1" applyFill="1" applyBorder="1" applyAlignment="1">
      <alignment horizontal="center" vertical="top" wrapText="1"/>
    </xf>
    <xf numFmtId="3" fontId="5" fillId="2" borderId="11" xfId="0" applyNumberFormat="1" applyFont="1" applyFill="1" applyBorder="1" applyAlignment="1">
      <alignment horizontal="center" wrapText="1"/>
    </xf>
    <xf numFmtId="3" fontId="5" fillId="2" borderId="10" xfId="0" applyNumberFormat="1" applyFont="1" applyFill="1" applyBorder="1" applyAlignment="1">
      <alignment horizontal="center" wrapText="1"/>
    </xf>
    <xf numFmtId="4" fontId="5" fillId="2" borderId="8" xfId="0" applyNumberFormat="1" applyFont="1" applyFill="1" applyBorder="1" applyAlignment="1">
      <alignment horizontal="center" vertical="top" wrapText="1"/>
    </xf>
    <xf numFmtId="4" fontId="5" fillId="2" borderId="11" xfId="0" applyNumberFormat="1" applyFont="1" applyFill="1" applyBorder="1" applyAlignment="1">
      <alignment horizontal="center" wrapText="1"/>
    </xf>
    <xf numFmtId="4" fontId="5" fillId="2" borderId="10" xfId="0" applyNumberFormat="1" applyFont="1" applyFill="1" applyBorder="1" applyAlignment="1">
      <alignment horizontal="center" wrapText="1"/>
    </xf>
    <xf numFmtId="1" fontId="5" fillId="2" borderId="8" xfId="0" applyNumberFormat="1" applyFont="1" applyFill="1" applyBorder="1" applyAlignment="1">
      <alignment horizontal="center" vertical="top" wrapText="1"/>
    </xf>
    <xf numFmtId="1" fontId="5" fillId="2" borderId="11" xfId="0" applyNumberFormat="1" applyFont="1" applyFill="1" applyBorder="1" applyAlignment="1">
      <alignment horizontal="center" wrapText="1"/>
    </xf>
    <xf numFmtId="1" fontId="5" fillId="2" borderId="10" xfId="0" applyNumberFormat="1" applyFont="1" applyFill="1" applyBorder="1" applyAlignment="1">
      <alignment horizontal="center" wrapText="1"/>
    </xf>
    <xf numFmtId="164" fontId="5" fillId="2" borderId="35" xfId="0" applyNumberFormat="1" applyFont="1" applyFill="1" applyBorder="1" applyAlignment="1">
      <alignment horizontal="center" vertical="top" wrapText="1"/>
    </xf>
    <xf numFmtId="1" fontId="5" fillId="2" borderId="7" xfId="0" applyNumberFormat="1" applyFont="1" applyFill="1" applyBorder="1" applyAlignment="1">
      <alignment horizontal="center" wrapText="1"/>
    </xf>
    <xf numFmtId="1" fontId="5" fillId="2" borderId="37" xfId="0" applyNumberFormat="1" applyFont="1" applyFill="1" applyBorder="1" applyAlignment="1">
      <alignment horizontal="center" wrapText="1"/>
    </xf>
    <xf numFmtId="164" fontId="5" fillId="2" borderId="8" xfId="0" applyNumberFormat="1" applyFont="1" applyFill="1" applyBorder="1" applyAlignment="1">
      <alignment horizontal="center" vertical="top" wrapText="1"/>
    </xf>
    <xf numFmtId="0" fontId="5" fillId="2" borderId="30" xfId="0" applyFont="1" applyFill="1" applyBorder="1" applyAlignment="1">
      <alignment horizontal="center" vertical="top" wrapText="1"/>
    </xf>
    <xf numFmtId="1" fontId="5" fillId="2" borderId="20" xfId="0" applyNumberFormat="1" applyFont="1" applyFill="1" applyBorder="1" applyAlignment="1">
      <alignment horizontal="center" wrapText="1"/>
    </xf>
    <xf numFmtId="1" fontId="5" fillId="2" borderId="29" xfId="0" applyNumberFormat="1" applyFont="1" applyFill="1" applyBorder="1" applyAlignment="1">
      <alignment horizontal="center" wrapText="1"/>
    </xf>
    <xf numFmtId="3" fontId="5" fillId="2" borderId="35" xfId="0" applyNumberFormat="1" applyFont="1" applyFill="1" applyBorder="1" applyAlignment="1">
      <alignment horizontal="center" vertical="top" wrapText="1"/>
    </xf>
    <xf numFmtId="3" fontId="5" fillId="2" borderId="7" xfId="0" applyNumberFormat="1" applyFont="1" applyFill="1" applyBorder="1" applyAlignment="1">
      <alignment horizontal="center" wrapText="1"/>
    </xf>
    <xf numFmtId="3" fontId="5" fillId="2" borderId="37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left" wrapText="1"/>
    </xf>
    <xf numFmtId="164" fontId="3" fillId="2" borderId="7" xfId="0" applyNumberFormat="1" applyFont="1" applyFill="1" applyBorder="1" applyAlignment="1">
      <alignment horizontal="left" wrapText="1"/>
    </xf>
    <xf numFmtId="1" fontId="4" fillId="6" borderId="23" xfId="0" applyNumberFormat="1" applyFont="1" applyFill="1" applyBorder="1" applyAlignment="1">
      <alignment horizontal="center" wrapText="1"/>
    </xf>
    <xf numFmtId="165" fontId="5" fillId="2" borderId="8" xfId="0" applyNumberFormat="1" applyFont="1" applyFill="1" applyBorder="1" applyAlignment="1">
      <alignment horizontal="center" vertical="top" wrapText="1"/>
    </xf>
    <xf numFmtId="165" fontId="5" fillId="2" borderId="11" xfId="0" applyNumberFormat="1" applyFont="1" applyFill="1" applyBorder="1" applyAlignment="1">
      <alignment horizontal="center" wrapText="1"/>
    </xf>
    <xf numFmtId="165" fontId="5" fillId="2" borderId="10" xfId="0" applyNumberFormat="1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vertical="top" wrapText="1"/>
    </xf>
    <xf numFmtId="3" fontId="5" fillId="2" borderId="29" xfId="0" applyNumberFormat="1" applyFont="1" applyFill="1" applyBorder="1" applyAlignment="1">
      <alignment horizontal="center" wrapText="1"/>
    </xf>
    <xf numFmtId="4" fontId="5" fillId="2" borderId="14" xfId="0" applyNumberFormat="1" applyFont="1" applyFill="1" applyBorder="1" applyAlignment="1">
      <alignment horizontal="center" vertical="top" wrapText="1"/>
    </xf>
    <xf numFmtId="4" fontId="5" fillId="2" borderId="35" xfId="0" applyNumberFormat="1" applyFont="1" applyFill="1" applyBorder="1" applyAlignment="1">
      <alignment horizontal="center" wrapText="1"/>
    </xf>
    <xf numFmtId="4" fontId="5" fillId="2" borderId="30" xfId="0" applyNumberFormat="1" applyFont="1" applyFill="1" applyBorder="1" applyAlignment="1">
      <alignment horizontal="center" wrapText="1"/>
    </xf>
    <xf numFmtId="4" fontId="5" fillId="2" borderId="36" xfId="0" applyNumberFormat="1" applyFont="1" applyFill="1" applyBorder="1" applyAlignment="1">
      <alignment horizontal="center" wrapText="1"/>
    </xf>
    <xf numFmtId="4" fontId="5" fillId="2" borderId="7" xfId="0" applyNumberFormat="1" applyFont="1" applyFill="1" applyBorder="1" applyAlignment="1">
      <alignment horizontal="center" wrapText="1"/>
    </xf>
    <xf numFmtId="4" fontId="5" fillId="2" borderId="20" xfId="0" applyNumberFormat="1" applyFont="1" applyFill="1" applyBorder="1" applyAlignment="1">
      <alignment horizontal="center" wrapText="1"/>
    </xf>
    <xf numFmtId="4" fontId="5" fillId="2" borderId="28" xfId="0" applyNumberFormat="1" applyFont="1" applyFill="1" applyBorder="1" applyAlignment="1">
      <alignment horizontal="center" wrapText="1"/>
    </xf>
    <xf numFmtId="4" fontId="5" fillId="2" borderId="37" xfId="0" applyNumberFormat="1" applyFont="1" applyFill="1" applyBorder="1" applyAlignment="1">
      <alignment horizontal="center" wrapText="1"/>
    </xf>
    <xf numFmtId="4" fontId="5" fillId="2" borderId="29" xfId="0" applyNumberFormat="1" applyFont="1" applyFill="1" applyBorder="1" applyAlignment="1">
      <alignment horizontal="center" wrapText="1"/>
    </xf>
    <xf numFmtId="3" fontId="5" fillId="0" borderId="12" xfId="0" applyNumberFormat="1" applyFont="1" applyBorder="1" applyAlignment="1">
      <alignment horizontal="center" vertical="top" wrapText="1"/>
    </xf>
    <xf numFmtId="3" fontId="5" fillId="0" borderId="15" xfId="0" applyNumberFormat="1" applyFont="1" applyBorder="1" applyAlignment="1">
      <alignment horizontal="center" wrapText="1"/>
    </xf>
    <xf numFmtId="15" fontId="5" fillId="2" borderId="8" xfId="0" applyNumberFormat="1" applyFont="1" applyFill="1" applyBorder="1" applyAlignment="1">
      <alignment horizontal="center" vertical="top" wrapText="1"/>
    </xf>
    <xf numFmtId="15" fontId="5" fillId="2" borderId="10" xfId="0" applyNumberFormat="1" applyFont="1" applyFill="1" applyBorder="1" applyAlignment="1">
      <alignment horizontal="center" wrapText="1"/>
    </xf>
    <xf numFmtId="164" fontId="5" fillId="2" borderId="10" xfId="0" applyNumberFormat="1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wrapText="1"/>
    </xf>
    <xf numFmtId="15" fontId="1" fillId="2" borderId="8" xfId="0" applyNumberFormat="1" applyFont="1" applyFill="1" applyBorder="1" applyAlignment="1">
      <alignment horizontal="center" vertical="top" wrapText="1"/>
    </xf>
    <xf numFmtId="15" fontId="1" fillId="2" borderId="10" xfId="0" applyNumberFormat="1" applyFont="1" applyFill="1" applyBorder="1" applyAlignment="1">
      <alignment horizontal="center" wrapText="1"/>
    </xf>
    <xf numFmtId="3" fontId="5" fillId="2" borderId="30" xfId="0" applyNumberFormat="1" applyFont="1" applyFill="1" applyBorder="1" applyAlignment="1">
      <alignment horizontal="center" vertical="top" wrapText="1"/>
    </xf>
    <xf numFmtId="3" fontId="5" fillId="2" borderId="14" xfId="0" applyNumberFormat="1" applyFont="1" applyFill="1" applyBorder="1" applyAlignment="1">
      <alignment horizontal="center" vertical="top" wrapText="1"/>
    </xf>
    <xf numFmtId="3" fontId="5" fillId="2" borderId="28" xfId="0" applyNumberFormat="1" applyFont="1" applyFill="1" applyBorder="1" applyAlignment="1">
      <alignment horizontal="center" wrapText="1"/>
    </xf>
    <xf numFmtId="3" fontId="5" fillId="11" borderId="8" xfId="0" applyNumberFormat="1" applyFont="1" applyFill="1" applyBorder="1" applyAlignment="1">
      <alignment horizontal="center" vertical="top" wrapText="1"/>
    </xf>
    <xf numFmtId="3" fontId="5" fillId="11" borderId="10" xfId="0" applyNumberFormat="1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horizontal="center" vertical="top" wrapText="1"/>
    </xf>
    <xf numFmtId="3" fontId="1" fillId="2" borderId="10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164" fontId="5" fillId="2" borderId="14" xfId="0" applyNumberFormat="1" applyFont="1" applyFill="1" applyBorder="1" applyAlignment="1">
      <alignment horizontal="center" vertical="top" wrapText="1"/>
    </xf>
    <xf numFmtId="164" fontId="5" fillId="2" borderId="28" xfId="0" applyNumberFormat="1" applyFont="1" applyFill="1" applyBorder="1" applyAlignment="1">
      <alignment horizontal="center" wrapText="1"/>
    </xf>
    <xf numFmtId="3" fontId="5" fillId="2" borderId="2" xfId="0" applyNumberFormat="1" applyFont="1" applyFill="1" applyBorder="1" applyAlignment="1">
      <alignment horizontal="center" vertical="top" wrapText="1"/>
    </xf>
    <xf numFmtId="3" fontId="5" fillId="2" borderId="2" xfId="0" applyNumberFormat="1" applyFont="1" applyFill="1" applyBorder="1" applyAlignment="1">
      <alignment horizontal="center" wrapText="1"/>
    </xf>
    <xf numFmtId="3" fontId="3" fillId="2" borderId="7" xfId="0" applyNumberFormat="1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top"/>
    </xf>
    <xf numFmtId="3" fontId="1" fillId="2" borderId="10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top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 vertical="top"/>
    </xf>
    <xf numFmtId="3" fontId="1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64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ColWidth="9.140625" defaultRowHeight="15" x14ac:dyDescent="0.25"/>
  <cols>
    <col min="1" max="1" width="3.42578125" style="89" bestFit="1" customWidth="1"/>
    <col min="2" max="2" width="11.85546875" style="565" bestFit="1" customWidth="1"/>
    <col min="3" max="3" width="38.28515625" style="565" bestFit="1" customWidth="1"/>
    <col min="4" max="4" width="4.42578125" style="85" bestFit="1" customWidth="1"/>
    <col min="5" max="5" width="16.5703125" style="86" bestFit="1" customWidth="1"/>
    <col min="6" max="6" width="37.28515625" style="565" bestFit="1" customWidth="1"/>
    <col min="7" max="7" width="13.7109375" style="86" bestFit="1" customWidth="1"/>
    <col min="8" max="8" width="14.28515625" style="85" bestFit="1" customWidth="1"/>
    <col min="9" max="9" width="8.85546875" style="85" bestFit="1" customWidth="1"/>
    <col min="10" max="10" width="18.28515625" style="85" bestFit="1" customWidth="1"/>
    <col min="11" max="11" width="13.28515625" style="85" bestFit="1" customWidth="1"/>
    <col min="12" max="12" width="9.5703125" style="85" bestFit="1" customWidth="1"/>
    <col min="13" max="13" width="8.42578125" style="85" bestFit="1" customWidth="1"/>
    <col min="14" max="14" width="13.28515625" style="85" bestFit="1" customWidth="1"/>
    <col min="15" max="15" width="8" style="85" bestFit="1" customWidth="1"/>
    <col min="16" max="16" width="8.140625" style="85" bestFit="1" customWidth="1"/>
    <col min="17" max="17" width="10.140625" style="88" bestFit="1" customWidth="1"/>
    <col min="18" max="18" width="8.28515625" style="88" bestFit="1" customWidth="1"/>
    <col min="19" max="20" width="8.7109375" style="85" bestFit="1" customWidth="1"/>
    <col min="21" max="21" width="11.28515625" style="88" bestFit="1" customWidth="1"/>
    <col min="22" max="22" width="8.5703125" style="85" bestFit="1" customWidth="1"/>
    <col min="23" max="23" width="15.28515625" style="86" bestFit="1" customWidth="1"/>
    <col min="24" max="24" width="12.28515625" style="85" bestFit="1" customWidth="1"/>
    <col min="25" max="25" width="9.5703125" style="86" bestFit="1" customWidth="1"/>
    <col min="26" max="26" width="11" bestFit="1" customWidth="1"/>
    <col min="27" max="27" width="9" bestFit="1" customWidth="1"/>
    <col min="28" max="28" width="11.85546875" bestFit="1" customWidth="1"/>
    <col min="29" max="29" width="19.5703125" bestFit="1" customWidth="1"/>
  </cols>
  <sheetData>
    <row r="1" spans="1:29" s="94" customFormat="1" ht="51.75" customHeight="1" x14ac:dyDescent="0.25">
      <c r="A1" s="245" t="s">
        <v>1932</v>
      </c>
      <c r="B1" s="110" t="s">
        <v>396</v>
      </c>
      <c r="C1" s="110" t="s">
        <v>397</v>
      </c>
      <c r="D1" s="113" t="s">
        <v>7</v>
      </c>
      <c r="E1" s="112" t="s">
        <v>1029</v>
      </c>
      <c r="F1" s="111" t="s">
        <v>94</v>
      </c>
      <c r="G1" s="112" t="s">
        <v>398</v>
      </c>
      <c r="H1" s="113" t="s">
        <v>399</v>
      </c>
      <c r="I1" s="113" t="s">
        <v>400</v>
      </c>
      <c r="J1" s="113" t="s">
        <v>1933</v>
      </c>
      <c r="K1" s="340" t="s">
        <v>1934</v>
      </c>
      <c r="L1" s="340" t="s">
        <v>402</v>
      </c>
      <c r="M1" s="340" t="s">
        <v>403</v>
      </c>
      <c r="N1" s="340" t="s">
        <v>404</v>
      </c>
      <c r="O1" s="246" t="s">
        <v>405</v>
      </c>
      <c r="P1" s="246" t="s">
        <v>406</v>
      </c>
      <c r="Q1" s="120" t="s">
        <v>407</v>
      </c>
      <c r="R1" s="120" t="s">
        <v>110</v>
      </c>
      <c r="S1" s="246" t="s">
        <v>408</v>
      </c>
      <c r="T1" s="246" t="s">
        <v>5</v>
      </c>
      <c r="U1" s="120" t="s">
        <v>1030</v>
      </c>
      <c r="V1" s="246" t="s">
        <v>1031</v>
      </c>
      <c r="W1" s="341" t="s">
        <v>409</v>
      </c>
      <c r="X1" s="246" t="s">
        <v>113</v>
      </c>
      <c r="Y1" s="341" t="s">
        <v>1935</v>
      </c>
      <c r="Z1" s="650" t="s">
        <v>1936</v>
      </c>
      <c r="AA1" s="650" t="s">
        <v>1937</v>
      </c>
      <c r="AB1" s="650" t="s">
        <v>1938</v>
      </c>
      <c r="AC1" s="650" t="s">
        <v>1939</v>
      </c>
    </row>
    <row r="2" spans="1:29" ht="34.5" customHeight="1" x14ac:dyDescent="0.25">
      <c r="A2" s="19">
        <v>1</v>
      </c>
      <c r="B2" s="651">
        <v>45295</v>
      </c>
      <c r="C2" s="133" t="s">
        <v>1141</v>
      </c>
      <c r="D2" s="136">
        <v>118</v>
      </c>
      <c r="E2" s="135" t="s">
        <v>1940</v>
      </c>
      <c r="F2" s="133" t="s">
        <v>1141</v>
      </c>
      <c r="G2" s="135" t="s">
        <v>124</v>
      </c>
      <c r="H2" s="136" t="s">
        <v>1142</v>
      </c>
      <c r="I2" s="268">
        <v>40</v>
      </c>
      <c r="J2" s="136">
        <v>20230702186</v>
      </c>
      <c r="K2" s="249">
        <v>37</v>
      </c>
      <c r="L2" s="136">
        <v>25</v>
      </c>
      <c r="M2" s="136">
        <v>42</v>
      </c>
      <c r="N2" s="136">
        <v>3</v>
      </c>
      <c r="O2" s="136">
        <v>6100</v>
      </c>
      <c r="P2" s="136">
        <v>313958</v>
      </c>
      <c r="Q2" s="137">
        <v>22427.98</v>
      </c>
      <c r="R2" s="137">
        <v>46.725000000000001</v>
      </c>
      <c r="S2" s="136">
        <v>250</v>
      </c>
      <c r="T2" s="136"/>
      <c r="U2" s="137">
        <v>47</v>
      </c>
      <c r="V2" s="137"/>
      <c r="W2" s="135" t="s">
        <v>1941</v>
      </c>
      <c r="X2" s="379">
        <v>100599.95</v>
      </c>
      <c r="Y2" s="57"/>
      <c r="Z2" s="16"/>
      <c r="AA2" s="16"/>
      <c r="AB2" s="16"/>
      <c r="AC2" s="16"/>
    </row>
    <row r="3" spans="1:29" ht="20.25" customHeight="1" x14ac:dyDescent="0.25">
      <c r="A3" s="19">
        <v>2</v>
      </c>
      <c r="B3" s="651">
        <v>45308</v>
      </c>
      <c r="C3" s="22" t="s">
        <v>1942</v>
      </c>
      <c r="D3" s="19">
        <v>119</v>
      </c>
      <c r="E3" s="16" t="s">
        <v>1766</v>
      </c>
      <c r="F3" s="22" t="s">
        <v>1942</v>
      </c>
      <c r="G3" s="135" t="s">
        <v>124</v>
      </c>
      <c r="H3" s="19">
        <v>724816</v>
      </c>
      <c r="I3" s="19">
        <v>26</v>
      </c>
      <c r="J3" s="19">
        <v>20230698394</v>
      </c>
      <c r="K3" s="19">
        <v>9</v>
      </c>
      <c r="L3" s="652">
        <v>8</v>
      </c>
      <c r="M3" s="652">
        <v>1</v>
      </c>
      <c r="N3" s="19"/>
      <c r="O3" s="19">
        <v>1250</v>
      </c>
      <c r="P3" s="19">
        <v>61554</v>
      </c>
      <c r="Q3" s="27">
        <v>1001.1</v>
      </c>
      <c r="R3" s="27">
        <v>5.0339999999999998</v>
      </c>
      <c r="S3" s="19">
        <v>350</v>
      </c>
      <c r="T3" s="19"/>
      <c r="U3" s="27"/>
      <c r="V3" s="27">
        <v>15</v>
      </c>
      <c r="W3" s="16"/>
      <c r="X3" s="28">
        <v>15408.92</v>
      </c>
      <c r="Y3" s="57"/>
      <c r="Z3" s="16"/>
      <c r="AA3" s="16"/>
      <c r="AB3" s="16"/>
      <c r="AC3" s="16"/>
    </row>
    <row r="4" spans="1:29" ht="33" customHeight="1" x14ac:dyDescent="0.25">
      <c r="A4" s="19">
        <v>3</v>
      </c>
      <c r="B4" s="651">
        <v>45316</v>
      </c>
      <c r="C4" s="22" t="s">
        <v>1943</v>
      </c>
      <c r="D4" s="19">
        <v>114</v>
      </c>
      <c r="E4" s="16" t="s">
        <v>1944</v>
      </c>
      <c r="F4" s="22" t="s">
        <v>1943</v>
      </c>
      <c r="G4" s="135" t="s">
        <v>124</v>
      </c>
      <c r="H4" s="10" t="s">
        <v>1945</v>
      </c>
      <c r="I4" s="19">
        <v>26</v>
      </c>
      <c r="J4" s="19">
        <v>20240012122</v>
      </c>
      <c r="K4" s="19">
        <v>3</v>
      </c>
      <c r="L4" s="652">
        <v>22</v>
      </c>
      <c r="M4" s="652">
        <v>2</v>
      </c>
      <c r="N4" s="19">
        <v>3</v>
      </c>
      <c r="O4" s="19">
        <v>725</v>
      </c>
      <c r="P4" s="19">
        <v>3390</v>
      </c>
      <c r="Q4" s="27">
        <v>1899.48</v>
      </c>
      <c r="R4" s="27">
        <v>1.7290000000000001</v>
      </c>
      <c r="S4" s="19">
        <v>175</v>
      </c>
      <c r="T4" s="19"/>
      <c r="U4" s="27"/>
      <c r="V4" s="19"/>
      <c r="W4" s="16"/>
      <c r="X4" s="28">
        <v>8389.2000000000007</v>
      </c>
      <c r="Y4" s="57"/>
      <c r="Z4" s="16"/>
      <c r="AA4" s="16"/>
      <c r="AB4" s="16"/>
      <c r="AC4" s="16"/>
    </row>
    <row r="5" spans="1:29" ht="20.25" customHeight="1" x14ac:dyDescent="0.25">
      <c r="A5" s="307">
        <v>4</v>
      </c>
      <c r="B5" s="653">
        <v>45317</v>
      </c>
      <c r="C5" s="654" t="s">
        <v>1946</v>
      </c>
      <c r="D5" s="307">
        <v>122</v>
      </c>
      <c r="E5" s="308" t="s">
        <v>169</v>
      </c>
      <c r="F5" s="654" t="s">
        <v>1946</v>
      </c>
      <c r="G5" s="423" t="s">
        <v>124</v>
      </c>
      <c r="H5" s="307" t="s">
        <v>1947</v>
      </c>
      <c r="I5" s="307">
        <v>40</v>
      </c>
      <c r="J5" s="307">
        <v>20240039439</v>
      </c>
      <c r="K5" s="307">
        <v>38</v>
      </c>
      <c r="L5" s="655">
        <v>27</v>
      </c>
      <c r="M5" s="655">
        <v>11</v>
      </c>
      <c r="N5" s="307">
        <v>15</v>
      </c>
      <c r="O5" s="307">
        <v>4703</v>
      </c>
      <c r="P5" s="307">
        <v>412807</v>
      </c>
      <c r="Q5" s="635">
        <v>19281.16</v>
      </c>
      <c r="R5" s="635">
        <v>48.072000000000003</v>
      </c>
      <c r="S5" s="307">
        <v>250</v>
      </c>
      <c r="T5" s="307"/>
      <c r="U5" s="635" t="s">
        <v>1768</v>
      </c>
      <c r="V5" s="307">
        <v>615</v>
      </c>
      <c r="W5" s="308"/>
      <c r="X5" s="656">
        <v>146628.75</v>
      </c>
      <c r="Y5" s="657"/>
      <c r="Z5" s="16"/>
      <c r="AA5" s="16"/>
      <c r="AB5" s="16"/>
      <c r="AC5" s="16"/>
    </row>
    <row r="6" spans="1:29" ht="20.25" customHeight="1" x14ac:dyDescent="0.25">
      <c r="A6" s="19">
        <v>5</v>
      </c>
      <c r="B6" s="651">
        <v>45324</v>
      </c>
      <c r="C6" s="22" t="s">
        <v>1948</v>
      </c>
      <c r="D6" s="19">
        <v>121</v>
      </c>
      <c r="E6" s="135" t="s">
        <v>1940</v>
      </c>
      <c r="F6" s="22" t="s">
        <v>1948</v>
      </c>
      <c r="G6" s="135" t="s">
        <v>124</v>
      </c>
      <c r="H6" s="19" t="s">
        <v>1949</v>
      </c>
      <c r="I6" s="19">
        <v>20</v>
      </c>
      <c r="J6" s="19">
        <v>20240017452</v>
      </c>
      <c r="K6" s="19">
        <v>16</v>
      </c>
      <c r="L6" s="19">
        <v>6</v>
      </c>
      <c r="M6" s="19">
        <v>10</v>
      </c>
      <c r="N6" s="19"/>
      <c r="O6" s="19">
        <v>2104</v>
      </c>
      <c r="P6" s="19">
        <v>177852</v>
      </c>
      <c r="Q6" s="27">
        <v>13665.32</v>
      </c>
      <c r="R6" s="27">
        <v>12.992000000000001</v>
      </c>
      <c r="S6" s="19">
        <v>250</v>
      </c>
      <c r="T6" s="19"/>
      <c r="U6" s="27" t="s">
        <v>1768</v>
      </c>
      <c r="V6" s="19">
        <v>515</v>
      </c>
      <c r="W6" s="16"/>
      <c r="X6" s="28">
        <v>59325.32</v>
      </c>
      <c r="Y6" s="57" t="s">
        <v>1950</v>
      </c>
      <c r="Z6" s="308"/>
      <c r="AA6" s="308"/>
      <c r="AB6" s="308" t="s">
        <v>1950</v>
      </c>
      <c r="AC6" s="308" t="s">
        <v>1950</v>
      </c>
    </row>
    <row r="7" spans="1:29" ht="20.25" customHeight="1" x14ac:dyDescent="0.25">
      <c r="A7" s="307">
        <v>6</v>
      </c>
      <c r="B7" s="653">
        <v>45349</v>
      </c>
      <c r="C7" s="654">
        <v>711300065842</v>
      </c>
      <c r="D7" s="307">
        <v>127</v>
      </c>
      <c r="E7" s="308" t="s">
        <v>169</v>
      </c>
      <c r="F7" s="654">
        <v>711300065842</v>
      </c>
      <c r="G7" s="308" t="s">
        <v>119</v>
      </c>
      <c r="H7" s="307" t="s">
        <v>1951</v>
      </c>
      <c r="I7" s="307">
        <v>20</v>
      </c>
      <c r="J7" s="307">
        <v>20240107671</v>
      </c>
      <c r="K7" s="307">
        <v>22</v>
      </c>
      <c r="L7" s="307">
        <v>11</v>
      </c>
      <c r="M7" s="307">
        <v>9</v>
      </c>
      <c r="N7" s="307">
        <v>10</v>
      </c>
      <c r="O7" s="307">
        <v>2026</v>
      </c>
      <c r="P7" s="307">
        <v>257113</v>
      </c>
      <c r="Q7" s="307">
        <v>11296</v>
      </c>
      <c r="R7" s="635">
        <v>24.86</v>
      </c>
      <c r="S7" s="307">
        <v>250</v>
      </c>
      <c r="T7" s="307"/>
      <c r="U7" s="635" t="s">
        <v>1768</v>
      </c>
      <c r="V7" s="307">
        <v>208</v>
      </c>
      <c r="W7" s="308"/>
      <c r="X7" s="656">
        <v>78094.33</v>
      </c>
      <c r="Y7" s="657" t="s">
        <v>1952</v>
      </c>
      <c r="Z7" s="16"/>
      <c r="AA7" s="16" t="s">
        <v>1953</v>
      </c>
      <c r="AB7" s="16"/>
      <c r="AC7" s="16"/>
    </row>
    <row r="8" spans="1:29" ht="20.25" customHeight="1" x14ac:dyDescent="0.25">
      <c r="A8" s="19">
        <v>7</v>
      </c>
      <c r="B8" s="651">
        <v>45366</v>
      </c>
      <c r="C8" s="22" t="s">
        <v>1954</v>
      </c>
      <c r="D8" s="19">
        <v>124</v>
      </c>
      <c r="E8" s="135" t="s">
        <v>1940</v>
      </c>
      <c r="F8" s="22" t="s">
        <v>1954</v>
      </c>
      <c r="G8" s="135" t="s">
        <v>124</v>
      </c>
      <c r="H8" s="19" t="s">
        <v>1955</v>
      </c>
      <c r="I8" s="19">
        <v>40</v>
      </c>
      <c r="J8" s="19">
        <v>20240133462</v>
      </c>
      <c r="K8" s="19">
        <v>47</v>
      </c>
      <c r="L8" s="19">
        <v>29</v>
      </c>
      <c r="M8" s="19">
        <v>18</v>
      </c>
      <c r="N8" s="19">
        <v>24</v>
      </c>
      <c r="O8" s="19">
        <v>4980</v>
      </c>
      <c r="P8" s="19">
        <v>314482</v>
      </c>
      <c r="Q8" s="19">
        <v>21071</v>
      </c>
      <c r="R8" s="27">
        <v>33.225999999999999</v>
      </c>
      <c r="S8" s="19">
        <v>250</v>
      </c>
      <c r="T8" s="19"/>
      <c r="U8" s="27">
        <v>9.35</v>
      </c>
      <c r="V8" s="19">
        <v>562</v>
      </c>
      <c r="W8" s="16"/>
      <c r="X8" s="28">
        <v>111823.38</v>
      </c>
      <c r="Y8" s="57" t="s">
        <v>1956</v>
      </c>
      <c r="Z8" s="16" t="s">
        <v>1957</v>
      </c>
      <c r="AA8" s="16"/>
      <c r="AB8" s="16"/>
      <c r="AC8" s="16"/>
    </row>
    <row r="9" spans="1:29" ht="20.25" customHeight="1" x14ac:dyDescent="0.25">
      <c r="A9" s="19">
        <v>8</v>
      </c>
      <c r="B9" s="651">
        <v>45366</v>
      </c>
      <c r="C9" s="22" t="s">
        <v>1958</v>
      </c>
      <c r="D9" s="19">
        <v>125</v>
      </c>
      <c r="E9" s="135" t="s">
        <v>1940</v>
      </c>
      <c r="F9" s="22" t="s">
        <v>1958</v>
      </c>
      <c r="G9" s="135" t="s">
        <v>124</v>
      </c>
      <c r="H9" s="19" t="s">
        <v>1959</v>
      </c>
      <c r="I9" s="19">
        <v>40</v>
      </c>
      <c r="J9" s="19">
        <v>20240134554</v>
      </c>
      <c r="K9" s="19">
        <v>33</v>
      </c>
      <c r="L9" s="19">
        <v>21</v>
      </c>
      <c r="M9" s="19">
        <v>12</v>
      </c>
      <c r="N9" s="19">
        <v>13</v>
      </c>
      <c r="O9" s="19">
        <v>4494</v>
      </c>
      <c r="P9" s="19">
        <v>349589</v>
      </c>
      <c r="Q9" s="19">
        <v>25000</v>
      </c>
      <c r="R9" s="27">
        <v>35.631</v>
      </c>
      <c r="S9" s="19">
        <v>250</v>
      </c>
      <c r="T9" s="19"/>
      <c r="U9" s="27">
        <v>9.35</v>
      </c>
      <c r="V9" s="19">
        <v>562</v>
      </c>
      <c r="W9" s="16"/>
      <c r="X9" s="28">
        <v>137236.14000000001</v>
      </c>
      <c r="Y9" s="57" t="s">
        <v>1956</v>
      </c>
      <c r="Z9" s="16" t="s">
        <v>1957</v>
      </c>
      <c r="AA9" s="16"/>
      <c r="AB9" s="16"/>
      <c r="AC9" s="16"/>
    </row>
    <row r="10" spans="1:29" ht="20.25" customHeight="1" x14ac:dyDescent="0.25">
      <c r="A10" s="19">
        <v>9</v>
      </c>
      <c r="B10" s="651">
        <v>45366</v>
      </c>
      <c r="C10" s="22" t="s">
        <v>1960</v>
      </c>
      <c r="D10" s="19">
        <v>126</v>
      </c>
      <c r="E10" s="135" t="s">
        <v>1940</v>
      </c>
      <c r="F10" s="22" t="s">
        <v>1960</v>
      </c>
      <c r="G10" s="135" t="s">
        <v>124</v>
      </c>
      <c r="H10" s="19" t="s">
        <v>1961</v>
      </c>
      <c r="I10" s="19">
        <v>40</v>
      </c>
      <c r="J10" s="19">
        <v>20240140057</v>
      </c>
      <c r="K10" s="19">
        <v>41</v>
      </c>
      <c r="L10" s="19">
        <v>1</v>
      </c>
      <c r="M10" s="19">
        <v>22</v>
      </c>
      <c r="N10" s="19">
        <v>10</v>
      </c>
      <c r="O10" s="19">
        <v>8244</v>
      </c>
      <c r="P10" s="19">
        <v>280855</v>
      </c>
      <c r="Q10" s="19">
        <v>25689</v>
      </c>
      <c r="R10" s="27">
        <v>31.369</v>
      </c>
      <c r="S10" s="19">
        <v>250</v>
      </c>
      <c r="T10" s="19"/>
      <c r="U10" s="27">
        <v>9.35</v>
      </c>
      <c r="V10" s="19">
        <v>562</v>
      </c>
      <c r="W10" s="16"/>
      <c r="X10" s="28">
        <v>110181.09</v>
      </c>
      <c r="Y10" s="57" t="s">
        <v>1956</v>
      </c>
      <c r="Z10" s="308" t="s">
        <v>1957</v>
      </c>
      <c r="AA10" s="308"/>
      <c r="AB10" s="308"/>
      <c r="AC10" s="308"/>
    </row>
    <row r="11" spans="1:29" ht="20.25" customHeight="1" x14ac:dyDescent="0.25">
      <c r="A11" s="307">
        <v>10</v>
      </c>
      <c r="B11" s="653">
        <v>45377</v>
      </c>
      <c r="C11" s="654">
        <v>711400013712</v>
      </c>
      <c r="D11" s="307">
        <v>129</v>
      </c>
      <c r="E11" s="308" t="s">
        <v>169</v>
      </c>
      <c r="F11" s="654">
        <v>711400013712</v>
      </c>
      <c r="G11" s="308" t="s">
        <v>119</v>
      </c>
      <c r="H11" s="307" t="s">
        <v>1962</v>
      </c>
      <c r="I11" s="307">
        <v>40</v>
      </c>
      <c r="J11" s="307">
        <v>20240161732</v>
      </c>
      <c r="K11" s="307">
        <v>37</v>
      </c>
      <c r="L11" s="307">
        <v>29</v>
      </c>
      <c r="M11" s="307">
        <v>8</v>
      </c>
      <c r="N11" s="307">
        <v>10</v>
      </c>
      <c r="O11" s="307">
        <v>3179</v>
      </c>
      <c r="P11" s="307">
        <v>296626</v>
      </c>
      <c r="Q11" s="635">
        <v>15782.8</v>
      </c>
      <c r="R11" s="635">
        <v>48.47</v>
      </c>
      <c r="S11" s="307">
        <v>250</v>
      </c>
      <c r="T11" s="307"/>
      <c r="U11" s="635" t="s">
        <v>1768</v>
      </c>
      <c r="V11" s="307">
        <v>208</v>
      </c>
      <c r="W11" s="308"/>
      <c r="X11" s="656">
        <v>106734.33</v>
      </c>
      <c r="Y11" s="657" t="s">
        <v>1956</v>
      </c>
      <c r="Z11" s="16"/>
      <c r="AA11" s="16"/>
      <c r="AB11" s="16"/>
      <c r="AC11" s="16"/>
    </row>
    <row r="12" spans="1:29" ht="20.25" customHeight="1" x14ac:dyDescent="0.25">
      <c r="A12" s="19">
        <v>11</v>
      </c>
      <c r="B12" s="651">
        <v>45390</v>
      </c>
      <c r="C12" s="22" t="s">
        <v>1963</v>
      </c>
      <c r="D12" s="19">
        <v>128</v>
      </c>
      <c r="E12" s="16" t="s">
        <v>1964</v>
      </c>
      <c r="F12" s="22" t="s">
        <v>1963</v>
      </c>
      <c r="G12" s="135" t="s">
        <v>124</v>
      </c>
      <c r="H12" s="19" t="s">
        <v>180</v>
      </c>
      <c r="I12" s="19">
        <v>26</v>
      </c>
      <c r="J12" s="19">
        <v>20240169530</v>
      </c>
      <c r="K12" s="582">
        <v>5</v>
      </c>
      <c r="L12" s="582">
        <v>5</v>
      </c>
      <c r="M12" s="582">
        <v>0</v>
      </c>
      <c r="N12" s="582">
        <v>0</v>
      </c>
      <c r="O12" s="582">
        <v>81</v>
      </c>
      <c r="P12" s="32">
        <v>1300</v>
      </c>
      <c r="Q12" s="19">
        <v>291</v>
      </c>
      <c r="R12" s="27">
        <v>3.4449999999999998</v>
      </c>
      <c r="S12" s="19">
        <v>175</v>
      </c>
      <c r="T12" s="19"/>
      <c r="U12" s="27">
        <v>484.69</v>
      </c>
      <c r="V12" s="19"/>
      <c r="W12" s="16"/>
      <c r="X12" s="27">
        <v>2592.37</v>
      </c>
      <c r="Y12" s="658" t="s">
        <v>1950</v>
      </c>
      <c r="Z12" s="16" t="s">
        <v>1950</v>
      </c>
      <c r="AA12" s="16" t="s">
        <v>1950</v>
      </c>
      <c r="AB12" s="16"/>
      <c r="AC12" s="16"/>
    </row>
    <row r="13" spans="1:29" ht="20.25" customHeight="1" x14ac:dyDescent="0.25">
      <c r="A13" s="19">
        <v>12</v>
      </c>
      <c r="B13" s="651">
        <v>45401</v>
      </c>
      <c r="C13" s="19">
        <v>62271157</v>
      </c>
      <c r="D13" s="19">
        <v>131</v>
      </c>
      <c r="E13" s="135" t="s">
        <v>1940</v>
      </c>
      <c r="F13" s="19">
        <v>62271157</v>
      </c>
      <c r="G13" s="135" t="s">
        <v>124</v>
      </c>
      <c r="H13" s="19" t="s">
        <v>1965</v>
      </c>
      <c r="I13" s="19">
        <v>40</v>
      </c>
      <c r="J13" s="19">
        <v>20240177988</v>
      </c>
      <c r="K13" s="582">
        <v>29</v>
      </c>
      <c r="L13" s="582">
        <v>22</v>
      </c>
      <c r="M13" s="582">
        <v>7</v>
      </c>
      <c r="N13" s="582">
        <v>14</v>
      </c>
      <c r="O13" s="19">
        <v>5847</v>
      </c>
      <c r="P13" s="32">
        <v>254798</v>
      </c>
      <c r="Q13" s="27">
        <v>21254.47</v>
      </c>
      <c r="R13" s="27">
        <v>31.809000000000001</v>
      </c>
      <c r="S13" s="19">
        <v>250</v>
      </c>
      <c r="T13" s="19"/>
      <c r="U13" s="27">
        <v>9.35</v>
      </c>
      <c r="V13" s="19"/>
      <c r="W13" s="16"/>
      <c r="X13" s="27">
        <v>130060.61</v>
      </c>
      <c r="Y13" s="57" t="s">
        <v>1952</v>
      </c>
      <c r="Z13" s="16"/>
      <c r="AA13" s="16" t="s">
        <v>1950</v>
      </c>
      <c r="AB13" s="16"/>
      <c r="AC13" s="16"/>
    </row>
    <row r="14" spans="1:29" ht="20.25" customHeight="1" x14ac:dyDescent="0.25">
      <c r="A14" s="19">
        <v>13</v>
      </c>
      <c r="B14" s="651">
        <v>45409</v>
      </c>
      <c r="C14" s="22">
        <v>711400019222</v>
      </c>
      <c r="D14" s="19">
        <v>138</v>
      </c>
      <c r="E14" s="16" t="s">
        <v>169</v>
      </c>
      <c r="F14" s="22">
        <v>711400019222</v>
      </c>
      <c r="G14" s="135" t="s">
        <v>124</v>
      </c>
      <c r="H14" s="19" t="s">
        <v>1966</v>
      </c>
      <c r="I14" s="19">
        <v>40</v>
      </c>
      <c r="J14" s="19">
        <v>20240209701</v>
      </c>
      <c r="K14" s="582">
        <v>19</v>
      </c>
      <c r="L14" s="582">
        <v>10</v>
      </c>
      <c r="M14" s="582">
        <v>9</v>
      </c>
      <c r="N14" s="582">
        <v>8</v>
      </c>
      <c r="O14" s="582">
        <v>3030</v>
      </c>
      <c r="P14" s="32">
        <v>166391</v>
      </c>
      <c r="Q14" s="34">
        <v>10645.61</v>
      </c>
      <c r="R14" s="34">
        <v>17.292999999999999</v>
      </c>
      <c r="S14" s="19">
        <v>250</v>
      </c>
      <c r="T14" s="19"/>
      <c r="U14" s="27">
        <v>9.35</v>
      </c>
      <c r="V14" s="19">
        <v>208</v>
      </c>
      <c r="W14" s="16"/>
      <c r="X14" s="27">
        <v>78732.47</v>
      </c>
      <c r="Y14" s="57" t="s">
        <v>1952</v>
      </c>
      <c r="Z14" s="16"/>
      <c r="AA14" s="16"/>
      <c r="AB14" s="16"/>
      <c r="AC14" s="16"/>
    </row>
    <row r="15" spans="1:29" ht="20.25" customHeight="1" x14ac:dyDescent="0.25">
      <c r="A15" s="19">
        <v>14</v>
      </c>
      <c r="B15" s="651">
        <v>45412</v>
      </c>
      <c r="C15" s="22" t="s">
        <v>1967</v>
      </c>
      <c r="D15" s="19">
        <v>133</v>
      </c>
      <c r="E15" s="16" t="s">
        <v>1766</v>
      </c>
      <c r="F15" s="22" t="s">
        <v>1967</v>
      </c>
      <c r="G15" s="16" t="s">
        <v>44</v>
      </c>
      <c r="H15" s="19">
        <v>724815</v>
      </c>
      <c r="I15" s="19">
        <v>26</v>
      </c>
      <c r="J15" s="19" t="s">
        <v>1968</v>
      </c>
      <c r="K15" s="19">
        <v>8</v>
      </c>
      <c r="L15" s="19">
        <v>3</v>
      </c>
      <c r="M15" s="19">
        <v>5</v>
      </c>
      <c r="N15" s="19">
        <v>1</v>
      </c>
      <c r="O15" s="582">
        <v>926</v>
      </c>
      <c r="P15" s="32">
        <v>79087</v>
      </c>
      <c r="Q15" s="27">
        <v>793.78</v>
      </c>
      <c r="R15" s="27">
        <v>7.1180000000000003</v>
      </c>
      <c r="S15" s="19">
        <v>175</v>
      </c>
      <c r="T15" s="19"/>
      <c r="U15" s="27"/>
      <c r="V15" s="1"/>
      <c r="W15" s="16"/>
      <c r="X15" s="27">
        <v>12658.36</v>
      </c>
      <c r="Y15" s="57" t="s">
        <v>1950</v>
      </c>
      <c r="Z15" s="308"/>
      <c r="AA15" s="308"/>
      <c r="AB15" s="308"/>
      <c r="AC15" s="308"/>
    </row>
    <row r="16" spans="1:29" ht="20.25" customHeight="1" x14ac:dyDescent="0.25">
      <c r="A16" s="307">
        <v>15</v>
      </c>
      <c r="B16" s="653">
        <v>45412</v>
      </c>
      <c r="C16" s="654" t="s">
        <v>1969</v>
      </c>
      <c r="D16" s="307">
        <v>132</v>
      </c>
      <c r="E16" s="308" t="s">
        <v>1944</v>
      </c>
      <c r="F16" s="654" t="s">
        <v>1969</v>
      </c>
      <c r="G16" s="308" t="s">
        <v>44</v>
      </c>
      <c r="H16" s="307">
        <v>724815</v>
      </c>
      <c r="I16" s="307">
        <v>26</v>
      </c>
      <c r="J16" s="307">
        <v>20240178094</v>
      </c>
      <c r="K16" s="307">
        <v>4</v>
      </c>
      <c r="L16" s="307">
        <v>3</v>
      </c>
      <c r="M16" s="307">
        <v>1</v>
      </c>
      <c r="N16" s="307">
        <v>0</v>
      </c>
      <c r="O16" s="307">
        <v>871</v>
      </c>
      <c r="P16" s="307">
        <v>7570</v>
      </c>
      <c r="Q16" s="635">
        <v>1730.5</v>
      </c>
      <c r="R16" s="659">
        <v>2.4929999999999999</v>
      </c>
      <c r="S16" s="307">
        <v>175</v>
      </c>
      <c r="T16" s="307"/>
      <c r="U16" s="635"/>
      <c r="V16" s="635">
        <v>462.2</v>
      </c>
      <c r="W16" s="308"/>
      <c r="X16" s="635">
        <v>9232.2000000000007</v>
      </c>
      <c r="Y16" s="657" t="s">
        <v>1950</v>
      </c>
      <c r="Z16" s="16"/>
      <c r="AA16" s="16"/>
      <c r="AB16" s="16"/>
      <c r="AC16" s="16"/>
    </row>
    <row r="17" spans="1:29" ht="20.25" customHeight="1" x14ac:dyDescent="0.25">
      <c r="A17" s="19">
        <v>16</v>
      </c>
      <c r="B17" s="651">
        <v>45418</v>
      </c>
      <c r="C17" s="22" t="s">
        <v>1970</v>
      </c>
      <c r="D17" s="19">
        <v>136</v>
      </c>
      <c r="E17" s="135" t="s">
        <v>1940</v>
      </c>
      <c r="F17" s="22" t="s">
        <v>1970</v>
      </c>
      <c r="G17" s="16" t="s">
        <v>124</v>
      </c>
      <c r="H17" s="19" t="s">
        <v>1971</v>
      </c>
      <c r="I17" s="19">
        <v>40</v>
      </c>
      <c r="J17" s="19">
        <v>20240232381</v>
      </c>
      <c r="K17" s="19">
        <v>42</v>
      </c>
      <c r="L17" s="19">
        <v>18</v>
      </c>
      <c r="M17" s="19">
        <v>24</v>
      </c>
      <c r="N17" s="19">
        <v>22</v>
      </c>
      <c r="O17" s="19">
        <v>7774</v>
      </c>
      <c r="P17" s="19">
        <v>290144</v>
      </c>
      <c r="Q17" s="27">
        <v>24838.05</v>
      </c>
      <c r="R17" s="27">
        <v>28.370999999999999</v>
      </c>
      <c r="S17" s="19">
        <v>250</v>
      </c>
      <c r="T17" s="19"/>
      <c r="U17" s="635" t="s">
        <v>1768</v>
      </c>
      <c r="V17" s="19"/>
      <c r="W17" s="16"/>
      <c r="X17" s="27">
        <v>123060.41</v>
      </c>
      <c r="Y17" s="57" t="s">
        <v>1950</v>
      </c>
      <c r="Z17" s="16"/>
      <c r="AA17" s="16"/>
      <c r="AB17" s="16"/>
      <c r="AC17" s="16"/>
    </row>
    <row r="18" spans="1:29" ht="20.25" customHeight="1" x14ac:dyDescent="0.25">
      <c r="A18" s="19">
        <v>17</v>
      </c>
      <c r="B18" s="651">
        <v>45436</v>
      </c>
      <c r="C18" s="22" t="s">
        <v>1972</v>
      </c>
      <c r="D18" s="19">
        <v>140</v>
      </c>
      <c r="E18" s="16" t="s">
        <v>322</v>
      </c>
      <c r="F18" s="22" t="s">
        <v>1972</v>
      </c>
      <c r="G18" s="16" t="s">
        <v>124</v>
      </c>
      <c r="H18" s="19" t="s">
        <v>1973</v>
      </c>
      <c r="I18" s="19">
        <v>40</v>
      </c>
      <c r="J18" s="22">
        <v>202402684443</v>
      </c>
      <c r="K18" s="19">
        <v>19</v>
      </c>
      <c r="L18" s="19">
        <v>19</v>
      </c>
      <c r="M18" s="19">
        <v>0</v>
      </c>
      <c r="N18" s="19">
        <v>19</v>
      </c>
      <c r="O18" s="19">
        <f>19*96</f>
        <v>1824</v>
      </c>
      <c r="P18" s="19">
        <v>72576</v>
      </c>
      <c r="Q18" s="27">
        <v>10579.2</v>
      </c>
      <c r="R18" s="27">
        <v>11.362</v>
      </c>
      <c r="S18" s="19">
        <v>250</v>
      </c>
      <c r="T18" s="19"/>
      <c r="U18" s="635" t="s">
        <v>1768</v>
      </c>
      <c r="V18" s="1"/>
      <c r="W18" s="16"/>
      <c r="X18" s="27">
        <v>63041.919999999998</v>
      </c>
      <c r="Y18" s="57" t="s">
        <v>1950</v>
      </c>
      <c r="Z18" s="16"/>
      <c r="AA18" s="16"/>
      <c r="AB18" s="16" t="s">
        <v>1950</v>
      </c>
      <c r="AC18" s="16"/>
    </row>
    <row r="19" spans="1:29" ht="20.25" customHeight="1" x14ac:dyDescent="0.25">
      <c r="A19" s="19">
        <v>18</v>
      </c>
      <c r="B19" s="651">
        <v>45439</v>
      </c>
      <c r="C19" s="22" t="s">
        <v>1974</v>
      </c>
      <c r="D19" s="19">
        <v>139</v>
      </c>
      <c r="E19" s="135" t="s">
        <v>1940</v>
      </c>
      <c r="F19" s="22" t="s">
        <v>1974</v>
      </c>
      <c r="G19" s="16" t="s">
        <v>124</v>
      </c>
      <c r="H19" s="19" t="s">
        <v>1975</v>
      </c>
      <c r="I19" s="19">
        <v>40</v>
      </c>
      <c r="J19" s="22">
        <v>20240268590</v>
      </c>
      <c r="K19" s="638">
        <v>35</v>
      </c>
      <c r="L19" s="638">
        <v>26</v>
      </c>
      <c r="M19" s="638">
        <v>9</v>
      </c>
      <c r="N19" s="638">
        <v>3</v>
      </c>
      <c r="O19" s="19">
        <v>9589</v>
      </c>
      <c r="P19" s="19">
        <v>397192</v>
      </c>
      <c r="Q19" s="27">
        <v>24461.5</v>
      </c>
      <c r="R19" s="27">
        <v>15.7</v>
      </c>
      <c r="S19" s="19">
        <v>250</v>
      </c>
      <c r="T19" s="19"/>
      <c r="U19" s="635" t="s">
        <v>1768</v>
      </c>
      <c r="V19" s="19"/>
      <c r="W19" s="16"/>
      <c r="X19" s="27">
        <v>146172.07</v>
      </c>
      <c r="Y19" s="57" t="s">
        <v>1952</v>
      </c>
      <c r="Z19" s="16" t="s">
        <v>1957</v>
      </c>
      <c r="AA19" s="16" t="s">
        <v>1957</v>
      </c>
      <c r="AB19" s="16"/>
      <c r="AC19" s="16"/>
    </row>
    <row r="20" spans="1:29" ht="20.25" customHeight="1" x14ac:dyDescent="0.25">
      <c r="A20" s="19">
        <v>19</v>
      </c>
      <c r="B20" s="651">
        <v>45439</v>
      </c>
      <c r="C20" s="22" t="s">
        <v>1976</v>
      </c>
      <c r="D20" s="19">
        <v>142</v>
      </c>
      <c r="E20" s="16" t="s">
        <v>169</v>
      </c>
      <c r="F20" s="22" t="s">
        <v>1976</v>
      </c>
      <c r="G20" s="16" t="s">
        <v>124</v>
      </c>
      <c r="H20" s="19" t="s">
        <v>1977</v>
      </c>
      <c r="I20" s="19">
        <v>40</v>
      </c>
      <c r="J20" s="22">
        <v>20240269090</v>
      </c>
      <c r="K20" s="19">
        <v>31</v>
      </c>
      <c r="L20" s="19">
        <v>10</v>
      </c>
      <c r="M20" s="19">
        <v>21</v>
      </c>
      <c r="N20" s="19">
        <v>8</v>
      </c>
      <c r="O20" s="19">
        <v>4208</v>
      </c>
      <c r="P20" s="19">
        <v>596392</v>
      </c>
      <c r="Q20" s="27">
        <v>19669.98</v>
      </c>
      <c r="R20" s="27">
        <v>23.341000000000001</v>
      </c>
      <c r="S20" s="19">
        <v>250</v>
      </c>
      <c r="T20" s="19"/>
      <c r="U20" s="635" t="s">
        <v>1768</v>
      </c>
      <c r="V20" s="19">
        <v>527</v>
      </c>
      <c r="W20" s="16"/>
      <c r="X20" s="27">
        <v>163898.32</v>
      </c>
      <c r="Y20" s="57" t="s">
        <v>1952</v>
      </c>
      <c r="Z20" s="308"/>
      <c r="AA20" s="308"/>
      <c r="AB20" s="308"/>
      <c r="AC20" s="308"/>
    </row>
    <row r="21" spans="1:29" ht="20.25" customHeight="1" x14ac:dyDescent="0.25">
      <c r="A21" s="307">
        <v>21</v>
      </c>
      <c r="B21" s="653">
        <v>45439</v>
      </c>
      <c r="C21" s="654" t="s">
        <v>1976</v>
      </c>
      <c r="D21" s="307">
        <v>142</v>
      </c>
      <c r="E21" s="308" t="s">
        <v>169</v>
      </c>
      <c r="F21" s="654" t="s">
        <v>1976</v>
      </c>
      <c r="G21" s="308" t="s">
        <v>124</v>
      </c>
      <c r="H21" s="307" t="s">
        <v>1977</v>
      </c>
      <c r="I21" s="307">
        <v>40</v>
      </c>
      <c r="J21" s="307"/>
      <c r="K21" s="307"/>
      <c r="L21" s="307"/>
      <c r="M21" s="307"/>
      <c r="N21" s="307"/>
      <c r="O21" s="307"/>
      <c r="P21" s="307"/>
      <c r="Q21" s="635"/>
      <c r="R21" s="635"/>
      <c r="S21" s="307"/>
      <c r="T21" s="307"/>
      <c r="U21" s="635"/>
      <c r="V21" s="307">
        <v>120</v>
      </c>
      <c r="W21" s="308"/>
      <c r="X21" s="307"/>
      <c r="Y21" s="657"/>
      <c r="Z21" s="16"/>
      <c r="AA21" s="16"/>
      <c r="AB21" s="16"/>
      <c r="AC21" s="16"/>
    </row>
    <row r="22" spans="1:29" ht="20.25" customHeight="1" x14ac:dyDescent="0.25">
      <c r="A22" s="19">
        <v>20</v>
      </c>
      <c r="B22" s="651">
        <v>45474</v>
      </c>
      <c r="C22" s="660">
        <v>711400025851</v>
      </c>
      <c r="D22" s="19">
        <v>147</v>
      </c>
      <c r="E22" s="16" t="s">
        <v>169</v>
      </c>
      <c r="F22" s="22">
        <v>711400025851</v>
      </c>
      <c r="G22" s="16" t="s">
        <v>119</v>
      </c>
      <c r="H22" s="19" t="s">
        <v>1978</v>
      </c>
      <c r="I22" s="19">
        <v>40</v>
      </c>
      <c r="J22" s="19">
        <v>20240339356</v>
      </c>
      <c r="K22" s="638">
        <v>30</v>
      </c>
      <c r="L22" s="638">
        <v>14</v>
      </c>
      <c r="M22" s="638">
        <v>16</v>
      </c>
      <c r="N22" s="638">
        <v>11</v>
      </c>
      <c r="O22" s="638">
        <v>4063</v>
      </c>
      <c r="P22" s="19">
        <v>377166</v>
      </c>
      <c r="Q22" s="27">
        <v>14229.65</v>
      </c>
      <c r="R22" s="27">
        <v>33.125999999999998</v>
      </c>
      <c r="S22" s="19">
        <v>250</v>
      </c>
      <c r="T22" s="19"/>
      <c r="U22" s="635" t="s">
        <v>1768</v>
      </c>
      <c r="V22" s="19">
        <v>208</v>
      </c>
      <c r="W22" s="16"/>
      <c r="X22" s="27">
        <v>133159.67000000001</v>
      </c>
      <c r="Y22" s="57" t="s">
        <v>1950</v>
      </c>
      <c r="Z22" s="16"/>
      <c r="AA22" s="16"/>
      <c r="AB22" s="16"/>
      <c r="AC22" s="16"/>
    </row>
    <row r="23" spans="1:29" ht="20.25" customHeight="1" x14ac:dyDescent="0.25">
      <c r="A23" s="19">
        <v>22</v>
      </c>
      <c r="B23" s="651">
        <v>45476</v>
      </c>
      <c r="C23" s="22" t="s">
        <v>1979</v>
      </c>
      <c r="D23" s="19">
        <v>146</v>
      </c>
      <c r="E23" s="16" t="s">
        <v>1766</v>
      </c>
      <c r="F23" s="22" t="s">
        <v>1979</v>
      </c>
      <c r="G23" s="16" t="s">
        <v>124</v>
      </c>
      <c r="H23" s="19" t="s">
        <v>180</v>
      </c>
      <c r="I23" s="19" t="s">
        <v>44</v>
      </c>
      <c r="J23" s="19">
        <v>20240338654</v>
      </c>
      <c r="K23" s="19">
        <v>11</v>
      </c>
      <c r="L23" s="19">
        <v>0</v>
      </c>
      <c r="M23" s="19">
        <v>11</v>
      </c>
      <c r="N23" s="19">
        <v>6</v>
      </c>
      <c r="O23" s="19">
        <v>1910</v>
      </c>
      <c r="P23" s="19">
        <v>103765</v>
      </c>
      <c r="Q23" s="27">
        <v>1484.15</v>
      </c>
      <c r="R23" s="27">
        <v>7.5670000000000002</v>
      </c>
      <c r="S23" s="19">
        <v>350</v>
      </c>
      <c r="T23" s="19"/>
      <c r="U23" s="27"/>
      <c r="V23" s="27">
        <v>12.84</v>
      </c>
      <c r="W23" s="16"/>
      <c r="X23" s="27">
        <v>23579.01</v>
      </c>
      <c r="Y23" s="57" t="s">
        <v>1950</v>
      </c>
      <c r="Z23" s="16"/>
      <c r="AA23" s="16" t="s">
        <v>1957</v>
      </c>
      <c r="AB23" s="16"/>
      <c r="AC23" s="16"/>
    </row>
    <row r="24" spans="1:29" ht="20.25" customHeight="1" x14ac:dyDescent="0.25">
      <c r="A24" s="19">
        <v>23</v>
      </c>
      <c r="B24" s="651">
        <v>45479</v>
      </c>
      <c r="C24" s="19">
        <v>65948382</v>
      </c>
      <c r="D24" s="19">
        <v>141</v>
      </c>
      <c r="E24" s="135" t="s">
        <v>1940</v>
      </c>
      <c r="F24" s="19">
        <v>65948382</v>
      </c>
      <c r="G24" s="16" t="s">
        <v>124</v>
      </c>
      <c r="H24" s="19" t="s">
        <v>1980</v>
      </c>
      <c r="I24" s="19">
        <v>40</v>
      </c>
      <c r="J24" s="19">
        <v>20240308284</v>
      </c>
      <c r="K24" s="19">
        <v>41</v>
      </c>
      <c r="L24" s="19">
        <v>18</v>
      </c>
      <c r="M24" s="19">
        <v>23</v>
      </c>
      <c r="N24" s="19">
        <v>13</v>
      </c>
      <c r="O24" s="19">
        <v>5778</v>
      </c>
      <c r="P24" s="19">
        <v>449190</v>
      </c>
      <c r="Q24" s="27">
        <v>21396.87</v>
      </c>
      <c r="R24" s="27">
        <v>31.952999999999999</v>
      </c>
      <c r="S24" s="19">
        <v>250</v>
      </c>
      <c r="T24" s="19"/>
      <c r="U24" s="635" t="s">
        <v>1768</v>
      </c>
      <c r="V24" s="19"/>
      <c r="W24" s="16"/>
      <c r="X24" s="27">
        <v>122285.84</v>
      </c>
      <c r="Y24" s="57" t="s">
        <v>1956</v>
      </c>
      <c r="Z24" s="16" t="s">
        <v>1957</v>
      </c>
      <c r="AA24" s="16"/>
      <c r="AB24" s="16"/>
      <c r="AC24" s="16"/>
    </row>
    <row r="25" spans="1:29" ht="20.25" customHeight="1" x14ac:dyDescent="0.25">
      <c r="A25" s="19">
        <v>24</v>
      </c>
      <c r="B25" s="651">
        <v>45481</v>
      </c>
      <c r="C25" s="19">
        <v>69282317</v>
      </c>
      <c r="D25" s="19">
        <v>143</v>
      </c>
      <c r="E25" s="135" t="s">
        <v>1940</v>
      </c>
      <c r="F25" s="19">
        <v>69282317</v>
      </c>
      <c r="G25" s="16" t="s">
        <v>124</v>
      </c>
      <c r="H25" s="19" t="s">
        <v>1981</v>
      </c>
      <c r="I25" s="19">
        <v>40</v>
      </c>
      <c r="J25" s="19">
        <v>20240361153</v>
      </c>
      <c r="K25" s="19">
        <v>36</v>
      </c>
      <c r="L25" s="19">
        <v>16</v>
      </c>
      <c r="M25" s="19">
        <v>20</v>
      </c>
      <c r="N25" s="19">
        <v>14</v>
      </c>
      <c r="O25" s="19">
        <v>5138</v>
      </c>
      <c r="P25" s="19">
        <v>438886</v>
      </c>
      <c r="Q25" s="19">
        <v>18360</v>
      </c>
      <c r="R25" s="27">
        <v>18.675000000000001</v>
      </c>
      <c r="S25" s="19">
        <v>250</v>
      </c>
      <c r="T25" s="19"/>
      <c r="U25" s="635" t="s">
        <v>1768</v>
      </c>
      <c r="V25" s="19"/>
      <c r="W25" s="16"/>
      <c r="X25" s="27">
        <v>112854.03</v>
      </c>
      <c r="Y25" s="57"/>
      <c r="Z25" s="16"/>
      <c r="AA25" s="16"/>
      <c r="AB25" s="16"/>
      <c r="AC25" s="16"/>
    </row>
    <row r="26" spans="1:29" ht="20.25" customHeight="1" x14ac:dyDescent="0.25">
      <c r="A26" s="19">
        <v>25</v>
      </c>
      <c r="B26" s="651">
        <v>45489</v>
      </c>
      <c r="C26" s="22" t="s">
        <v>1982</v>
      </c>
      <c r="D26" s="19">
        <v>145</v>
      </c>
      <c r="E26" s="16" t="s">
        <v>1983</v>
      </c>
      <c r="F26" s="22" t="s">
        <v>1982</v>
      </c>
      <c r="G26" s="16" t="s">
        <v>124</v>
      </c>
      <c r="H26" s="19" t="s">
        <v>1984</v>
      </c>
      <c r="I26" s="19">
        <v>20</v>
      </c>
      <c r="J26" s="19">
        <v>20240366073</v>
      </c>
      <c r="K26" s="19">
        <v>19</v>
      </c>
      <c r="L26" s="19">
        <v>1</v>
      </c>
      <c r="M26" s="19">
        <v>0</v>
      </c>
      <c r="N26" s="19">
        <v>0</v>
      </c>
      <c r="O26" s="19">
        <v>2700</v>
      </c>
      <c r="P26" s="19">
        <v>27000</v>
      </c>
      <c r="Q26" s="27">
        <v>18674.8</v>
      </c>
      <c r="R26" s="27">
        <v>20</v>
      </c>
      <c r="S26" s="19">
        <v>250</v>
      </c>
      <c r="T26" s="19"/>
      <c r="U26" s="635" t="s">
        <v>1768</v>
      </c>
      <c r="V26" s="19">
        <v>635</v>
      </c>
      <c r="W26" s="16"/>
      <c r="X26" s="19">
        <v>36259</v>
      </c>
      <c r="Y26" s="57" t="s">
        <v>1950</v>
      </c>
      <c r="Z26" s="16"/>
      <c r="AA26" s="16"/>
      <c r="AB26" s="16"/>
      <c r="AC26" s="16"/>
    </row>
    <row r="27" spans="1:29" ht="18.75" customHeight="1" x14ac:dyDescent="0.25">
      <c r="A27" s="19">
        <v>26</v>
      </c>
      <c r="B27" s="651">
        <v>45490</v>
      </c>
      <c r="C27" s="22" t="s">
        <v>1985</v>
      </c>
      <c r="D27" s="19">
        <v>144</v>
      </c>
      <c r="E27" s="16" t="s">
        <v>1986</v>
      </c>
      <c r="F27" s="22" t="s">
        <v>1985</v>
      </c>
      <c r="G27" s="16" t="s">
        <v>44</v>
      </c>
      <c r="H27" s="19">
        <v>724816</v>
      </c>
      <c r="I27" s="19" t="s">
        <v>44</v>
      </c>
      <c r="J27" s="19">
        <v>20240366070</v>
      </c>
      <c r="K27" s="19">
        <v>2</v>
      </c>
      <c r="L27" s="19">
        <v>1</v>
      </c>
      <c r="M27" s="19">
        <v>0</v>
      </c>
      <c r="N27" s="19">
        <v>0</v>
      </c>
      <c r="O27" s="19">
        <v>221</v>
      </c>
      <c r="P27" s="19">
        <v>5525</v>
      </c>
      <c r="Q27" s="19">
        <v>1670</v>
      </c>
      <c r="R27" s="27">
        <v>0.248</v>
      </c>
      <c r="S27" s="19">
        <v>175</v>
      </c>
      <c r="T27" s="27"/>
      <c r="U27" s="27"/>
      <c r="V27" s="27"/>
      <c r="W27" s="16"/>
      <c r="X27" s="27">
        <v>3304.53</v>
      </c>
      <c r="Y27" s="57" t="s">
        <v>1950</v>
      </c>
      <c r="Z27" s="16"/>
      <c r="AA27" s="16"/>
      <c r="AB27" s="16"/>
      <c r="AC27" s="16"/>
    </row>
    <row r="28" spans="1:29" ht="18.75" customHeight="1" x14ac:dyDescent="0.25">
      <c r="A28" s="19">
        <v>27</v>
      </c>
      <c r="B28" s="651">
        <v>45496</v>
      </c>
      <c r="C28" s="22" t="s">
        <v>1987</v>
      </c>
      <c r="D28" s="19">
        <v>150</v>
      </c>
      <c r="E28" s="16" t="s">
        <v>1988</v>
      </c>
      <c r="F28" s="22" t="s">
        <v>1987</v>
      </c>
      <c r="G28" s="16" t="s">
        <v>44</v>
      </c>
      <c r="H28" s="19">
        <v>402474</v>
      </c>
      <c r="I28" s="19" t="s">
        <v>44</v>
      </c>
      <c r="J28" s="19">
        <v>20240392035</v>
      </c>
      <c r="K28" s="19">
        <v>1</v>
      </c>
      <c r="L28" s="19">
        <v>0</v>
      </c>
      <c r="M28" s="19">
        <v>1</v>
      </c>
      <c r="N28" s="19">
        <v>0</v>
      </c>
      <c r="O28" s="19">
        <v>25</v>
      </c>
      <c r="P28" s="19">
        <v>695</v>
      </c>
      <c r="Q28" s="27">
        <v>61.76</v>
      </c>
      <c r="R28" s="27">
        <v>0.123</v>
      </c>
      <c r="S28" s="19">
        <v>350</v>
      </c>
      <c r="T28" s="19">
        <v>25</v>
      </c>
      <c r="U28" s="27"/>
      <c r="V28" s="19">
        <v>375</v>
      </c>
      <c r="W28" s="16"/>
      <c r="X28" s="27">
        <v>617.86</v>
      </c>
      <c r="Y28" s="57" t="s">
        <v>1950</v>
      </c>
      <c r="Z28" s="308"/>
      <c r="AA28" s="16" t="s">
        <v>1957</v>
      </c>
      <c r="AB28" s="308"/>
      <c r="AC28" s="308"/>
    </row>
    <row r="29" spans="1:29" ht="18.75" customHeight="1" x14ac:dyDescent="0.25">
      <c r="A29" s="307">
        <v>28</v>
      </c>
      <c r="B29" s="653">
        <v>45502</v>
      </c>
      <c r="C29" s="307">
        <v>65955563</v>
      </c>
      <c r="D29" s="307">
        <v>148</v>
      </c>
      <c r="E29" s="423" t="s">
        <v>1940</v>
      </c>
      <c r="F29" s="307">
        <v>65955563</v>
      </c>
      <c r="G29" s="308" t="s">
        <v>124</v>
      </c>
      <c r="H29" s="307" t="s">
        <v>1989</v>
      </c>
      <c r="I29" s="307">
        <v>40</v>
      </c>
      <c r="J29" s="307">
        <v>20240366166</v>
      </c>
      <c r="K29" s="307">
        <v>40</v>
      </c>
      <c r="L29" s="307">
        <v>15</v>
      </c>
      <c r="M29" s="307">
        <v>25</v>
      </c>
      <c r="N29" s="307">
        <v>12</v>
      </c>
      <c r="O29" s="307">
        <v>6641</v>
      </c>
      <c r="P29" s="307">
        <v>501197</v>
      </c>
      <c r="Q29" s="307">
        <v>21980</v>
      </c>
      <c r="R29" s="635">
        <v>44.793999999999997</v>
      </c>
      <c r="S29" s="307">
        <v>250</v>
      </c>
      <c r="T29" s="307"/>
      <c r="U29" s="635" t="s">
        <v>1768</v>
      </c>
      <c r="V29" s="307"/>
      <c r="W29" s="308"/>
      <c r="X29" s="635">
        <v>141469.89000000001</v>
      </c>
      <c r="Y29" s="657"/>
      <c r="Z29" s="16" t="s">
        <v>1957</v>
      </c>
      <c r="AA29" s="16" t="s">
        <v>1957</v>
      </c>
      <c r="AB29" s="16" t="s">
        <v>1957</v>
      </c>
      <c r="AC29" s="16"/>
    </row>
    <row r="30" spans="1:29" ht="18.75" customHeight="1" x14ac:dyDescent="0.25">
      <c r="A30" s="19">
        <v>29</v>
      </c>
      <c r="B30" s="651">
        <v>45505</v>
      </c>
      <c r="C30" s="22">
        <v>711400038456</v>
      </c>
      <c r="D30" s="19">
        <v>151</v>
      </c>
      <c r="E30" s="16" t="s">
        <v>169</v>
      </c>
      <c r="F30" s="22">
        <v>711400038456</v>
      </c>
      <c r="G30" s="16" t="s">
        <v>119</v>
      </c>
      <c r="H30" s="19" t="s">
        <v>1990</v>
      </c>
      <c r="I30" s="19">
        <v>20</v>
      </c>
      <c r="J30" s="19">
        <v>20240412876</v>
      </c>
      <c r="K30" s="19">
        <v>20</v>
      </c>
      <c r="L30" s="19">
        <v>13</v>
      </c>
      <c r="M30" s="19">
        <v>7</v>
      </c>
      <c r="N30" s="19">
        <v>7</v>
      </c>
      <c r="O30" s="19">
        <v>3707</v>
      </c>
      <c r="P30" s="19">
        <v>602974</v>
      </c>
      <c r="Q30" s="27">
        <v>21303.74</v>
      </c>
      <c r="R30" s="27">
        <v>32.168999999999997</v>
      </c>
      <c r="S30" s="19">
        <v>250</v>
      </c>
      <c r="T30" s="19"/>
      <c r="U30" s="27">
        <v>49.35</v>
      </c>
      <c r="V30" s="19">
        <v>208</v>
      </c>
      <c r="W30" s="16"/>
      <c r="X30" s="27">
        <v>153856.19</v>
      </c>
      <c r="Y30" s="57"/>
      <c r="Z30" s="16"/>
      <c r="AA30" s="16" t="s">
        <v>1957</v>
      </c>
      <c r="AB30" s="16"/>
      <c r="AC30" s="16"/>
    </row>
    <row r="31" spans="1:29" ht="18.75" customHeight="1" x14ac:dyDescent="0.25">
      <c r="A31" s="19">
        <v>30</v>
      </c>
      <c r="B31" s="661">
        <v>45518</v>
      </c>
      <c r="C31" s="22" t="s">
        <v>1991</v>
      </c>
      <c r="D31" s="19">
        <v>149</v>
      </c>
      <c r="E31" s="16" t="s">
        <v>1944</v>
      </c>
      <c r="F31" s="22" t="s">
        <v>1991</v>
      </c>
      <c r="G31" s="16" t="s">
        <v>124</v>
      </c>
      <c r="H31" s="307" t="s">
        <v>1992</v>
      </c>
      <c r="I31" s="19" t="s">
        <v>44</v>
      </c>
      <c r="J31" s="22">
        <v>20240415952</v>
      </c>
      <c r="K31" s="19">
        <v>5</v>
      </c>
      <c r="L31" s="19">
        <v>2</v>
      </c>
      <c r="M31" s="19">
        <v>3</v>
      </c>
      <c r="N31" s="19">
        <v>4</v>
      </c>
      <c r="O31" s="662">
        <v>2339</v>
      </c>
      <c r="P31" s="19">
        <v>17202</v>
      </c>
      <c r="Q31" s="27">
        <v>5632</v>
      </c>
      <c r="R31" s="27">
        <v>6.2</v>
      </c>
      <c r="S31" s="19">
        <v>175</v>
      </c>
      <c r="T31" s="19"/>
      <c r="U31" s="27"/>
      <c r="V31" s="19">
        <v>340</v>
      </c>
      <c r="W31" s="16"/>
      <c r="X31" s="27">
        <v>20404.89</v>
      </c>
      <c r="Y31" s="57"/>
      <c r="Z31" s="16"/>
      <c r="AA31" s="16"/>
      <c r="AB31" s="16"/>
      <c r="AC31" s="16"/>
    </row>
    <row r="32" spans="1:29" ht="18.75" customHeight="1" x14ac:dyDescent="0.25">
      <c r="A32" s="19">
        <v>31</v>
      </c>
      <c r="B32" s="661">
        <v>45526</v>
      </c>
      <c r="C32" s="663" t="s">
        <v>1993</v>
      </c>
      <c r="D32" s="19">
        <v>154</v>
      </c>
      <c r="E32" s="16" t="s">
        <v>169</v>
      </c>
      <c r="F32" s="663" t="s">
        <v>1993</v>
      </c>
      <c r="G32" s="16" t="s">
        <v>119</v>
      </c>
      <c r="H32" s="19" t="s">
        <v>1994</v>
      </c>
      <c r="I32" s="19">
        <v>40</v>
      </c>
      <c r="J32" s="19">
        <v>20240459405</v>
      </c>
      <c r="K32" s="19">
        <v>28</v>
      </c>
      <c r="L32" s="19">
        <v>10</v>
      </c>
      <c r="M32" s="19">
        <v>18</v>
      </c>
      <c r="N32" s="19">
        <v>24</v>
      </c>
      <c r="O32" s="605">
        <v>5656</v>
      </c>
      <c r="P32" s="19">
        <v>552752</v>
      </c>
      <c r="Q32" s="27">
        <v>19820.150000000001</v>
      </c>
      <c r="R32" s="27">
        <v>47.295000000000002</v>
      </c>
      <c r="S32" s="19">
        <v>250</v>
      </c>
      <c r="T32" s="19"/>
      <c r="U32" s="27"/>
      <c r="V32" s="27">
        <v>537.25</v>
      </c>
      <c r="W32" s="16"/>
      <c r="X32" s="19" t="s">
        <v>1995</v>
      </c>
      <c r="Y32" s="57" t="s">
        <v>1950</v>
      </c>
      <c r="Z32" s="16"/>
      <c r="AA32" s="16"/>
      <c r="AB32" s="16"/>
      <c r="AC32" s="16"/>
    </row>
    <row r="33" spans="1:29" ht="17.25" customHeight="1" x14ac:dyDescent="0.25">
      <c r="A33" s="19">
        <v>32</v>
      </c>
      <c r="B33" s="651">
        <v>45533</v>
      </c>
      <c r="C33" s="22" t="s">
        <v>1996</v>
      </c>
      <c r="D33" s="19">
        <v>155</v>
      </c>
      <c r="E33" s="16" t="s">
        <v>322</v>
      </c>
      <c r="F33" s="22" t="s">
        <v>1996</v>
      </c>
      <c r="G33" s="16" t="s">
        <v>124</v>
      </c>
      <c r="H33" s="19" t="s">
        <v>1997</v>
      </c>
      <c r="I33" s="19">
        <v>40</v>
      </c>
      <c r="J33" s="19">
        <v>20240476251</v>
      </c>
      <c r="K33" s="19">
        <v>20</v>
      </c>
      <c r="L33" s="19">
        <v>0</v>
      </c>
      <c r="M33" s="19">
        <v>20</v>
      </c>
      <c r="N33" s="19">
        <v>10</v>
      </c>
      <c r="O33" s="664">
        <v>1632</v>
      </c>
      <c r="P33" s="19">
        <v>82944</v>
      </c>
      <c r="Q33" s="27">
        <v>12525</v>
      </c>
      <c r="R33" s="27">
        <v>50.4</v>
      </c>
      <c r="S33" s="19">
        <v>250</v>
      </c>
      <c r="T33" s="19"/>
      <c r="U33" s="27">
        <v>49.35</v>
      </c>
      <c r="V33" s="19">
        <v>601</v>
      </c>
      <c r="W33" s="16"/>
      <c r="X33" s="19">
        <v>67120</v>
      </c>
      <c r="Y33" s="57" t="s">
        <v>1950</v>
      </c>
      <c r="Z33" s="16"/>
      <c r="AA33" s="16"/>
      <c r="AB33" s="16"/>
      <c r="AC33" s="16"/>
    </row>
    <row r="34" spans="1:29" ht="18.75" customHeight="1" x14ac:dyDescent="0.25">
      <c r="A34" s="5"/>
      <c r="B34" s="665"/>
      <c r="C34" s="22"/>
      <c r="D34" s="19"/>
      <c r="E34" s="16"/>
      <c r="F34" s="22"/>
      <c r="G34" s="16"/>
      <c r="H34" s="19"/>
      <c r="I34" s="19"/>
      <c r="J34" s="19"/>
      <c r="K34" s="19"/>
      <c r="L34" s="19"/>
      <c r="M34" s="19"/>
      <c r="N34" s="19"/>
      <c r="O34" s="19"/>
      <c r="P34" s="19"/>
      <c r="Q34" s="27"/>
      <c r="R34" s="27"/>
      <c r="S34" s="19"/>
      <c r="T34" s="19"/>
      <c r="U34" s="27"/>
      <c r="V34" s="19"/>
      <c r="W34" s="16"/>
      <c r="X34" s="19"/>
      <c r="Y34" s="57"/>
      <c r="Z34" s="16"/>
      <c r="AA34" s="16"/>
      <c r="AB34" s="16"/>
      <c r="AC34" s="16"/>
    </row>
    <row r="35" spans="1:29" ht="18.75" customHeight="1" x14ac:dyDescent="0.25">
      <c r="A35" s="5"/>
      <c r="B35" s="665"/>
      <c r="C35" s="22"/>
      <c r="D35" s="19"/>
      <c r="E35" s="16"/>
      <c r="F35" s="22"/>
      <c r="G35" s="16"/>
      <c r="H35" s="19"/>
      <c r="I35" s="19"/>
      <c r="J35" s="19"/>
      <c r="K35" s="19"/>
      <c r="L35" s="19"/>
      <c r="M35" s="19"/>
      <c r="N35" s="19"/>
      <c r="O35" s="19"/>
      <c r="P35" s="19"/>
      <c r="Q35" s="27"/>
      <c r="R35" s="27"/>
      <c r="S35" s="19"/>
      <c r="T35" s="19"/>
      <c r="U35" s="27"/>
      <c r="V35" s="19"/>
      <c r="W35" s="16"/>
      <c r="X35" s="19"/>
      <c r="Y35" s="57"/>
      <c r="Z35" s="16"/>
      <c r="AA35" s="16"/>
      <c r="AB35" s="16"/>
      <c r="AC35" s="16"/>
    </row>
    <row r="36" spans="1:29" ht="18.75" customHeight="1" x14ac:dyDescent="0.25">
      <c r="A36" s="5"/>
      <c r="B36" s="665"/>
      <c r="C36" s="22"/>
      <c r="D36" s="19"/>
      <c r="E36" s="16"/>
      <c r="F36" s="22"/>
      <c r="G36" s="16"/>
      <c r="H36" s="19"/>
      <c r="I36" s="19"/>
      <c r="J36" s="19"/>
      <c r="K36" s="19"/>
      <c r="L36" s="19"/>
      <c r="M36" s="19"/>
      <c r="N36" s="19"/>
      <c r="O36" s="19"/>
      <c r="P36" s="19"/>
      <c r="Q36" s="27"/>
      <c r="R36" s="27"/>
      <c r="S36" s="19"/>
      <c r="T36" s="19"/>
      <c r="U36" s="27"/>
      <c r="V36" s="19"/>
      <c r="W36" s="16"/>
      <c r="X36" s="19"/>
      <c r="Y36" s="57"/>
      <c r="Z36" s="16"/>
      <c r="AA36" s="16"/>
      <c r="AB36" s="16"/>
      <c r="AC36" s="16"/>
    </row>
    <row r="37" spans="1:29" ht="18.75" customHeight="1" x14ac:dyDescent="0.25">
      <c r="A37" s="5"/>
      <c r="B37" s="665"/>
      <c r="C37" s="22"/>
      <c r="D37" s="19"/>
      <c r="E37" s="16"/>
      <c r="F37" s="22"/>
      <c r="G37" s="16"/>
      <c r="H37" s="19"/>
      <c r="I37" s="19"/>
      <c r="J37" s="19"/>
      <c r="K37" s="19"/>
      <c r="L37" s="19"/>
      <c r="M37" s="19"/>
      <c r="N37" s="19"/>
      <c r="O37" s="19"/>
      <c r="P37" s="19"/>
      <c r="Q37" s="27"/>
      <c r="R37" s="27"/>
      <c r="S37" s="19"/>
      <c r="T37" s="19"/>
      <c r="U37" s="27"/>
      <c r="V37" s="19"/>
      <c r="W37" s="16"/>
      <c r="X37" s="19"/>
      <c r="Y37" s="57"/>
      <c r="Z37" s="16"/>
      <c r="AA37" s="16"/>
      <c r="AB37" s="16"/>
      <c r="AC37" s="16"/>
    </row>
    <row r="38" spans="1:29" ht="18.75" customHeight="1" x14ac:dyDescent="0.25">
      <c r="A38" s="5"/>
      <c r="B38" s="665"/>
      <c r="C38" s="22"/>
      <c r="D38" s="19"/>
      <c r="E38" s="16"/>
      <c r="F38" s="22"/>
      <c r="G38" s="16"/>
      <c r="H38" s="19"/>
      <c r="I38" s="19"/>
      <c r="J38" s="19"/>
      <c r="K38" s="19"/>
      <c r="L38" s="19"/>
      <c r="M38" s="19"/>
      <c r="N38" s="19"/>
      <c r="O38" s="19"/>
      <c r="P38" s="19"/>
      <c r="Q38" s="27"/>
      <c r="R38" s="27"/>
      <c r="S38" s="19"/>
      <c r="T38" s="19"/>
      <c r="U38" s="27"/>
      <c r="V38" s="19"/>
      <c r="W38" s="16"/>
      <c r="X38" s="19"/>
      <c r="Y38" s="57"/>
      <c r="Z38" s="16"/>
      <c r="AA38" s="16"/>
      <c r="AB38" s="16"/>
      <c r="AC38" s="16"/>
    </row>
    <row r="39" spans="1:29" ht="18.75" customHeight="1" x14ac:dyDescent="0.25">
      <c r="A39" s="5"/>
      <c r="B39" s="665"/>
      <c r="C39" s="22"/>
      <c r="D39" s="19"/>
      <c r="E39" s="16"/>
      <c r="F39" s="22"/>
      <c r="G39" s="16"/>
      <c r="H39" s="19"/>
      <c r="I39" s="19"/>
      <c r="J39" s="19"/>
      <c r="K39" s="19"/>
      <c r="L39" s="19"/>
      <c r="M39" s="19"/>
      <c r="N39" s="19"/>
      <c r="O39" s="19"/>
      <c r="P39" s="19"/>
      <c r="Q39" s="27"/>
      <c r="R39" s="27"/>
      <c r="S39" s="19"/>
      <c r="T39" s="19"/>
      <c r="U39" s="27"/>
      <c r="V39" s="19"/>
      <c r="W39" s="16"/>
      <c r="X39" s="19"/>
      <c r="Y39" s="57"/>
      <c r="Z39" s="16"/>
      <c r="AA39" s="16"/>
      <c r="AB39" s="16"/>
      <c r="AC39" s="16"/>
    </row>
    <row r="40" spans="1:29" ht="18.75" customHeight="1" x14ac:dyDescent="0.25">
      <c r="A40" s="5"/>
      <c r="B40" s="665"/>
      <c r="C40" s="22"/>
      <c r="D40" s="19"/>
      <c r="E40" s="16"/>
      <c r="F40" s="22"/>
      <c r="G40" s="16"/>
      <c r="H40" s="19"/>
      <c r="I40" s="19"/>
      <c r="J40" s="19"/>
      <c r="K40" s="19"/>
      <c r="L40" s="19"/>
      <c r="M40" s="19"/>
      <c r="N40" s="19"/>
      <c r="O40" s="19"/>
      <c r="P40" s="19"/>
      <c r="Q40" s="27"/>
      <c r="R40" s="27"/>
      <c r="S40" s="19"/>
      <c r="T40" s="19"/>
      <c r="U40" s="27"/>
      <c r="V40" s="19"/>
      <c r="W40" s="16"/>
      <c r="X40" s="19"/>
      <c r="Y40" s="57"/>
      <c r="Z40" s="16"/>
      <c r="AA40" s="16"/>
      <c r="AB40" s="16"/>
      <c r="AC40" s="16"/>
    </row>
    <row r="41" spans="1:29" ht="18.75" customHeight="1" x14ac:dyDescent="0.25">
      <c r="A41" s="5"/>
      <c r="B41" s="665"/>
      <c r="C41" s="22"/>
      <c r="D41" s="19"/>
      <c r="E41" s="16"/>
      <c r="F41" s="22"/>
      <c r="G41" s="16"/>
      <c r="H41" s="19"/>
      <c r="I41" s="19"/>
      <c r="J41" s="19"/>
      <c r="K41" s="19"/>
      <c r="L41" s="19"/>
      <c r="M41" s="19"/>
      <c r="N41" s="19"/>
      <c r="O41" s="19"/>
      <c r="P41" s="19"/>
      <c r="Q41" s="27"/>
      <c r="R41" s="27"/>
      <c r="S41" s="19"/>
      <c r="T41" s="19"/>
      <c r="U41" s="27"/>
      <c r="V41" s="19"/>
      <c r="W41" s="16"/>
      <c r="X41" s="19"/>
      <c r="Y41" s="57"/>
      <c r="Z41" s="16"/>
      <c r="AA41" s="16"/>
      <c r="AB41" s="16"/>
      <c r="AC41" s="16"/>
    </row>
    <row r="42" spans="1:29" ht="18.75" customHeight="1" x14ac:dyDescent="0.25">
      <c r="A42" s="5"/>
      <c r="B42" s="665"/>
      <c r="C42" s="22"/>
      <c r="D42" s="19"/>
      <c r="E42" s="16"/>
      <c r="F42" s="22"/>
      <c r="G42" s="16"/>
      <c r="H42" s="19"/>
      <c r="I42" s="19"/>
      <c r="J42" s="19"/>
      <c r="K42" s="19"/>
      <c r="L42" s="19"/>
      <c r="M42" s="19"/>
      <c r="N42" s="19"/>
      <c r="O42" s="19"/>
      <c r="P42" s="19"/>
      <c r="Q42" s="27"/>
      <c r="R42" s="27"/>
      <c r="S42" s="19"/>
      <c r="T42" s="19"/>
      <c r="U42" s="27"/>
      <c r="V42" s="19"/>
      <c r="W42" s="16"/>
      <c r="X42" s="19"/>
      <c r="Y42" s="57"/>
      <c r="Z42" s="16"/>
      <c r="AA42" s="16"/>
      <c r="AB42" s="16"/>
      <c r="AC42" s="16"/>
    </row>
    <row r="43" spans="1:29" ht="18.75" customHeight="1" x14ac:dyDescent="0.25">
      <c r="A43" s="5"/>
      <c r="B43" s="665"/>
      <c r="C43" s="22"/>
      <c r="D43" s="19"/>
      <c r="E43" s="16"/>
      <c r="F43" s="22"/>
      <c r="G43" s="16"/>
      <c r="H43" s="19"/>
      <c r="I43" s="19"/>
      <c r="J43" s="19"/>
      <c r="K43" s="19"/>
      <c r="L43" s="19"/>
      <c r="M43" s="19"/>
      <c r="N43" s="19"/>
      <c r="O43" s="19"/>
      <c r="P43" s="19"/>
      <c r="Q43" s="27"/>
      <c r="R43" s="27"/>
      <c r="S43" s="19"/>
      <c r="T43" s="19"/>
      <c r="U43" s="27"/>
      <c r="V43" s="19"/>
      <c r="W43" s="16"/>
      <c r="X43" s="19"/>
      <c r="Y43" s="57"/>
      <c r="Z43" s="16"/>
      <c r="AA43" s="16"/>
      <c r="AB43" s="16"/>
      <c r="AC43" s="16"/>
    </row>
    <row r="44" spans="1:29" ht="18.75" customHeight="1" x14ac:dyDescent="0.25">
      <c r="A44" s="5"/>
      <c r="B44" s="665"/>
      <c r="C44" s="22"/>
      <c r="D44" s="19"/>
      <c r="E44" s="16"/>
      <c r="F44" s="22"/>
      <c r="G44" s="16"/>
      <c r="H44" s="19"/>
      <c r="I44" s="19"/>
      <c r="J44" s="19"/>
      <c r="K44" s="19"/>
      <c r="L44" s="19"/>
      <c r="M44" s="19"/>
      <c r="N44" s="19"/>
      <c r="O44" s="19"/>
      <c r="P44" s="19"/>
      <c r="Q44" s="27"/>
      <c r="R44" s="27"/>
      <c r="S44" s="19"/>
      <c r="T44" s="19"/>
      <c r="U44" s="27"/>
      <c r="V44" s="19"/>
      <c r="W44" s="16"/>
      <c r="X44" s="19"/>
      <c r="Y44" s="57"/>
      <c r="Z44" s="16"/>
      <c r="AA44" s="16"/>
      <c r="AB44" s="16"/>
      <c r="AC44" s="16"/>
    </row>
    <row r="45" spans="1:29" ht="18.75" customHeight="1" x14ac:dyDescent="0.25">
      <c r="A45" s="5"/>
      <c r="B45" s="665"/>
      <c r="C45" s="22"/>
      <c r="D45" s="19"/>
      <c r="E45" s="16"/>
      <c r="F45" s="22"/>
      <c r="G45" s="16"/>
      <c r="H45" s="19"/>
      <c r="I45" s="19"/>
      <c r="J45" s="19"/>
      <c r="K45" s="19"/>
      <c r="L45" s="19"/>
      <c r="M45" s="19"/>
      <c r="N45" s="19"/>
      <c r="O45" s="19"/>
      <c r="P45" s="19"/>
      <c r="Q45" s="27"/>
      <c r="R45" s="27"/>
      <c r="S45" s="19"/>
      <c r="T45" s="19"/>
      <c r="U45" s="27"/>
      <c r="V45" s="19"/>
      <c r="W45" s="16"/>
      <c r="X45" s="19"/>
      <c r="Y45" s="57"/>
      <c r="Z45" s="16"/>
      <c r="AA45" s="16"/>
      <c r="AB45" s="16"/>
      <c r="AC45" s="16"/>
    </row>
    <row r="46" spans="1:29" ht="18.75" customHeight="1" x14ac:dyDescent="0.25">
      <c r="A46" s="5"/>
      <c r="B46" s="665"/>
      <c r="C46" s="22"/>
      <c r="D46" s="19"/>
      <c r="E46" s="16"/>
      <c r="F46" s="22"/>
      <c r="G46" s="16"/>
      <c r="H46" s="19"/>
      <c r="I46" s="19"/>
      <c r="J46" s="19"/>
      <c r="K46" s="19"/>
      <c r="L46" s="19"/>
      <c r="M46" s="19"/>
      <c r="N46" s="19"/>
      <c r="O46" s="19"/>
      <c r="P46" s="19"/>
      <c r="Q46" s="27"/>
      <c r="R46" s="27"/>
      <c r="S46" s="19"/>
      <c r="T46" s="19"/>
      <c r="U46" s="27"/>
      <c r="V46" s="19"/>
      <c r="W46" s="16"/>
      <c r="X46" s="19"/>
      <c r="Y46" s="57"/>
      <c r="Z46" s="16"/>
      <c r="AA46" s="16"/>
      <c r="AB46" s="16"/>
      <c r="AC46" s="16"/>
    </row>
    <row r="47" spans="1:29" ht="18.75" customHeight="1" x14ac:dyDescent="0.25">
      <c r="A47" s="5"/>
      <c r="B47" s="665"/>
      <c r="C47" s="22"/>
      <c r="D47" s="19"/>
      <c r="E47" s="16"/>
      <c r="F47" s="22"/>
      <c r="G47" s="16"/>
      <c r="H47" s="19"/>
      <c r="I47" s="19"/>
      <c r="J47" s="19"/>
      <c r="K47" s="19"/>
      <c r="L47" s="19"/>
      <c r="M47" s="19"/>
      <c r="N47" s="19"/>
      <c r="O47" s="19"/>
      <c r="P47" s="19"/>
      <c r="Q47" s="27"/>
      <c r="R47" s="27"/>
      <c r="S47" s="19"/>
      <c r="T47" s="19"/>
      <c r="U47" s="27"/>
      <c r="V47" s="19"/>
      <c r="W47" s="16"/>
      <c r="X47" s="19"/>
      <c r="Y47" s="57"/>
      <c r="Z47" s="16"/>
      <c r="AA47" s="16"/>
      <c r="AB47" s="16"/>
      <c r="AC47" s="16"/>
    </row>
    <row r="48" spans="1:29" ht="18.75" customHeight="1" x14ac:dyDescent="0.25">
      <c r="A48" s="5"/>
      <c r="B48" s="665"/>
      <c r="C48" s="22"/>
      <c r="D48" s="19"/>
      <c r="E48" s="16"/>
      <c r="F48" s="22"/>
      <c r="G48" s="16"/>
      <c r="H48" s="19"/>
      <c r="I48" s="19"/>
      <c r="J48" s="19"/>
      <c r="K48" s="19"/>
      <c r="L48" s="19"/>
      <c r="M48" s="19"/>
      <c r="N48" s="19"/>
      <c r="O48" s="19"/>
      <c r="P48" s="19"/>
      <c r="Q48" s="27"/>
      <c r="R48" s="27"/>
      <c r="S48" s="19"/>
      <c r="T48" s="19"/>
      <c r="U48" s="27"/>
      <c r="V48" s="19"/>
      <c r="W48" s="16"/>
      <c r="X48" s="19"/>
      <c r="Y48" s="57"/>
      <c r="Z48" s="16"/>
      <c r="AA48" s="16"/>
      <c r="AB48" s="16"/>
      <c r="AC48" s="16"/>
    </row>
    <row r="49" spans="1:29" ht="18.75" customHeight="1" x14ac:dyDescent="0.25">
      <c r="A49" s="5"/>
      <c r="B49" s="665"/>
      <c r="C49" s="22"/>
      <c r="D49" s="19"/>
      <c r="E49" s="16"/>
      <c r="F49" s="22"/>
      <c r="G49" s="16"/>
      <c r="H49" s="19"/>
      <c r="I49" s="19"/>
      <c r="J49" s="19"/>
      <c r="K49" s="19"/>
      <c r="L49" s="19"/>
      <c r="M49" s="19"/>
      <c r="N49" s="19"/>
      <c r="O49" s="19"/>
      <c r="P49" s="19"/>
      <c r="Q49" s="27"/>
      <c r="R49" s="27"/>
      <c r="S49" s="19"/>
      <c r="T49" s="19"/>
      <c r="U49" s="27"/>
      <c r="V49" s="19"/>
      <c r="W49" s="16"/>
      <c r="X49" s="19"/>
      <c r="Y49" s="57"/>
      <c r="Z49" s="16"/>
      <c r="AA49" s="16"/>
      <c r="AB49" s="16"/>
      <c r="AC49" s="16"/>
    </row>
    <row r="50" spans="1:29" ht="18.75" customHeight="1" x14ac:dyDescent="0.25">
      <c r="A50" s="5"/>
      <c r="B50" s="665"/>
      <c r="C50" s="22"/>
      <c r="D50" s="19"/>
      <c r="E50" s="16"/>
      <c r="F50" s="22"/>
      <c r="G50" s="16"/>
      <c r="H50" s="19"/>
      <c r="I50" s="19"/>
      <c r="J50" s="19"/>
      <c r="K50" s="19"/>
      <c r="L50" s="19"/>
      <c r="M50" s="19"/>
      <c r="N50" s="19"/>
      <c r="O50" s="19"/>
      <c r="P50" s="19"/>
      <c r="Q50" s="27"/>
      <c r="R50" s="27"/>
      <c r="S50" s="19"/>
      <c r="T50" s="19"/>
      <c r="U50" s="27"/>
      <c r="V50" s="19"/>
      <c r="W50" s="16"/>
      <c r="X50" s="19"/>
      <c r="Y50" s="57"/>
      <c r="Z50" s="16"/>
      <c r="AA50" s="16"/>
      <c r="AB50" s="16"/>
      <c r="AC50" s="16"/>
    </row>
    <row r="51" spans="1:29" ht="18.75" customHeight="1" x14ac:dyDescent="0.25">
      <c r="A51" s="5"/>
      <c r="B51" s="665"/>
      <c r="C51" s="22"/>
      <c r="D51" s="19"/>
      <c r="E51" s="16"/>
      <c r="F51" s="22"/>
      <c r="G51" s="16"/>
      <c r="H51" s="19"/>
      <c r="I51" s="19"/>
      <c r="J51" s="19"/>
      <c r="K51" s="19"/>
      <c r="L51" s="19"/>
      <c r="M51" s="19"/>
      <c r="N51" s="19"/>
      <c r="O51" s="19"/>
      <c r="P51" s="19"/>
      <c r="Q51" s="27"/>
      <c r="R51" s="27"/>
      <c r="S51" s="19"/>
      <c r="T51" s="19"/>
      <c r="U51" s="27"/>
      <c r="V51" s="19"/>
      <c r="W51" s="16"/>
      <c r="X51" s="19"/>
      <c r="Y51" s="57"/>
      <c r="Z51" s="16"/>
      <c r="AA51" s="16"/>
      <c r="AB51" s="16"/>
      <c r="AC51" s="16"/>
    </row>
    <row r="52" spans="1:29" ht="18.75" customHeight="1" x14ac:dyDescent="0.25">
      <c r="A52" s="5"/>
      <c r="B52" s="665"/>
      <c r="C52" s="22"/>
      <c r="D52" s="19"/>
      <c r="E52" s="16"/>
      <c r="F52" s="22"/>
      <c r="G52" s="16"/>
      <c r="H52" s="19"/>
      <c r="I52" s="19"/>
      <c r="J52" s="19"/>
      <c r="K52" s="19"/>
      <c r="L52" s="19"/>
      <c r="M52" s="19"/>
      <c r="N52" s="19"/>
      <c r="O52" s="19"/>
      <c r="P52" s="19"/>
      <c r="Q52" s="27"/>
      <c r="R52" s="27"/>
      <c r="S52" s="19"/>
      <c r="T52" s="19"/>
      <c r="U52" s="27"/>
      <c r="V52" s="19"/>
      <c r="W52" s="16"/>
      <c r="X52" s="19"/>
      <c r="Y52" s="57"/>
      <c r="Z52" s="16"/>
      <c r="AA52" s="16"/>
      <c r="AB52" s="16"/>
      <c r="AC52" s="16"/>
    </row>
    <row r="53" spans="1:29" ht="18.75" customHeight="1" x14ac:dyDescent="0.25">
      <c r="A53" s="5"/>
      <c r="B53" s="665"/>
      <c r="C53" s="22"/>
      <c r="D53" s="19"/>
      <c r="E53" s="16"/>
      <c r="F53" s="22"/>
      <c r="G53" s="16"/>
      <c r="H53" s="19"/>
      <c r="I53" s="19"/>
      <c r="J53" s="19"/>
      <c r="K53" s="19"/>
      <c r="L53" s="19"/>
      <c r="M53" s="19"/>
      <c r="N53" s="19"/>
      <c r="O53" s="19"/>
      <c r="P53" s="19"/>
      <c r="Q53" s="27"/>
      <c r="R53" s="27"/>
      <c r="S53" s="19"/>
      <c r="T53" s="19"/>
      <c r="U53" s="27"/>
      <c r="V53" s="19"/>
      <c r="W53" s="16"/>
      <c r="X53" s="19"/>
      <c r="Y53" s="57"/>
      <c r="Z53" s="16"/>
      <c r="AA53" s="16"/>
      <c r="AB53" s="16"/>
      <c r="AC53" s="16"/>
    </row>
    <row r="54" spans="1:29" ht="18.75" customHeight="1" x14ac:dyDescent="0.25">
      <c r="A54" s="5"/>
      <c r="B54" s="665"/>
      <c r="C54" s="22"/>
      <c r="D54" s="19"/>
      <c r="E54" s="16"/>
      <c r="F54" s="22"/>
      <c r="G54" s="16"/>
      <c r="H54" s="19"/>
      <c r="I54" s="19"/>
      <c r="J54" s="19"/>
      <c r="K54" s="19"/>
      <c r="L54" s="19"/>
      <c r="M54" s="19"/>
      <c r="N54" s="19"/>
      <c r="O54" s="19"/>
      <c r="P54" s="19"/>
      <c r="Q54" s="27"/>
      <c r="R54" s="27"/>
      <c r="S54" s="19"/>
      <c r="T54" s="19"/>
      <c r="U54" s="27"/>
      <c r="V54" s="19"/>
      <c r="W54" s="16"/>
      <c r="X54" s="19"/>
      <c r="Y54" s="57"/>
      <c r="Z54" s="16"/>
      <c r="AA54" s="16"/>
      <c r="AB54" s="16"/>
      <c r="AC54" s="16"/>
    </row>
    <row r="55" spans="1:29" ht="18.75" customHeight="1" x14ac:dyDescent="0.25">
      <c r="A55" s="5"/>
      <c r="B55" s="665"/>
      <c r="C55" s="22"/>
      <c r="D55" s="19"/>
      <c r="E55" s="16"/>
      <c r="F55" s="22"/>
      <c r="G55" s="16"/>
      <c r="H55" s="19"/>
      <c r="I55" s="19"/>
      <c r="J55" s="19"/>
      <c r="K55" s="19"/>
      <c r="L55" s="19"/>
      <c r="M55" s="19"/>
      <c r="N55" s="19"/>
      <c r="O55" s="19"/>
      <c r="P55" s="19"/>
      <c r="Q55" s="27"/>
      <c r="R55" s="27"/>
      <c r="S55" s="19"/>
      <c r="T55" s="19"/>
      <c r="U55" s="27"/>
      <c r="V55" s="19"/>
      <c r="W55" s="16"/>
      <c r="X55" s="19"/>
      <c r="Y55" s="57"/>
      <c r="Z55" s="16"/>
      <c r="AA55" s="16"/>
      <c r="AB55" s="16"/>
      <c r="AC55" s="16"/>
    </row>
    <row r="56" spans="1:29" ht="18.75" customHeight="1" x14ac:dyDescent="0.25">
      <c r="A56" s="5"/>
      <c r="B56" s="665"/>
      <c r="C56" s="22"/>
      <c r="D56" s="19"/>
      <c r="E56" s="16"/>
      <c r="F56" s="22"/>
      <c r="G56" s="16"/>
      <c r="H56" s="19"/>
      <c r="I56" s="19"/>
      <c r="J56" s="19"/>
      <c r="K56" s="19"/>
      <c r="L56" s="19"/>
      <c r="M56" s="19"/>
      <c r="N56" s="19"/>
      <c r="O56" s="19"/>
      <c r="P56" s="19"/>
      <c r="Q56" s="27"/>
      <c r="R56" s="27"/>
      <c r="S56" s="19"/>
      <c r="T56" s="19"/>
      <c r="U56" s="27"/>
      <c r="V56" s="19"/>
      <c r="W56" s="16"/>
      <c r="X56" s="19"/>
      <c r="Y56" s="57"/>
      <c r="Z56" s="16"/>
      <c r="AA56" s="16"/>
      <c r="AB56" s="16"/>
      <c r="AC56" s="16"/>
    </row>
    <row r="57" spans="1:29" ht="18.75" customHeight="1" x14ac:dyDescent="0.25">
      <c r="A57" s="5"/>
      <c r="B57" s="665"/>
      <c r="C57" s="22"/>
      <c r="D57" s="19"/>
      <c r="E57" s="16"/>
      <c r="F57" s="22"/>
      <c r="G57" s="16"/>
      <c r="H57" s="19"/>
      <c r="I57" s="19"/>
      <c r="J57" s="19"/>
      <c r="K57" s="19"/>
      <c r="L57" s="19"/>
      <c r="M57" s="19"/>
      <c r="N57" s="19"/>
      <c r="O57" s="19"/>
      <c r="P57" s="19"/>
      <c r="Q57" s="27"/>
      <c r="R57" s="27"/>
      <c r="S57" s="19"/>
      <c r="T57" s="19"/>
      <c r="U57" s="27"/>
      <c r="V57" s="19"/>
      <c r="W57" s="16"/>
      <c r="X57" s="19"/>
      <c r="Y57" s="57"/>
      <c r="Z57" s="16"/>
      <c r="AA57" s="16"/>
      <c r="AB57" s="16"/>
      <c r="AC57" s="16"/>
    </row>
    <row r="58" spans="1:29" ht="18.75" customHeight="1" x14ac:dyDescent="0.25">
      <c r="A58" s="5"/>
      <c r="B58" s="665"/>
      <c r="C58" s="22"/>
      <c r="D58" s="19"/>
      <c r="E58" s="16"/>
      <c r="F58" s="22"/>
      <c r="G58" s="16"/>
      <c r="H58" s="19"/>
      <c r="I58" s="19"/>
      <c r="J58" s="19"/>
      <c r="K58" s="19"/>
      <c r="L58" s="19"/>
      <c r="M58" s="19"/>
      <c r="N58" s="19"/>
      <c r="O58" s="19"/>
      <c r="P58" s="19"/>
      <c r="Q58" s="27"/>
      <c r="R58" s="27"/>
      <c r="S58" s="19"/>
      <c r="T58" s="19"/>
      <c r="U58" s="27"/>
      <c r="V58" s="19"/>
      <c r="W58" s="16"/>
      <c r="X58" s="19"/>
      <c r="Y58" s="57"/>
      <c r="Z58" s="16"/>
      <c r="AA58" s="16"/>
      <c r="AB58" s="16"/>
      <c r="AC58" s="16"/>
    </row>
    <row r="59" spans="1:29" ht="18.75" customHeight="1" x14ac:dyDescent="0.25">
      <c r="A59" s="5"/>
      <c r="B59" s="665"/>
      <c r="C59" s="22"/>
      <c r="D59" s="19"/>
      <c r="E59" s="16"/>
      <c r="F59" s="22"/>
      <c r="G59" s="16"/>
      <c r="H59" s="19"/>
      <c r="I59" s="19"/>
      <c r="J59" s="19"/>
      <c r="K59" s="19"/>
      <c r="L59" s="19"/>
      <c r="M59" s="19"/>
      <c r="N59" s="19"/>
      <c r="O59" s="19"/>
      <c r="P59" s="19"/>
      <c r="Q59" s="27"/>
      <c r="R59" s="27"/>
      <c r="S59" s="19"/>
      <c r="T59" s="19"/>
      <c r="U59" s="27"/>
      <c r="V59" s="19"/>
      <c r="W59" s="16"/>
      <c r="X59" s="19"/>
      <c r="Y59" s="57"/>
      <c r="Z59" s="16"/>
      <c r="AA59" s="16"/>
      <c r="AB59" s="16"/>
      <c r="AC59" s="16"/>
    </row>
    <row r="60" spans="1:29" ht="18.75" customHeight="1" x14ac:dyDescent="0.25">
      <c r="A60" s="5"/>
      <c r="B60" s="665"/>
      <c r="C60" s="22"/>
      <c r="D60" s="19"/>
      <c r="E60" s="16"/>
      <c r="F60" s="22"/>
      <c r="G60" s="16"/>
      <c r="H60" s="19"/>
      <c r="I60" s="19"/>
      <c r="J60" s="19"/>
      <c r="K60" s="19"/>
      <c r="L60" s="19"/>
      <c r="M60" s="19"/>
      <c r="N60" s="19"/>
      <c r="O60" s="19"/>
      <c r="P60" s="19"/>
      <c r="Q60" s="27"/>
      <c r="R60" s="27"/>
      <c r="S60" s="19"/>
      <c r="T60" s="19"/>
      <c r="U60" s="27"/>
      <c r="V60" s="19"/>
      <c r="W60" s="16"/>
      <c r="X60" s="19"/>
      <c r="Y60" s="57"/>
      <c r="Z60" s="16"/>
      <c r="AA60" s="16"/>
      <c r="AB60" s="16"/>
      <c r="AC60" s="16"/>
    </row>
    <row r="61" spans="1:29" ht="18.75" customHeight="1" x14ac:dyDescent="0.25">
      <c r="A61" s="5"/>
      <c r="B61" s="665"/>
      <c r="C61" s="22"/>
      <c r="D61" s="19"/>
      <c r="E61" s="16"/>
      <c r="F61" s="22"/>
      <c r="G61" s="16"/>
      <c r="H61" s="19"/>
      <c r="I61" s="19"/>
      <c r="J61" s="19"/>
      <c r="K61" s="19"/>
      <c r="L61" s="19"/>
      <c r="M61" s="19"/>
      <c r="N61" s="19"/>
      <c r="O61" s="19"/>
      <c r="P61" s="19"/>
      <c r="Q61" s="27"/>
      <c r="R61" s="27"/>
      <c r="S61" s="19"/>
      <c r="T61" s="19"/>
      <c r="U61" s="27"/>
      <c r="V61" s="19"/>
      <c r="W61" s="16"/>
      <c r="X61" s="19"/>
      <c r="Y61" s="57"/>
      <c r="Z61" s="16"/>
      <c r="AA61" s="16"/>
      <c r="AB61" s="16"/>
      <c r="AC61" s="16"/>
    </row>
    <row r="62" spans="1:29" ht="18.75" customHeight="1" x14ac:dyDescent="0.25">
      <c r="A62" s="5"/>
      <c r="B62" s="665"/>
      <c r="C62" s="22"/>
      <c r="D62" s="19"/>
      <c r="E62" s="16"/>
      <c r="F62" s="22"/>
      <c r="G62" s="16"/>
      <c r="H62" s="19"/>
      <c r="I62" s="19"/>
      <c r="J62" s="19"/>
      <c r="K62" s="19"/>
      <c r="L62" s="19"/>
      <c r="M62" s="19"/>
      <c r="N62" s="19"/>
      <c r="O62" s="19"/>
      <c r="P62" s="19"/>
      <c r="Q62" s="27"/>
      <c r="R62" s="27"/>
      <c r="S62" s="19"/>
      <c r="T62" s="19"/>
      <c r="U62" s="27"/>
      <c r="V62" s="19"/>
      <c r="W62" s="16"/>
      <c r="X62" s="19"/>
      <c r="Y62" s="57"/>
      <c r="Z62" s="16"/>
      <c r="AA62" s="16"/>
      <c r="AB62" s="16"/>
      <c r="AC62" s="16"/>
    </row>
    <row r="63" spans="1:29" ht="18.75" customHeight="1" x14ac:dyDescent="0.25">
      <c r="A63" s="5"/>
      <c r="B63" s="665"/>
      <c r="C63" s="22"/>
      <c r="D63" s="19"/>
      <c r="E63" s="16"/>
      <c r="F63" s="22"/>
      <c r="G63" s="16"/>
      <c r="H63" s="19"/>
      <c r="I63" s="19"/>
      <c r="J63" s="19"/>
      <c r="K63" s="19"/>
      <c r="L63" s="19"/>
      <c r="M63" s="19"/>
      <c r="N63" s="19"/>
      <c r="O63" s="19"/>
      <c r="P63" s="19"/>
      <c r="Q63" s="27"/>
      <c r="R63" s="27"/>
      <c r="S63" s="19"/>
      <c r="T63" s="19"/>
      <c r="U63" s="27"/>
      <c r="V63" s="19"/>
      <c r="W63" s="16"/>
      <c r="X63" s="19"/>
      <c r="Y63" s="57"/>
      <c r="Z63" s="16"/>
      <c r="AA63" s="16"/>
      <c r="AB63" s="16"/>
      <c r="AC63" s="16"/>
    </row>
    <row r="64" spans="1:29" ht="18.75" customHeight="1" x14ac:dyDescent="0.25">
      <c r="A64" s="5"/>
      <c r="B64" s="665"/>
      <c r="C64" s="22"/>
      <c r="D64" s="19"/>
      <c r="E64" s="16"/>
      <c r="F64" s="22"/>
      <c r="G64" s="16"/>
      <c r="H64" s="19"/>
      <c r="I64" s="19"/>
      <c r="J64" s="19"/>
      <c r="K64" s="19"/>
      <c r="L64" s="19"/>
      <c r="M64" s="19"/>
      <c r="N64" s="19"/>
      <c r="O64" s="19"/>
      <c r="P64" s="19"/>
      <c r="Q64" s="27"/>
      <c r="R64" s="27"/>
      <c r="S64" s="19"/>
      <c r="T64" s="19"/>
      <c r="U64" s="27"/>
      <c r="V64" s="19"/>
      <c r="W64" s="16"/>
      <c r="X64" s="19"/>
      <c r="Y64" s="5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F323"/>
  <sheetViews>
    <sheetView workbookViewId="0"/>
  </sheetViews>
  <sheetFormatPr baseColWidth="10" defaultColWidth="9.140625" defaultRowHeight="15" x14ac:dyDescent="0.25"/>
  <cols>
    <col min="1" max="1" width="4.28515625" style="238" bestFit="1" customWidth="1"/>
    <col min="2" max="2" width="11.85546875" style="238" bestFit="1" customWidth="1"/>
    <col min="3" max="4" width="28.28515625" style="238" bestFit="1" customWidth="1"/>
    <col min="5" max="5" width="28.140625" style="239" bestFit="1" customWidth="1"/>
    <col min="6" max="7" width="24.28515625" style="239" bestFit="1" customWidth="1"/>
    <col min="8" max="8" width="24.28515625" style="236" bestFit="1" customWidth="1"/>
    <col min="9" max="9" width="24.28515625" style="240" bestFit="1" customWidth="1"/>
    <col min="10" max="10" width="16.42578125" style="241" bestFit="1" customWidth="1"/>
    <col min="11" max="11" width="16.42578125" style="240" bestFit="1" customWidth="1"/>
    <col min="12" max="12" width="20.28515625" style="238" bestFit="1" customWidth="1"/>
    <col min="13" max="13" width="17.42578125" style="240" bestFit="1" customWidth="1"/>
    <col min="14" max="14" width="17.7109375" style="240" bestFit="1" customWidth="1"/>
    <col min="15" max="16" width="17.7109375" style="236" bestFit="1" customWidth="1"/>
    <col min="17" max="18" width="17.7109375" style="238" bestFit="1" customWidth="1"/>
    <col min="19" max="19" width="20" style="240" bestFit="1" customWidth="1"/>
    <col min="20" max="20" width="20.7109375" style="240" bestFit="1" customWidth="1"/>
    <col min="21" max="22" width="20.7109375" style="242" bestFit="1" customWidth="1"/>
    <col min="23" max="24" width="19.28515625" style="242" bestFit="1" customWidth="1"/>
    <col min="25" max="25" width="24.5703125" style="242" bestFit="1" customWidth="1"/>
    <col min="26" max="26" width="20.28515625" style="236" bestFit="1" customWidth="1"/>
    <col min="27" max="27" width="32.7109375" style="242" bestFit="1" customWidth="1"/>
    <col min="28" max="28" width="64" style="236" bestFit="1" customWidth="1"/>
    <col min="29" max="32" width="13.5703125" style="236" bestFit="1" customWidth="1"/>
  </cols>
  <sheetData>
    <row r="1" spans="1:32" s="94" customFormat="1" ht="18.75" customHeight="1" x14ac:dyDescent="0.25">
      <c r="A1" s="95"/>
      <c r="B1" s="95"/>
      <c r="C1" s="696" t="s">
        <v>89</v>
      </c>
      <c r="D1" s="697"/>
      <c r="E1" s="697"/>
      <c r="F1" s="697"/>
      <c r="G1" s="697"/>
      <c r="H1" s="97"/>
      <c r="I1" s="98"/>
      <c r="J1" s="98"/>
      <c r="K1" s="98"/>
      <c r="L1" s="95"/>
      <c r="M1" s="98"/>
      <c r="N1" s="98"/>
      <c r="O1" s="97"/>
      <c r="P1" s="97"/>
      <c r="Q1" s="95"/>
      <c r="R1" s="95"/>
      <c r="S1" s="98"/>
      <c r="T1" s="98"/>
      <c r="U1" s="99"/>
      <c r="V1" s="99"/>
      <c r="W1" s="99"/>
      <c r="X1" s="99"/>
      <c r="Y1" s="99"/>
      <c r="Z1" s="97"/>
      <c r="AA1" s="99"/>
      <c r="AB1" s="97"/>
      <c r="AC1" s="97"/>
      <c r="AD1" s="97"/>
      <c r="AE1" s="97"/>
      <c r="AF1" s="97"/>
    </row>
    <row r="2" spans="1:32" s="94" customFormat="1" ht="18.75" customHeight="1" x14ac:dyDescent="0.25">
      <c r="A2" s="95"/>
      <c r="B2" s="95"/>
      <c r="C2" s="696" t="s">
        <v>90</v>
      </c>
      <c r="D2" s="697"/>
      <c r="E2" s="697"/>
      <c r="F2" s="697"/>
      <c r="G2" s="697"/>
      <c r="H2" s="697"/>
      <c r="I2" s="697"/>
      <c r="J2" s="697"/>
      <c r="K2" s="98"/>
      <c r="L2" s="95"/>
      <c r="M2" s="98"/>
      <c r="N2" s="98"/>
      <c r="O2" s="97"/>
      <c r="P2" s="97"/>
      <c r="Q2" s="95"/>
      <c r="R2" s="95"/>
      <c r="S2" s="98"/>
      <c r="T2" s="98"/>
      <c r="U2" s="99"/>
      <c r="V2" s="99"/>
      <c r="W2" s="99"/>
      <c r="X2" s="99"/>
      <c r="Y2" s="99"/>
      <c r="Z2" s="97"/>
      <c r="AA2" s="99"/>
      <c r="AB2" s="97"/>
      <c r="AC2" s="97"/>
      <c r="AD2" s="97"/>
      <c r="AE2" s="97"/>
      <c r="AF2" s="97"/>
    </row>
    <row r="3" spans="1:32" s="94" customFormat="1" ht="15.75" customHeight="1" x14ac:dyDescent="0.25">
      <c r="A3" s="95"/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2"/>
      <c r="M3" s="103"/>
      <c r="N3" s="103"/>
      <c r="O3" s="103"/>
      <c r="P3" s="103"/>
      <c r="Q3" s="103"/>
      <c r="R3" s="103"/>
      <c r="S3" s="103"/>
      <c r="T3" s="103"/>
      <c r="U3" s="104"/>
      <c r="V3" s="104"/>
      <c r="W3" s="104"/>
      <c r="X3" s="104"/>
      <c r="Y3" s="104"/>
      <c r="Z3" s="104"/>
      <c r="AA3" s="104"/>
      <c r="AB3" s="104"/>
      <c r="AC3" s="105"/>
      <c r="AD3" s="106"/>
      <c r="AE3" s="97"/>
      <c r="AF3" s="107"/>
    </row>
    <row r="4" spans="1:32" s="94" customFormat="1" ht="18.75" customHeight="1" x14ac:dyDescent="0.25">
      <c r="A4" s="95"/>
      <c r="B4" s="108"/>
      <c r="C4" s="698" t="s">
        <v>91</v>
      </c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  <c r="S4" s="669"/>
      <c r="T4" s="669"/>
      <c r="U4" s="669"/>
      <c r="V4" s="669"/>
      <c r="W4" s="669"/>
      <c r="X4" s="669"/>
      <c r="Y4" s="670"/>
      <c r="Z4" s="105"/>
      <c r="AA4" s="99"/>
      <c r="AB4" s="97"/>
      <c r="AC4" s="97"/>
      <c r="AD4" s="97"/>
      <c r="AE4" s="97"/>
      <c r="AF4" s="97"/>
    </row>
    <row r="5" spans="1:32" s="94" customFormat="1" ht="69.75" customHeight="1" x14ac:dyDescent="0.25">
      <c r="A5" s="95"/>
      <c r="B5" s="109" t="s">
        <v>92</v>
      </c>
      <c r="C5" s="110" t="s">
        <v>93</v>
      </c>
      <c r="D5" s="111" t="s">
        <v>94</v>
      </c>
      <c r="E5" s="101" t="s">
        <v>95</v>
      </c>
      <c r="F5" s="101" t="s">
        <v>96</v>
      </c>
      <c r="G5" s="101" t="s">
        <v>14</v>
      </c>
      <c r="H5" s="112" t="s">
        <v>97</v>
      </c>
      <c r="I5" s="113" t="s">
        <v>98</v>
      </c>
      <c r="J5" s="113" t="s">
        <v>99</v>
      </c>
      <c r="K5" s="113" t="s">
        <v>100</v>
      </c>
      <c r="L5" s="114" t="s">
        <v>101</v>
      </c>
      <c r="M5" s="115" t="s">
        <v>102</v>
      </c>
      <c r="N5" s="115" t="s">
        <v>103</v>
      </c>
      <c r="O5" s="116" t="s">
        <v>104</v>
      </c>
      <c r="P5" s="116" t="s">
        <v>105</v>
      </c>
      <c r="Q5" s="117" t="s">
        <v>106</v>
      </c>
      <c r="R5" s="117" t="s">
        <v>107</v>
      </c>
      <c r="S5" s="115" t="s">
        <v>108</v>
      </c>
      <c r="T5" s="118" t="s">
        <v>109</v>
      </c>
      <c r="U5" s="119" t="s">
        <v>110</v>
      </c>
      <c r="V5" s="120" t="s">
        <v>29</v>
      </c>
      <c r="W5" s="119" t="s">
        <v>111</v>
      </c>
      <c r="X5" s="119" t="s">
        <v>112</v>
      </c>
      <c r="Y5" s="119" t="s">
        <v>113</v>
      </c>
      <c r="Z5" s="121" t="s">
        <v>114</v>
      </c>
      <c r="AA5" s="99"/>
      <c r="AB5" s="97"/>
      <c r="AC5" s="97"/>
      <c r="AD5" s="97"/>
      <c r="AE5" s="97"/>
      <c r="AF5" s="97"/>
    </row>
    <row r="6" spans="1:32" s="94" customFormat="1" ht="69.75" customHeight="1" x14ac:dyDescent="0.25">
      <c r="A6" s="122">
        <v>1</v>
      </c>
      <c r="B6" s="123">
        <v>44713</v>
      </c>
      <c r="C6" s="124">
        <v>480200017581</v>
      </c>
      <c r="D6" s="124" t="s">
        <v>115</v>
      </c>
      <c r="E6" s="125" t="s">
        <v>116</v>
      </c>
      <c r="F6" s="125" t="s">
        <v>117</v>
      </c>
      <c r="G6" s="125" t="s">
        <v>118</v>
      </c>
      <c r="H6" s="126" t="s">
        <v>119</v>
      </c>
      <c r="I6" s="127" t="s">
        <v>120</v>
      </c>
      <c r="J6" s="127">
        <v>20</v>
      </c>
      <c r="K6" s="127">
        <v>20220259347</v>
      </c>
      <c r="L6" s="124">
        <v>10</v>
      </c>
      <c r="M6" s="124"/>
      <c r="N6" s="124"/>
      <c r="O6" s="124"/>
      <c r="P6" s="124"/>
      <c r="Q6" s="124"/>
      <c r="R6" s="124"/>
      <c r="S6" s="127">
        <v>87772</v>
      </c>
      <c r="T6" s="128">
        <v>5520.5</v>
      </c>
      <c r="U6" s="128">
        <v>12.36</v>
      </c>
      <c r="V6" s="128">
        <v>250</v>
      </c>
      <c r="W6" s="128"/>
      <c r="X6" s="128"/>
      <c r="Y6" s="128">
        <v>51442.1</v>
      </c>
      <c r="Z6" s="129"/>
      <c r="AA6" s="130" t="s">
        <v>121</v>
      </c>
      <c r="AB6" s="131"/>
      <c r="AC6" s="97"/>
      <c r="AD6" s="97"/>
      <c r="AE6" s="97"/>
      <c r="AF6" s="97"/>
    </row>
    <row r="7" spans="1:32" s="94" customFormat="1" ht="69.75" customHeight="1" x14ac:dyDescent="0.25">
      <c r="A7" s="122">
        <f t="shared" ref="A7:A14" si="0">A6+1</f>
        <v>2</v>
      </c>
      <c r="B7" s="123">
        <v>44713</v>
      </c>
      <c r="C7" s="124">
        <v>6335770020</v>
      </c>
      <c r="D7" s="124" t="s">
        <v>122</v>
      </c>
      <c r="E7" s="125" t="s">
        <v>123</v>
      </c>
      <c r="F7" s="125" t="s">
        <v>117</v>
      </c>
      <c r="G7" s="125" t="s">
        <v>118</v>
      </c>
      <c r="H7" s="126" t="s">
        <v>124</v>
      </c>
      <c r="I7" s="127" t="s">
        <v>125</v>
      </c>
      <c r="J7" s="127">
        <v>20</v>
      </c>
      <c r="K7" s="127">
        <v>20220260850</v>
      </c>
      <c r="L7" s="124">
        <v>10</v>
      </c>
      <c r="M7" s="124"/>
      <c r="N7" s="124"/>
      <c r="O7" s="124"/>
      <c r="P7" s="124"/>
      <c r="Q7" s="124"/>
      <c r="R7" s="124"/>
      <c r="S7" s="127">
        <v>133822</v>
      </c>
      <c r="T7" s="128">
        <v>6638.8</v>
      </c>
      <c r="U7" s="128">
        <v>12.72</v>
      </c>
      <c r="V7" s="128">
        <v>250</v>
      </c>
      <c r="W7" s="128"/>
      <c r="X7" s="128"/>
      <c r="Y7" s="128">
        <v>71472.88</v>
      </c>
      <c r="Z7" s="129"/>
      <c r="AA7" s="130" t="s">
        <v>121</v>
      </c>
      <c r="AB7" s="131"/>
      <c r="AC7" s="97"/>
      <c r="AD7" s="97"/>
      <c r="AE7" s="97"/>
      <c r="AF7" s="97"/>
    </row>
    <row r="8" spans="1:32" s="94" customFormat="1" ht="69.75" customHeight="1" x14ac:dyDescent="0.25">
      <c r="A8" s="122">
        <f t="shared" si="0"/>
        <v>3</v>
      </c>
      <c r="B8" s="123">
        <v>44719</v>
      </c>
      <c r="C8" s="124" t="s">
        <v>126</v>
      </c>
      <c r="D8" s="124" t="s">
        <v>127</v>
      </c>
      <c r="E8" s="125" t="s">
        <v>128</v>
      </c>
      <c r="F8" s="125" t="s">
        <v>129</v>
      </c>
      <c r="G8" s="125" t="s">
        <v>126</v>
      </c>
      <c r="H8" s="126" t="s">
        <v>130</v>
      </c>
      <c r="I8" s="127">
        <v>956432</v>
      </c>
      <c r="J8" s="127">
        <v>26</v>
      </c>
      <c r="K8" s="127">
        <v>20220269813</v>
      </c>
      <c r="L8" s="124">
        <v>5</v>
      </c>
      <c r="M8" s="124"/>
      <c r="N8" s="124"/>
      <c r="O8" s="124"/>
      <c r="P8" s="124"/>
      <c r="Q8" s="124"/>
      <c r="R8" s="124"/>
      <c r="S8" s="127">
        <v>80877</v>
      </c>
      <c r="T8" s="128">
        <v>2931.5</v>
      </c>
      <c r="U8" s="128">
        <v>6</v>
      </c>
      <c r="V8" s="128"/>
      <c r="W8" s="128"/>
      <c r="X8" s="128"/>
      <c r="Y8" s="128">
        <v>19782.66</v>
      </c>
      <c r="Z8" s="129"/>
      <c r="AA8" s="130" t="s">
        <v>121</v>
      </c>
      <c r="AB8" s="131"/>
      <c r="AC8" s="97"/>
      <c r="AD8" s="97"/>
      <c r="AE8" s="97"/>
      <c r="AF8" s="97"/>
    </row>
    <row r="9" spans="1:32" s="94" customFormat="1" ht="69.75" customHeight="1" x14ac:dyDescent="0.25">
      <c r="A9" s="122">
        <f t="shared" si="0"/>
        <v>4</v>
      </c>
      <c r="B9" s="132">
        <v>44721</v>
      </c>
      <c r="C9" s="133" t="s">
        <v>131</v>
      </c>
      <c r="D9" s="133" t="s">
        <v>132</v>
      </c>
      <c r="E9" s="134" t="s">
        <v>133</v>
      </c>
      <c r="F9" s="134" t="s">
        <v>134</v>
      </c>
      <c r="G9" s="134" t="s">
        <v>126</v>
      </c>
      <c r="H9" s="135" t="s">
        <v>135</v>
      </c>
      <c r="I9" s="136">
        <v>959654</v>
      </c>
      <c r="J9" s="136">
        <v>26</v>
      </c>
      <c r="K9" s="136">
        <v>20220275393</v>
      </c>
      <c r="L9" s="133">
        <v>3</v>
      </c>
      <c r="M9" s="133">
        <v>3</v>
      </c>
      <c r="N9" s="133">
        <v>56</v>
      </c>
      <c r="O9" s="135" t="s">
        <v>136</v>
      </c>
      <c r="P9" s="135" t="s">
        <v>136</v>
      </c>
      <c r="Q9" s="133">
        <v>1</v>
      </c>
      <c r="R9" s="133">
        <v>1</v>
      </c>
      <c r="S9" s="136">
        <v>70334</v>
      </c>
      <c r="T9" s="137">
        <v>1944.47</v>
      </c>
      <c r="U9" s="137">
        <v>3.9980000000000002</v>
      </c>
      <c r="V9" s="137"/>
      <c r="W9" s="137"/>
      <c r="X9" s="137"/>
      <c r="Y9" s="137">
        <v>25166.07</v>
      </c>
      <c r="Z9" s="138"/>
      <c r="AA9" s="99"/>
      <c r="AB9" s="131"/>
      <c r="AC9" s="97"/>
      <c r="AD9" s="97"/>
      <c r="AE9" s="97"/>
      <c r="AF9" s="97"/>
    </row>
    <row r="10" spans="1:32" s="94" customFormat="1" ht="69.75" customHeight="1" x14ac:dyDescent="0.25">
      <c r="A10" s="122">
        <f t="shared" si="0"/>
        <v>5</v>
      </c>
      <c r="B10" s="132">
        <v>44722</v>
      </c>
      <c r="C10" s="133" t="s">
        <v>126</v>
      </c>
      <c r="D10" s="133" t="s">
        <v>137</v>
      </c>
      <c r="E10" s="134" t="s">
        <v>138</v>
      </c>
      <c r="F10" s="134" t="s">
        <v>139</v>
      </c>
      <c r="G10" s="134" t="s">
        <v>126</v>
      </c>
      <c r="H10" s="135" t="s">
        <v>130</v>
      </c>
      <c r="I10" s="136" t="s">
        <v>140</v>
      </c>
      <c r="J10" s="136">
        <v>26</v>
      </c>
      <c r="K10" s="136">
        <v>20220278769</v>
      </c>
      <c r="L10" s="133">
        <v>4</v>
      </c>
      <c r="M10" s="133">
        <v>4</v>
      </c>
      <c r="N10" s="133">
        <v>60</v>
      </c>
      <c r="O10" s="135" t="s">
        <v>136</v>
      </c>
      <c r="P10" s="135" t="s">
        <v>136</v>
      </c>
      <c r="Q10" s="133">
        <v>1</v>
      </c>
      <c r="R10" s="133">
        <v>1</v>
      </c>
      <c r="S10" s="136">
        <v>33885</v>
      </c>
      <c r="T10" s="137">
        <v>2230.6</v>
      </c>
      <c r="U10" s="137">
        <v>4.3559999999999999</v>
      </c>
      <c r="V10" s="137"/>
      <c r="W10" s="137"/>
      <c r="X10" s="137"/>
      <c r="Y10" s="137">
        <v>32071.27</v>
      </c>
      <c r="Z10" s="138"/>
      <c r="AA10" s="99"/>
      <c r="AB10" s="131"/>
      <c r="AC10" s="97"/>
      <c r="AD10" s="97"/>
      <c r="AE10" s="97"/>
      <c r="AF10" s="97"/>
    </row>
    <row r="11" spans="1:32" s="94" customFormat="1" ht="69.75" customHeight="1" x14ac:dyDescent="0.25">
      <c r="A11" s="122">
        <f t="shared" si="0"/>
        <v>6</v>
      </c>
      <c r="B11" s="123">
        <v>44722</v>
      </c>
      <c r="C11" s="124" t="s">
        <v>126</v>
      </c>
      <c r="D11" s="124" t="s">
        <v>141</v>
      </c>
      <c r="E11" s="125" t="s">
        <v>142</v>
      </c>
      <c r="F11" s="125" t="s">
        <v>139</v>
      </c>
      <c r="G11" s="125" t="s">
        <v>126</v>
      </c>
      <c r="H11" s="126" t="s">
        <v>130</v>
      </c>
      <c r="I11" s="127" t="s">
        <v>140</v>
      </c>
      <c r="J11" s="127">
        <v>26</v>
      </c>
      <c r="K11" s="677">
        <v>20220276355</v>
      </c>
      <c r="L11" s="124">
        <v>1</v>
      </c>
      <c r="M11" s="124"/>
      <c r="N11" s="124"/>
      <c r="O11" s="124"/>
      <c r="P11" s="124"/>
      <c r="Q11" s="124"/>
      <c r="R11" s="124"/>
      <c r="S11" s="127">
        <v>1029</v>
      </c>
      <c r="T11" s="128">
        <v>266.5</v>
      </c>
      <c r="U11" s="128">
        <v>0.73</v>
      </c>
      <c r="V11" s="128"/>
      <c r="W11" s="128"/>
      <c r="X11" s="139"/>
      <c r="Y11" s="680">
        <v>6555.66</v>
      </c>
      <c r="Z11" s="140"/>
      <c r="AA11" s="130" t="s">
        <v>121</v>
      </c>
      <c r="AB11" s="131"/>
      <c r="AC11" s="97"/>
      <c r="AD11" s="97"/>
      <c r="AE11" s="97"/>
      <c r="AF11" s="97"/>
    </row>
    <row r="12" spans="1:32" s="94" customFormat="1" ht="69.75" customHeight="1" x14ac:dyDescent="0.25">
      <c r="A12" s="122">
        <f t="shared" si="0"/>
        <v>7</v>
      </c>
      <c r="B12" s="132">
        <v>44722</v>
      </c>
      <c r="C12" s="133" t="s">
        <v>126</v>
      </c>
      <c r="D12" s="133" t="s">
        <v>141</v>
      </c>
      <c r="E12" s="134" t="s">
        <v>142</v>
      </c>
      <c r="F12" s="134" t="s">
        <v>139</v>
      </c>
      <c r="G12" s="134" t="s">
        <v>126</v>
      </c>
      <c r="H12" s="135" t="s">
        <v>130</v>
      </c>
      <c r="I12" s="136" t="s">
        <v>140</v>
      </c>
      <c r="J12" s="136">
        <v>26</v>
      </c>
      <c r="K12" s="679"/>
      <c r="L12" s="133">
        <v>1</v>
      </c>
      <c r="M12" s="133">
        <v>1</v>
      </c>
      <c r="N12" s="133">
        <v>10</v>
      </c>
      <c r="O12" s="135" t="s">
        <v>136</v>
      </c>
      <c r="P12" s="135" t="s">
        <v>136</v>
      </c>
      <c r="Q12" s="133" t="s">
        <v>136</v>
      </c>
      <c r="R12" s="133" t="s">
        <v>136</v>
      </c>
      <c r="S12" s="136">
        <v>1301</v>
      </c>
      <c r="T12" s="137">
        <v>457.05</v>
      </c>
      <c r="U12" s="137">
        <v>0.16800000000000001</v>
      </c>
      <c r="V12" s="137"/>
      <c r="W12" s="137"/>
      <c r="X12" s="142"/>
      <c r="Y12" s="682"/>
      <c r="Z12" s="138"/>
      <c r="AA12" s="99"/>
      <c r="AB12" s="131"/>
      <c r="AC12" s="97"/>
      <c r="AD12" s="97"/>
      <c r="AE12" s="97"/>
      <c r="AF12" s="97"/>
    </row>
    <row r="13" spans="1:32" s="94" customFormat="1" ht="69.75" customHeight="1" x14ac:dyDescent="0.25">
      <c r="A13" s="122">
        <f t="shared" si="0"/>
        <v>8</v>
      </c>
      <c r="B13" s="123">
        <v>44726</v>
      </c>
      <c r="C13" s="124" t="s">
        <v>126</v>
      </c>
      <c r="D13" s="124" t="s">
        <v>143</v>
      </c>
      <c r="E13" s="125" t="s">
        <v>144</v>
      </c>
      <c r="F13" s="125" t="s">
        <v>145</v>
      </c>
      <c r="G13" s="125" t="s">
        <v>126</v>
      </c>
      <c r="H13" s="126" t="s">
        <v>130</v>
      </c>
      <c r="I13" s="127">
        <v>279698</v>
      </c>
      <c r="J13" s="127">
        <v>26</v>
      </c>
      <c r="K13" s="677">
        <v>20220284069</v>
      </c>
      <c r="L13" s="124">
        <v>2</v>
      </c>
      <c r="M13" s="124"/>
      <c r="N13" s="124"/>
      <c r="O13" s="124"/>
      <c r="P13" s="124"/>
      <c r="Q13" s="124"/>
      <c r="R13" s="124"/>
      <c r="S13" s="127">
        <v>22510</v>
      </c>
      <c r="T13" s="128">
        <v>1062</v>
      </c>
      <c r="U13" s="128">
        <v>1.7509999999999999</v>
      </c>
      <c r="V13" s="128"/>
      <c r="W13" s="128"/>
      <c r="X13" s="139"/>
      <c r="Y13" s="680">
        <v>16049.89</v>
      </c>
      <c r="Z13" s="129"/>
      <c r="AA13" s="130" t="s">
        <v>121</v>
      </c>
      <c r="AB13" s="131"/>
      <c r="AC13" s="97"/>
      <c r="AD13" s="97"/>
      <c r="AE13" s="97"/>
      <c r="AF13" s="97"/>
    </row>
    <row r="14" spans="1:32" s="94" customFormat="1" ht="69.75" customHeight="1" x14ac:dyDescent="0.25">
      <c r="A14" s="143">
        <f t="shared" si="0"/>
        <v>9</v>
      </c>
      <c r="B14" s="132">
        <v>44726</v>
      </c>
      <c r="C14" s="133" t="s">
        <v>126</v>
      </c>
      <c r="D14" s="133" t="s">
        <v>143</v>
      </c>
      <c r="E14" s="134" t="s">
        <v>144</v>
      </c>
      <c r="F14" s="134" t="s">
        <v>145</v>
      </c>
      <c r="G14" s="134" t="s">
        <v>126</v>
      </c>
      <c r="H14" s="135" t="s">
        <v>130</v>
      </c>
      <c r="I14" s="136">
        <v>279698</v>
      </c>
      <c r="J14" s="136">
        <v>26</v>
      </c>
      <c r="K14" s="679"/>
      <c r="L14" s="144">
        <v>1</v>
      </c>
      <c r="M14" s="144">
        <v>1</v>
      </c>
      <c r="N14" s="144">
        <v>20</v>
      </c>
      <c r="O14" s="135" t="s">
        <v>136</v>
      </c>
      <c r="P14" s="135" t="s">
        <v>136</v>
      </c>
      <c r="Q14" s="133">
        <v>1</v>
      </c>
      <c r="R14" s="144">
        <v>1</v>
      </c>
      <c r="S14" s="145">
        <v>1424</v>
      </c>
      <c r="T14" s="146">
        <v>703</v>
      </c>
      <c r="U14" s="146">
        <v>1.5129999999999999</v>
      </c>
      <c r="V14" s="146"/>
      <c r="W14" s="146"/>
      <c r="X14" s="147"/>
      <c r="Y14" s="682"/>
      <c r="Z14" s="138"/>
      <c r="AA14" s="99"/>
      <c r="AB14" s="131"/>
      <c r="AC14" s="97"/>
      <c r="AD14" s="97"/>
      <c r="AE14" s="97"/>
      <c r="AF14" s="97"/>
    </row>
    <row r="15" spans="1:32" s="94" customFormat="1" ht="69.75" customHeight="1" x14ac:dyDescent="0.25">
      <c r="A15" s="122">
        <v>10</v>
      </c>
      <c r="B15" s="132">
        <v>44727</v>
      </c>
      <c r="C15" s="133" t="s">
        <v>126</v>
      </c>
      <c r="D15" s="133" t="s">
        <v>146</v>
      </c>
      <c r="E15" s="134" t="s">
        <v>147</v>
      </c>
      <c r="F15" s="134" t="s">
        <v>134</v>
      </c>
      <c r="G15" s="134" t="s">
        <v>126</v>
      </c>
      <c r="H15" s="135" t="s">
        <v>135</v>
      </c>
      <c r="I15" s="136">
        <v>508745</v>
      </c>
      <c r="J15" s="136">
        <v>26</v>
      </c>
      <c r="K15" s="136">
        <v>20220279161</v>
      </c>
      <c r="L15" s="133">
        <v>2</v>
      </c>
      <c r="M15" s="133">
        <v>2</v>
      </c>
      <c r="N15" s="133">
        <v>27</v>
      </c>
      <c r="O15" s="135" t="s">
        <v>136</v>
      </c>
      <c r="P15" s="135" t="s">
        <v>136</v>
      </c>
      <c r="Q15" s="133">
        <v>1</v>
      </c>
      <c r="R15" s="133" t="s">
        <v>136</v>
      </c>
      <c r="S15" s="136">
        <v>32970</v>
      </c>
      <c r="T15" s="137">
        <v>723.6</v>
      </c>
      <c r="U15" s="137">
        <v>2.6150000000000002</v>
      </c>
      <c r="V15" s="137"/>
      <c r="W15" s="137"/>
      <c r="X15" s="137"/>
      <c r="Y15" s="137">
        <v>28511.9</v>
      </c>
      <c r="Z15" s="138"/>
      <c r="AA15" s="99"/>
      <c r="AB15" s="131"/>
      <c r="AC15" s="97"/>
      <c r="AD15" s="97"/>
      <c r="AE15" s="97"/>
      <c r="AF15" s="97"/>
    </row>
    <row r="16" spans="1:32" s="94" customFormat="1" ht="69.75" customHeight="1" x14ac:dyDescent="0.25">
      <c r="A16" s="122">
        <f>A15+1</f>
        <v>11</v>
      </c>
      <c r="B16" s="148">
        <v>44729</v>
      </c>
      <c r="C16" s="133" t="s">
        <v>126</v>
      </c>
      <c r="D16" s="133" t="s">
        <v>148</v>
      </c>
      <c r="E16" s="134" t="s">
        <v>149</v>
      </c>
      <c r="F16" s="134" t="s">
        <v>150</v>
      </c>
      <c r="G16" s="134" t="s">
        <v>126</v>
      </c>
      <c r="H16" s="135" t="s">
        <v>130</v>
      </c>
      <c r="I16" s="136">
        <v>724656</v>
      </c>
      <c r="J16" s="136">
        <v>26</v>
      </c>
      <c r="K16" s="136">
        <v>20220288502</v>
      </c>
      <c r="L16" s="133">
        <v>6</v>
      </c>
      <c r="M16" s="133">
        <v>6</v>
      </c>
      <c r="N16" s="133">
        <v>20</v>
      </c>
      <c r="O16" s="135" t="s">
        <v>136</v>
      </c>
      <c r="P16" s="135" t="s">
        <v>136</v>
      </c>
      <c r="Q16" s="133">
        <v>1</v>
      </c>
      <c r="R16" s="133">
        <v>2</v>
      </c>
      <c r="S16" s="136">
        <v>87117</v>
      </c>
      <c r="T16" s="137">
        <v>4130.2</v>
      </c>
      <c r="U16" s="137">
        <v>7.31</v>
      </c>
      <c r="V16" s="137"/>
      <c r="W16" s="137"/>
      <c r="X16" s="137"/>
      <c r="Y16" s="137">
        <v>25469.56</v>
      </c>
      <c r="Z16" s="138"/>
      <c r="AA16" s="99"/>
      <c r="AB16" s="131"/>
      <c r="AC16" s="97"/>
      <c r="AD16" s="97"/>
      <c r="AE16" s="97"/>
      <c r="AF16" s="97"/>
    </row>
    <row r="17" spans="1:32" s="94" customFormat="1" ht="69.75" customHeight="1" x14ac:dyDescent="0.25">
      <c r="A17" s="122">
        <f>A16+1</f>
        <v>12</v>
      </c>
      <c r="B17" s="148">
        <v>44729</v>
      </c>
      <c r="C17" s="133" t="s">
        <v>126</v>
      </c>
      <c r="D17" s="133" t="s">
        <v>151</v>
      </c>
      <c r="E17" s="134" t="s">
        <v>152</v>
      </c>
      <c r="F17" s="134" t="s">
        <v>150</v>
      </c>
      <c r="G17" s="134" t="s">
        <v>126</v>
      </c>
      <c r="H17" s="135" t="s">
        <v>130</v>
      </c>
      <c r="I17" s="136">
        <v>407424</v>
      </c>
      <c r="J17" s="136">
        <v>26</v>
      </c>
      <c r="K17" s="136">
        <v>20220291514</v>
      </c>
      <c r="L17" s="133">
        <v>1</v>
      </c>
      <c r="M17" s="133">
        <v>1</v>
      </c>
      <c r="N17" s="133">
        <v>11</v>
      </c>
      <c r="O17" s="135" t="s">
        <v>136</v>
      </c>
      <c r="P17" s="135" t="s">
        <v>136</v>
      </c>
      <c r="Q17" s="133" t="s">
        <v>136</v>
      </c>
      <c r="R17" s="133" t="s">
        <v>136</v>
      </c>
      <c r="S17" s="136">
        <v>4060</v>
      </c>
      <c r="T17" s="137">
        <v>456.8</v>
      </c>
      <c r="U17" s="137">
        <v>0.72599999999999998</v>
      </c>
      <c r="V17" s="137">
        <v>175</v>
      </c>
      <c r="W17" s="137"/>
      <c r="X17" s="137"/>
      <c r="Y17" s="137">
        <v>4217.2</v>
      </c>
      <c r="Z17" s="138"/>
      <c r="AA17" s="99"/>
      <c r="AB17" s="131"/>
      <c r="AC17" s="97"/>
      <c r="AD17" s="97"/>
      <c r="AE17" s="97"/>
      <c r="AF17" s="97"/>
    </row>
    <row r="18" spans="1:32" s="94" customFormat="1" ht="69.75" customHeight="1" x14ac:dyDescent="0.25">
      <c r="A18" s="143">
        <f>A17+1</f>
        <v>13</v>
      </c>
      <c r="B18" s="149">
        <v>44733</v>
      </c>
      <c r="C18" s="144" t="s">
        <v>126</v>
      </c>
      <c r="D18" s="144" t="s">
        <v>153</v>
      </c>
      <c r="E18" s="150" t="s">
        <v>154</v>
      </c>
      <c r="F18" s="150" t="s">
        <v>155</v>
      </c>
      <c r="G18" s="150" t="s">
        <v>126</v>
      </c>
      <c r="H18" s="151" t="s">
        <v>135</v>
      </c>
      <c r="I18" s="136">
        <v>961036</v>
      </c>
      <c r="J18" s="136">
        <v>26</v>
      </c>
      <c r="K18" s="145">
        <v>20220293645</v>
      </c>
      <c r="L18" s="144">
        <v>3</v>
      </c>
      <c r="M18" s="144">
        <v>3</v>
      </c>
      <c r="N18" s="133">
        <v>34</v>
      </c>
      <c r="O18" s="135" t="s">
        <v>136</v>
      </c>
      <c r="P18" s="135" t="s">
        <v>136</v>
      </c>
      <c r="Q18" s="133">
        <v>1</v>
      </c>
      <c r="R18" s="133">
        <v>1</v>
      </c>
      <c r="S18" s="136">
        <v>59336</v>
      </c>
      <c r="T18" s="137">
        <v>1852.8</v>
      </c>
      <c r="U18" s="137">
        <v>3.5840000000000001</v>
      </c>
      <c r="V18" s="137"/>
      <c r="W18" s="137"/>
      <c r="X18" s="137"/>
      <c r="Y18" s="137">
        <v>23043.32</v>
      </c>
      <c r="Z18" s="138"/>
      <c r="AA18" s="99"/>
      <c r="AB18" s="131"/>
      <c r="AC18" s="97"/>
      <c r="AD18" s="97"/>
      <c r="AE18" s="97"/>
      <c r="AF18" s="97"/>
    </row>
    <row r="19" spans="1:32" s="94" customFormat="1" ht="69.75" customHeight="1" x14ac:dyDescent="0.25">
      <c r="A19" s="122">
        <v>14</v>
      </c>
      <c r="B19" s="149">
        <v>44750</v>
      </c>
      <c r="C19" s="133" t="s">
        <v>156</v>
      </c>
      <c r="D19" s="152" t="s">
        <v>157</v>
      </c>
      <c r="E19" s="134" t="s">
        <v>133</v>
      </c>
      <c r="F19" s="134" t="s">
        <v>155</v>
      </c>
      <c r="G19" s="134" t="s">
        <v>126</v>
      </c>
      <c r="H19" s="135" t="s">
        <v>135</v>
      </c>
      <c r="I19" s="136">
        <v>502562</v>
      </c>
      <c r="J19" s="136">
        <v>26</v>
      </c>
      <c r="K19" s="136">
        <v>20220327736</v>
      </c>
      <c r="L19" s="133">
        <v>3</v>
      </c>
      <c r="M19" s="133"/>
      <c r="N19" s="133"/>
      <c r="O19" s="133"/>
      <c r="P19" s="133"/>
      <c r="Q19" s="133"/>
      <c r="R19" s="133"/>
      <c r="S19" s="136">
        <v>74157</v>
      </c>
      <c r="T19" s="137">
        <v>1954.8</v>
      </c>
      <c r="U19" s="137">
        <v>3.86</v>
      </c>
      <c r="V19" s="137"/>
      <c r="W19" s="137"/>
      <c r="X19" s="137"/>
      <c r="Y19" s="137">
        <v>25081.4</v>
      </c>
      <c r="Z19" s="138"/>
      <c r="AA19" s="99"/>
      <c r="AB19" s="131"/>
      <c r="AC19" s="97"/>
      <c r="AD19" s="97"/>
      <c r="AE19" s="97"/>
      <c r="AF19" s="97"/>
    </row>
    <row r="20" spans="1:32" s="94" customFormat="1" ht="69.75" customHeight="1" x14ac:dyDescent="0.25">
      <c r="A20" s="122">
        <f t="shared" ref="A20:A26" si="1">A19+1</f>
        <v>15</v>
      </c>
      <c r="B20" s="149">
        <v>44755</v>
      </c>
      <c r="C20" s="133">
        <v>67162517</v>
      </c>
      <c r="D20" s="133" t="s">
        <v>158</v>
      </c>
      <c r="E20" s="134" t="s">
        <v>159</v>
      </c>
      <c r="F20" s="134" t="s">
        <v>160</v>
      </c>
      <c r="G20" s="134" t="s">
        <v>118</v>
      </c>
      <c r="H20" s="135" t="s">
        <v>124</v>
      </c>
      <c r="I20" s="136" t="s">
        <v>161</v>
      </c>
      <c r="J20" s="136">
        <v>26</v>
      </c>
      <c r="K20" s="136">
        <v>20220333878</v>
      </c>
      <c r="L20" s="133">
        <v>11</v>
      </c>
      <c r="M20" s="133"/>
      <c r="N20" s="133"/>
      <c r="O20" s="133"/>
      <c r="P20" s="133"/>
      <c r="Q20" s="133"/>
      <c r="R20" s="133"/>
      <c r="S20" s="136">
        <v>32920</v>
      </c>
      <c r="T20" s="137">
        <v>10191.299999999999</v>
      </c>
      <c r="U20" s="137">
        <v>4.9859999999999998</v>
      </c>
      <c r="V20" s="137"/>
      <c r="W20" s="137"/>
      <c r="X20" s="137"/>
      <c r="Y20" s="137">
        <v>64536.800000000003</v>
      </c>
      <c r="Z20" s="138"/>
      <c r="AA20" s="99"/>
      <c r="AB20" s="131"/>
      <c r="AC20" s="97"/>
      <c r="AD20" s="97"/>
      <c r="AE20" s="97"/>
      <c r="AF20" s="97"/>
    </row>
    <row r="21" spans="1:32" s="94" customFormat="1" ht="69.75" customHeight="1" x14ac:dyDescent="0.25">
      <c r="A21" s="122">
        <f t="shared" si="1"/>
        <v>16</v>
      </c>
      <c r="B21" s="153">
        <v>44755</v>
      </c>
      <c r="C21" s="154" t="s">
        <v>162</v>
      </c>
      <c r="D21" s="154" t="s">
        <v>163</v>
      </c>
      <c r="E21" s="155" t="s">
        <v>147</v>
      </c>
      <c r="F21" s="155" t="s">
        <v>155</v>
      </c>
      <c r="G21" s="155" t="s">
        <v>126</v>
      </c>
      <c r="H21" s="156" t="s">
        <v>135</v>
      </c>
      <c r="I21" s="157" t="s">
        <v>164</v>
      </c>
      <c r="J21" s="157">
        <v>26</v>
      </c>
      <c r="K21" s="157">
        <v>20220329462</v>
      </c>
      <c r="L21" s="154">
        <v>3</v>
      </c>
      <c r="M21" s="154"/>
      <c r="N21" s="154"/>
      <c r="O21" s="154"/>
      <c r="P21" s="154"/>
      <c r="Q21" s="154"/>
      <c r="R21" s="154"/>
      <c r="S21" s="157">
        <v>39519</v>
      </c>
      <c r="T21" s="158">
        <v>1724.4</v>
      </c>
      <c r="U21" s="158">
        <v>3.4369999999999998</v>
      </c>
      <c r="V21" s="158"/>
      <c r="W21" s="158"/>
      <c r="X21" s="158"/>
      <c r="Y21" s="158">
        <v>22106.15</v>
      </c>
      <c r="Z21" s="159"/>
      <c r="AA21" s="160" t="s">
        <v>165</v>
      </c>
      <c r="AB21" s="131"/>
      <c r="AC21" s="97"/>
      <c r="AD21" s="97"/>
      <c r="AE21" s="97"/>
      <c r="AF21" s="97"/>
    </row>
    <row r="22" spans="1:32" s="94" customFormat="1" ht="69.75" customHeight="1" x14ac:dyDescent="0.25">
      <c r="A22" s="122">
        <f t="shared" si="1"/>
        <v>17</v>
      </c>
      <c r="B22" s="132">
        <v>44756</v>
      </c>
      <c r="C22" s="133" t="s">
        <v>126</v>
      </c>
      <c r="D22" s="133" t="s">
        <v>166</v>
      </c>
      <c r="E22" s="134" t="s">
        <v>154</v>
      </c>
      <c r="F22" s="134" t="s">
        <v>155</v>
      </c>
      <c r="G22" s="134" t="s">
        <v>126</v>
      </c>
      <c r="H22" s="135" t="s">
        <v>135</v>
      </c>
      <c r="I22" s="136">
        <v>961036</v>
      </c>
      <c r="J22" s="136">
        <v>26</v>
      </c>
      <c r="K22" s="136">
        <v>20220337387</v>
      </c>
      <c r="L22" s="133">
        <v>2</v>
      </c>
      <c r="M22" s="133"/>
      <c r="N22" s="133"/>
      <c r="O22" s="133"/>
      <c r="P22" s="133"/>
      <c r="Q22" s="133"/>
      <c r="R22" s="133"/>
      <c r="S22" s="136">
        <v>11800</v>
      </c>
      <c r="T22" s="137">
        <v>1028.4000000000001</v>
      </c>
      <c r="U22" s="137">
        <v>2.48</v>
      </c>
      <c r="V22" s="137"/>
      <c r="W22" s="137"/>
      <c r="X22" s="137"/>
      <c r="Y22" s="137">
        <v>10655.6</v>
      </c>
      <c r="Z22" s="138"/>
      <c r="AA22" s="99"/>
      <c r="AB22" s="131"/>
      <c r="AC22" s="97"/>
      <c r="AD22" s="97"/>
      <c r="AE22" s="97"/>
      <c r="AF22" s="97"/>
    </row>
    <row r="23" spans="1:32" s="94" customFormat="1" ht="69.75" customHeight="1" x14ac:dyDescent="0.25">
      <c r="A23" s="122">
        <f t="shared" si="1"/>
        <v>18</v>
      </c>
      <c r="B23" s="132">
        <v>44757</v>
      </c>
      <c r="C23" s="133">
        <v>6339937990</v>
      </c>
      <c r="D23" s="133" t="s">
        <v>167</v>
      </c>
      <c r="E23" s="134" t="s">
        <v>168</v>
      </c>
      <c r="F23" s="134" t="s">
        <v>169</v>
      </c>
      <c r="G23" s="134" t="s">
        <v>118</v>
      </c>
      <c r="H23" s="135" t="s">
        <v>124</v>
      </c>
      <c r="I23" s="136" t="s">
        <v>170</v>
      </c>
      <c r="J23" s="136">
        <v>20</v>
      </c>
      <c r="K23" s="136">
        <v>20220341481</v>
      </c>
      <c r="L23" s="133">
        <v>11</v>
      </c>
      <c r="M23" s="133"/>
      <c r="N23" s="133"/>
      <c r="O23" s="133"/>
      <c r="P23" s="133"/>
      <c r="Q23" s="133"/>
      <c r="R23" s="133"/>
      <c r="S23" s="136">
        <v>31845</v>
      </c>
      <c r="T23" s="137">
        <v>8173.06</v>
      </c>
      <c r="U23" s="137">
        <v>8.89</v>
      </c>
      <c r="V23" s="137">
        <v>250</v>
      </c>
      <c r="W23" s="137"/>
      <c r="X23" s="137"/>
      <c r="Y23" s="137">
        <v>39665.67</v>
      </c>
      <c r="Z23" s="138"/>
      <c r="AA23" s="99"/>
      <c r="AB23" s="131"/>
      <c r="AC23" s="97"/>
      <c r="AD23" s="97"/>
      <c r="AE23" s="97"/>
      <c r="AF23" s="97"/>
    </row>
    <row r="24" spans="1:32" s="94" customFormat="1" ht="69.75" customHeight="1" x14ac:dyDescent="0.25">
      <c r="A24" s="122">
        <f t="shared" si="1"/>
        <v>19</v>
      </c>
      <c r="B24" s="161">
        <v>44762</v>
      </c>
      <c r="C24" s="154" t="s">
        <v>126</v>
      </c>
      <c r="D24" s="154" t="s">
        <v>171</v>
      </c>
      <c r="E24" s="155" t="s">
        <v>138</v>
      </c>
      <c r="F24" s="155" t="s">
        <v>139</v>
      </c>
      <c r="G24" s="155" t="s">
        <v>126</v>
      </c>
      <c r="H24" s="156" t="s">
        <v>130</v>
      </c>
      <c r="I24" s="157">
        <v>926996</v>
      </c>
      <c r="J24" s="157">
        <v>26</v>
      </c>
      <c r="K24" s="157">
        <v>20220350330</v>
      </c>
      <c r="L24" s="154">
        <v>9</v>
      </c>
      <c r="M24" s="154"/>
      <c r="N24" s="154"/>
      <c r="O24" s="154"/>
      <c r="P24" s="154"/>
      <c r="Q24" s="154"/>
      <c r="R24" s="154"/>
      <c r="S24" s="157">
        <v>67298</v>
      </c>
      <c r="T24" s="158">
        <v>5708.92</v>
      </c>
      <c r="U24" s="158">
        <v>3.5350000000000001</v>
      </c>
      <c r="V24" s="158"/>
      <c r="W24" s="158"/>
      <c r="X24" s="158"/>
      <c r="Y24" s="158">
        <v>58930.92</v>
      </c>
      <c r="Z24" s="159"/>
      <c r="AA24" s="160" t="s">
        <v>172</v>
      </c>
      <c r="AB24" s="131"/>
      <c r="AC24" s="97"/>
      <c r="AD24" s="97"/>
      <c r="AE24" s="97"/>
      <c r="AF24" s="97"/>
    </row>
    <row r="25" spans="1:32" s="94" customFormat="1" ht="69.75" customHeight="1" x14ac:dyDescent="0.25">
      <c r="A25" s="122">
        <f t="shared" si="1"/>
        <v>20</v>
      </c>
      <c r="B25" s="123">
        <v>44768</v>
      </c>
      <c r="C25" s="124" t="s">
        <v>126</v>
      </c>
      <c r="D25" s="124" t="s">
        <v>173</v>
      </c>
      <c r="E25" s="125" t="s">
        <v>174</v>
      </c>
      <c r="F25" s="125" t="s">
        <v>155</v>
      </c>
      <c r="G25" s="125" t="s">
        <v>126</v>
      </c>
      <c r="H25" s="126" t="s">
        <v>135</v>
      </c>
      <c r="I25" s="127" t="s">
        <v>175</v>
      </c>
      <c r="J25" s="127">
        <v>20</v>
      </c>
      <c r="K25" s="127">
        <v>20220354833</v>
      </c>
      <c r="L25" s="124">
        <v>2</v>
      </c>
      <c r="M25" s="124"/>
      <c r="N25" s="124"/>
      <c r="O25" s="124"/>
      <c r="P25" s="124"/>
      <c r="Q25" s="124"/>
      <c r="R25" s="124"/>
      <c r="S25" s="127">
        <v>5972</v>
      </c>
      <c r="T25" s="128">
        <v>190.5</v>
      </c>
      <c r="U25" s="128">
        <v>0.56000000000000005</v>
      </c>
      <c r="V25" s="128"/>
      <c r="W25" s="128"/>
      <c r="X25" s="128"/>
      <c r="Y25" s="128">
        <v>2796.64</v>
      </c>
      <c r="Z25" s="140"/>
      <c r="AA25" s="128" t="s">
        <v>121</v>
      </c>
      <c r="AB25" s="131"/>
      <c r="AC25" s="97"/>
      <c r="AD25" s="97"/>
      <c r="AE25" s="97"/>
      <c r="AF25" s="97"/>
    </row>
    <row r="26" spans="1:32" s="94" customFormat="1" ht="69.75" customHeight="1" x14ac:dyDescent="0.25">
      <c r="A26" s="122">
        <f t="shared" si="1"/>
        <v>21</v>
      </c>
      <c r="B26" s="123">
        <v>44774</v>
      </c>
      <c r="C26" s="124">
        <v>60501241</v>
      </c>
      <c r="D26" s="124">
        <v>27605878</v>
      </c>
      <c r="E26" s="125" t="s">
        <v>176</v>
      </c>
      <c r="F26" s="125" t="s">
        <v>160</v>
      </c>
      <c r="G26" s="125" t="s">
        <v>118</v>
      </c>
      <c r="H26" s="126" t="s">
        <v>124</v>
      </c>
      <c r="I26" s="127" t="s">
        <v>177</v>
      </c>
      <c r="J26" s="127">
        <v>20</v>
      </c>
      <c r="K26" s="127">
        <v>20220350700</v>
      </c>
      <c r="L26" s="124">
        <v>15</v>
      </c>
      <c r="M26" s="124"/>
      <c r="N26" s="124"/>
      <c r="O26" s="124"/>
      <c r="P26" s="124"/>
      <c r="Q26" s="124"/>
      <c r="R26" s="124"/>
      <c r="S26" s="127">
        <v>42559</v>
      </c>
      <c r="T26" s="128">
        <v>5738</v>
      </c>
      <c r="U26" s="128">
        <v>18.73</v>
      </c>
      <c r="V26" s="128">
        <v>250</v>
      </c>
      <c r="W26" s="128"/>
      <c r="X26" s="128"/>
      <c r="Y26" s="128">
        <v>22184.04</v>
      </c>
      <c r="Z26" s="140"/>
      <c r="AA26" s="128" t="s">
        <v>121</v>
      </c>
      <c r="AB26" s="131"/>
      <c r="AC26" s="97"/>
      <c r="AD26" s="97"/>
      <c r="AE26" s="97"/>
      <c r="AF26" s="97"/>
    </row>
    <row r="27" spans="1:32" s="94" customFormat="1" ht="69.75" customHeight="1" x14ac:dyDescent="0.25">
      <c r="A27" s="107"/>
      <c r="B27" s="132">
        <v>44777</v>
      </c>
      <c r="C27" s="133" t="s">
        <v>126</v>
      </c>
      <c r="D27" s="133" t="s">
        <v>178</v>
      </c>
      <c r="E27" s="134" t="s">
        <v>179</v>
      </c>
      <c r="F27" s="134" t="s">
        <v>160</v>
      </c>
      <c r="G27" s="134" t="s">
        <v>126</v>
      </c>
      <c r="H27" s="135" t="s">
        <v>130</v>
      </c>
      <c r="I27" s="136" t="s">
        <v>180</v>
      </c>
      <c r="J27" s="136">
        <v>26</v>
      </c>
      <c r="K27" s="136">
        <v>20220408202</v>
      </c>
      <c r="L27" s="133"/>
      <c r="M27" s="133"/>
      <c r="N27" s="133"/>
      <c r="O27" s="133"/>
      <c r="P27" s="133"/>
      <c r="Q27" s="133"/>
      <c r="R27" s="133"/>
      <c r="S27" s="136">
        <v>14756</v>
      </c>
      <c r="T27" s="137">
        <v>1161.5</v>
      </c>
      <c r="U27" s="137">
        <v>2.1440000000000001</v>
      </c>
      <c r="V27" s="137">
        <v>175</v>
      </c>
      <c r="W27" s="137"/>
      <c r="X27" s="137"/>
      <c r="Y27" s="137">
        <v>10168.9</v>
      </c>
      <c r="Z27" s="138"/>
      <c r="AA27" s="162"/>
      <c r="AB27" s="131"/>
      <c r="AC27" s="97"/>
      <c r="AD27" s="97"/>
      <c r="AE27" s="97"/>
      <c r="AF27" s="97"/>
    </row>
    <row r="28" spans="1:32" s="94" customFormat="1" ht="69.75" customHeight="1" x14ac:dyDescent="0.25">
      <c r="A28" s="122">
        <f>A26+1</f>
        <v>22</v>
      </c>
      <c r="B28" s="132">
        <v>44777</v>
      </c>
      <c r="C28" s="133" t="s">
        <v>126</v>
      </c>
      <c r="D28" s="133" t="s">
        <v>181</v>
      </c>
      <c r="E28" s="134" t="s">
        <v>142</v>
      </c>
      <c r="F28" s="134" t="s">
        <v>139</v>
      </c>
      <c r="G28" s="134" t="s">
        <v>126</v>
      </c>
      <c r="H28" s="135" t="s">
        <v>130</v>
      </c>
      <c r="I28" s="136" t="s">
        <v>140</v>
      </c>
      <c r="J28" s="136">
        <v>26</v>
      </c>
      <c r="K28" s="136">
        <v>20220376884</v>
      </c>
      <c r="L28" s="133"/>
      <c r="M28" s="133"/>
      <c r="N28" s="133"/>
      <c r="O28" s="133"/>
      <c r="P28" s="133"/>
      <c r="Q28" s="133"/>
      <c r="R28" s="133"/>
      <c r="S28" s="136">
        <v>1114</v>
      </c>
      <c r="T28" s="137">
        <v>721</v>
      </c>
      <c r="U28" s="137">
        <v>1.7190000000000001</v>
      </c>
      <c r="V28" s="137"/>
      <c r="W28" s="137"/>
      <c r="X28" s="137"/>
      <c r="Y28" s="137">
        <v>6351.04</v>
      </c>
      <c r="Z28" s="138"/>
      <c r="AA28" s="99"/>
      <c r="AB28" s="131"/>
      <c r="AC28" s="97"/>
      <c r="AD28" s="97"/>
      <c r="AE28" s="97"/>
      <c r="AF28" s="97"/>
    </row>
    <row r="29" spans="1:32" s="94" customFormat="1" ht="69.75" customHeight="1" x14ac:dyDescent="0.25">
      <c r="A29" s="122">
        <f t="shared" ref="A29:A60" si="2">A28+1</f>
        <v>23</v>
      </c>
      <c r="B29" s="132">
        <v>44782</v>
      </c>
      <c r="C29" s="133" t="s">
        <v>182</v>
      </c>
      <c r="D29" s="133" t="s">
        <v>183</v>
      </c>
      <c r="E29" s="134" t="s">
        <v>147</v>
      </c>
      <c r="F29" s="134" t="s">
        <v>155</v>
      </c>
      <c r="G29" s="134" t="s">
        <v>126</v>
      </c>
      <c r="H29" s="135" t="s">
        <v>135</v>
      </c>
      <c r="I29" s="136">
        <v>395264</v>
      </c>
      <c r="J29" s="136">
        <v>26</v>
      </c>
      <c r="K29" s="136">
        <v>20220377641</v>
      </c>
      <c r="L29" s="133"/>
      <c r="M29" s="133"/>
      <c r="N29" s="133"/>
      <c r="O29" s="133"/>
      <c r="P29" s="133"/>
      <c r="Q29" s="133"/>
      <c r="R29" s="133"/>
      <c r="S29" s="136">
        <v>39206</v>
      </c>
      <c r="T29" s="137">
        <v>1149.5999999999999</v>
      </c>
      <c r="U29" s="137">
        <v>2.4079999999999999</v>
      </c>
      <c r="V29" s="137"/>
      <c r="W29" s="137"/>
      <c r="X29" s="137"/>
      <c r="Y29" s="137">
        <v>15156.48</v>
      </c>
      <c r="Z29" s="138"/>
      <c r="AA29" s="99"/>
      <c r="AB29" s="131"/>
      <c r="AC29" s="97"/>
      <c r="AD29" s="97"/>
      <c r="AE29" s="97"/>
      <c r="AF29" s="97"/>
    </row>
    <row r="30" spans="1:32" s="94" customFormat="1" ht="69.75" customHeight="1" x14ac:dyDescent="0.25">
      <c r="A30" s="122">
        <f t="shared" si="2"/>
        <v>24</v>
      </c>
      <c r="B30" s="132">
        <v>44782</v>
      </c>
      <c r="C30" s="133" t="s">
        <v>126</v>
      </c>
      <c r="D30" s="133" t="s">
        <v>184</v>
      </c>
      <c r="E30" s="134" t="s">
        <v>185</v>
      </c>
      <c r="F30" s="134" t="s">
        <v>150</v>
      </c>
      <c r="G30" s="134" t="s">
        <v>126</v>
      </c>
      <c r="H30" s="135" t="s">
        <v>130</v>
      </c>
      <c r="I30" s="136">
        <v>30050</v>
      </c>
      <c r="J30" s="136">
        <v>26</v>
      </c>
      <c r="K30" s="136">
        <v>20220382232</v>
      </c>
      <c r="L30" s="133"/>
      <c r="M30" s="133"/>
      <c r="N30" s="133"/>
      <c r="O30" s="133"/>
      <c r="P30" s="133"/>
      <c r="Q30" s="133"/>
      <c r="R30" s="133"/>
      <c r="S30" s="136">
        <v>24240</v>
      </c>
      <c r="T30" s="137">
        <v>2454.36</v>
      </c>
      <c r="U30" s="137">
        <v>3.4670000000000001</v>
      </c>
      <c r="V30" s="137"/>
      <c r="W30" s="137"/>
      <c r="X30" s="137"/>
      <c r="Y30" s="137">
        <v>15250.24</v>
      </c>
      <c r="Z30" s="138"/>
      <c r="AA30" s="99"/>
      <c r="AB30" s="131"/>
      <c r="AC30" s="97"/>
      <c r="AD30" s="97"/>
      <c r="AE30" s="97"/>
      <c r="AF30" s="97"/>
    </row>
    <row r="31" spans="1:32" s="94" customFormat="1" ht="69.75" customHeight="1" x14ac:dyDescent="0.25">
      <c r="A31" s="122">
        <f t="shared" si="2"/>
        <v>25</v>
      </c>
      <c r="B31" s="132">
        <v>44783</v>
      </c>
      <c r="C31" s="133" t="s">
        <v>186</v>
      </c>
      <c r="D31" s="133" t="s">
        <v>187</v>
      </c>
      <c r="E31" s="134" t="s">
        <v>188</v>
      </c>
      <c r="F31" s="134" t="s">
        <v>155</v>
      </c>
      <c r="G31" s="134" t="s">
        <v>126</v>
      </c>
      <c r="H31" s="135" t="s">
        <v>135</v>
      </c>
      <c r="I31" s="136">
        <v>959654</v>
      </c>
      <c r="J31" s="136">
        <v>26</v>
      </c>
      <c r="K31" s="136">
        <v>20220381568</v>
      </c>
      <c r="L31" s="133"/>
      <c r="M31" s="133"/>
      <c r="N31" s="133"/>
      <c r="O31" s="133"/>
      <c r="P31" s="133"/>
      <c r="Q31" s="133"/>
      <c r="R31" s="133"/>
      <c r="S31" s="136">
        <v>66415</v>
      </c>
      <c r="T31" s="137">
        <v>1534.8</v>
      </c>
      <c r="U31" s="137">
        <v>2.6779999999999999</v>
      </c>
      <c r="V31" s="137"/>
      <c r="W31" s="137"/>
      <c r="X31" s="137"/>
      <c r="Y31" s="137">
        <v>21547.95</v>
      </c>
      <c r="Z31" s="138"/>
      <c r="AA31" s="99"/>
      <c r="AB31" s="131"/>
      <c r="AC31" s="97"/>
      <c r="AD31" s="97"/>
      <c r="AE31" s="97"/>
      <c r="AF31" s="97"/>
    </row>
    <row r="32" spans="1:32" s="94" customFormat="1" ht="69.75" customHeight="1" x14ac:dyDescent="0.25">
      <c r="A32" s="122">
        <f t="shared" si="2"/>
        <v>26</v>
      </c>
      <c r="B32" s="132">
        <v>44783</v>
      </c>
      <c r="C32" s="133" t="s">
        <v>126</v>
      </c>
      <c r="D32" s="133" t="s">
        <v>189</v>
      </c>
      <c r="E32" s="134" t="s">
        <v>190</v>
      </c>
      <c r="F32" s="134" t="s">
        <v>139</v>
      </c>
      <c r="G32" s="134" t="s">
        <v>126</v>
      </c>
      <c r="H32" s="135" t="s">
        <v>130</v>
      </c>
      <c r="I32" s="136" t="s">
        <v>191</v>
      </c>
      <c r="J32" s="136">
        <v>26</v>
      </c>
      <c r="K32" s="136">
        <v>20220385568</v>
      </c>
      <c r="L32" s="133"/>
      <c r="M32" s="133"/>
      <c r="N32" s="133"/>
      <c r="O32" s="133"/>
      <c r="P32" s="133"/>
      <c r="Q32" s="133"/>
      <c r="R32" s="133"/>
      <c r="S32" s="136">
        <v>26428</v>
      </c>
      <c r="T32" s="137">
        <v>2120.5</v>
      </c>
      <c r="U32" s="137">
        <v>2.4660000000000002</v>
      </c>
      <c r="V32" s="137"/>
      <c r="W32" s="137"/>
      <c r="X32" s="137"/>
      <c r="Y32" s="137">
        <v>25162.12</v>
      </c>
      <c r="Z32" s="138"/>
      <c r="AA32" s="99"/>
      <c r="AB32" s="131"/>
      <c r="AC32" s="97"/>
      <c r="AD32" s="97"/>
      <c r="AE32" s="97"/>
      <c r="AF32" s="97"/>
    </row>
    <row r="33" spans="1:32" s="94" customFormat="1" ht="69.75" customHeight="1" x14ac:dyDescent="0.25">
      <c r="A33" s="122">
        <f t="shared" si="2"/>
        <v>27</v>
      </c>
      <c r="B33" s="132">
        <v>44783</v>
      </c>
      <c r="C33" s="144" t="s">
        <v>126</v>
      </c>
      <c r="D33" s="144" t="s">
        <v>192</v>
      </c>
      <c r="E33" s="150" t="s">
        <v>193</v>
      </c>
      <c r="F33" s="150" t="s">
        <v>194</v>
      </c>
      <c r="G33" s="150" t="s">
        <v>126</v>
      </c>
      <c r="H33" s="151" t="s">
        <v>135</v>
      </c>
      <c r="I33" s="145" t="s">
        <v>180</v>
      </c>
      <c r="J33" s="145">
        <v>26</v>
      </c>
      <c r="K33" s="145">
        <v>20220399835</v>
      </c>
      <c r="L33" s="144"/>
      <c r="M33" s="144"/>
      <c r="N33" s="144"/>
      <c r="O33" s="144"/>
      <c r="P33" s="144"/>
      <c r="Q33" s="144"/>
      <c r="R33" s="144"/>
      <c r="S33" s="145">
        <v>30750</v>
      </c>
      <c r="T33" s="146">
        <v>1183.2</v>
      </c>
      <c r="U33" s="146">
        <v>0.96599999999999997</v>
      </c>
      <c r="V33" s="146">
        <v>175</v>
      </c>
      <c r="W33" s="146"/>
      <c r="X33" s="146"/>
      <c r="Y33" s="137">
        <v>12924.5</v>
      </c>
      <c r="Z33" s="138"/>
      <c r="AA33" s="99"/>
      <c r="AB33" s="131"/>
      <c r="AC33" s="97"/>
      <c r="AD33" s="97"/>
      <c r="AE33" s="97"/>
      <c r="AF33" s="97"/>
    </row>
    <row r="34" spans="1:32" s="94" customFormat="1" ht="69.75" customHeight="1" x14ac:dyDescent="0.25">
      <c r="A34" s="163">
        <f t="shared" si="2"/>
        <v>28</v>
      </c>
      <c r="B34" s="164">
        <v>44782</v>
      </c>
      <c r="C34" s="165">
        <v>220656830</v>
      </c>
      <c r="D34" s="166" t="s">
        <v>195</v>
      </c>
      <c r="E34" s="167" t="s">
        <v>196</v>
      </c>
      <c r="F34" s="167" t="s">
        <v>160</v>
      </c>
      <c r="G34" s="134" t="s">
        <v>118</v>
      </c>
      <c r="H34" s="135" t="s">
        <v>124</v>
      </c>
      <c r="I34" s="165" t="s">
        <v>197</v>
      </c>
      <c r="J34" s="136">
        <v>20</v>
      </c>
      <c r="K34" s="168">
        <v>20220386672</v>
      </c>
      <c r="L34" s="169"/>
      <c r="M34" s="169"/>
      <c r="N34" s="169"/>
      <c r="O34" s="169"/>
      <c r="P34" s="169"/>
      <c r="Q34" s="169"/>
      <c r="R34" s="170"/>
      <c r="S34" s="136">
        <v>213055</v>
      </c>
      <c r="T34" s="171">
        <v>7081.36</v>
      </c>
      <c r="U34" s="169">
        <v>10.547000000000001</v>
      </c>
      <c r="V34" s="137">
        <v>250</v>
      </c>
      <c r="W34" s="137"/>
      <c r="X34" s="162"/>
      <c r="Y34" s="172">
        <v>49794.95</v>
      </c>
      <c r="Z34" s="138"/>
      <c r="AA34" s="99"/>
      <c r="AB34" s="173"/>
      <c r="AC34" s="97"/>
      <c r="AD34" s="97"/>
      <c r="AE34" s="97"/>
      <c r="AF34" s="97"/>
    </row>
    <row r="35" spans="1:32" s="94" customFormat="1" ht="69.75" customHeight="1" x14ac:dyDescent="0.25">
      <c r="A35" s="122">
        <f t="shared" si="2"/>
        <v>29</v>
      </c>
      <c r="B35" s="132">
        <v>44784</v>
      </c>
      <c r="C35" s="174" t="s">
        <v>126</v>
      </c>
      <c r="D35" s="174" t="s">
        <v>198</v>
      </c>
      <c r="E35" s="175" t="s">
        <v>199</v>
      </c>
      <c r="F35" s="175" t="s">
        <v>139</v>
      </c>
      <c r="G35" s="175" t="s">
        <v>126</v>
      </c>
      <c r="H35" s="176" t="s">
        <v>130</v>
      </c>
      <c r="I35" s="177" t="s">
        <v>140</v>
      </c>
      <c r="J35" s="136">
        <v>26</v>
      </c>
      <c r="K35" s="178">
        <v>20220390082</v>
      </c>
      <c r="L35" s="174"/>
      <c r="M35" s="174"/>
      <c r="N35" s="174"/>
      <c r="O35" s="174"/>
      <c r="P35" s="174"/>
      <c r="Q35" s="174"/>
      <c r="R35" s="179"/>
      <c r="S35" s="136">
        <v>8843</v>
      </c>
      <c r="T35" s="180">
        <v>874.2</v>
      </c>
      <c r="U35" s="142">
        <v>1.718</v>
      </c>
      <c r="V35" s="142"/>
      <c r="W35" s="142"/>
      <c r="X35" s="180"/>
      <c r="Y35" s="181">
        <v>8271.58</v>
      </c>
      <c r="Z35" s="138"/>
      <c r="AA35" s="99"/>
      <c r="AB35" s="131"/>
      <c r="AC35" s="97"/>
      <c r="AD35" s="97"/>
      <c r="AE35" s="97"/>
      <c r="AF35" s="97"/>
    </row>
    <row r="36" spans="1:32" s="94" customFormat="1" ht="69.75" customHeight="1" x14ac:dyDescent="0.25">
      <c r="A36" s="122">
        <f t="shared" si="2"/>
        <v>30</v>
      </c>
      <c r="B36" s="132">
        <v>44784</v>
      </c>
      <c r="C36" s="133" t="s">
        <v>126</v>
      </c>
      <c r="D36" s="133" t="s">
        <v>200</v>
      </c>
      <c r="E36" s="134" t="s">
        <v>201</v>
      </c>
      <c r="F36" s="134" t="s">
        <v>139</v>
      </c>
      <c r="G36" s="134" t="s">
        <v>126</v>
      </c>
      <c r="H36" s="176" t="s">
        <v>130</v>
      </c>
      <c r="I36" s="136" t="s">
        <v>140</v>
      </c>
      <c r="J36" s="141">
        <v>26</v>
      </c>
      <c r="K36" s="136">
        <v>20220390127</v>
      </c>
      <c r="L36" s="133"/>
      <c r="M36" s="133"/>
      <c r="N36" s="133"/>
      <c r="O36" s="133"/>
      <c r="P36" s="133"/>
      <c r="Q36" s="133"/>
      <c r="R36" s="133"/>
      <c r="S36" s="141">
        <v>31165</v>
      </c>
      <c r="T36" s="137">
        <v>3093.5</v>
      </c>
      <c r="U36" s="137">
        <v>5.1079999999999997</v>
      </c>
      <c r="V36" s="137"/>
      <c r="W36" s="137"/>
      <c r="X36" s="137"/>
      <c r="Y36" s="137">
        <v>22617.75</v>
      </c>
      <c r="Z36" s="138"/>
      <c r="AA36" s="99"/>
      <c r="AB36" s="131"/>
      <c r="AC36" s="97"/>
      <c r="AD36" s="97"/>
      <c r="AE36" s="97"/>
      <c r="AF36" s="97"/>
    </row>
    <row r="37" spans="1:32" s="94" customFormat="1" ht="69.75" customHeight="1" x14ac:dyDescent="0.25">
      <c r="A37" s="122">
        <f t="shared" si="2"/>
        <v>31</v>
      </c>
      <c r="B37" s="132">
        <v>44785</v>
      </c>
      <c r="C37" s="133" t="s">
        <v>126</v>
      </c>
      <c r="D37" s="133" t="s">
        <v>202</v>
      </c>
      <c r="E37" s="134" t="s">
        <v>149</v>
      </c>
      <c r="F37" s="134" t="s">
        <v>150</v>
      </c>
      <c r="G37" s="134" t="s">
        <v>126</v>
      </c>
      <c r="H37" s="176" t="s">
        <v>130</v>
      </c>
      <c r="I37" s="136" t="s">
        <v>180</v>
      </c>
      <c r="J37" s="136">
        <v>26</v>
      </c>
      <c r="K37" s="136">
        <v>20220403377</v>
      </c>
      <c r="L37" s="133"/>
      <c r="M37" s="133"/>
      <c r="N37" s="133"/>
      <c r="O37" s="133"/>
      <c r="P37" s="133"/>
      <c r="Q37" s="133"/>
      <c r="R37" s="133"/>
      <c r="S37" s="136">
        <v>10558</v>
      </c>
      <c r="T37" s="137">
        <v>684.6</v>
      </c>
      <c r="U37" s="137">
        <v>0.72499999999999998</v>
      </c>
      <c r="V37" s="137">
        <v>175</v>
      </c>
      <c r="W37" s="137"/>
      <c r="X37" s="137"/>
      <c r="Y37" s="137">
        <v>5012.3</v>
      </c>
      <c r="Z37" s="138"/>
      <c r="AA37" s="99"/>
      <c r="AB37" s="131"/>
      <c r="AC37" s="97"/>
      <c r="AD37" s="97"/>
      <c r="AE37" s="97"/>
      <c r="AF37" s="97"/>
    </row>
    <row r="38" spans="1:32" s="94" customFormat="1" ht="69.75" customHeight="1" x14ac:dyDescent="0.25">
      <c r="A38" s="122">
        <f t="shared" si="2"/>
        <v>32</v>
      </c>
      <c r="B38" s="133" t="s">
        <v>203</v>
      </c>
      <c r="C38" s="133" t="s">
        <v>126</v>
      </c>
      <c r="D38" s="133" t="s">
        <v>204</v>
      </c>
      <c r="E38" s="134" t="s">
        <v>205</v>
      </c>
      <c r="F38" s="134" t="s">
        <v>150</v>
      </c>
      <c r="G38" s="134" t="s">
        <v>126</v>
      </c>
      <c r="H38" s="176" t="s">
        <v>130</v>
      </c>
      <c r="I38" s="136" t="s">
        <v>180</v>
      </c>
      <c r="J38" s="136">
        <v>26</v>
      </c>
      <c r="K38" s="136">
        <v>20220400112</v>
      </c>
      <c r="L38" s="133"/>
      <c r="M38" s="133"/>
      <c r="N38" s="133"/>
      <c r="O38" s="133"/>
      <c r="P38" s="133"/>
      <c r="Q38" s="133"/>
      <c r="R38" s="133"/>
      <c r="S38" s="136">
        <v>70560</v>
      </c>
      <c r="T38" s="137">
        <v>3867.6</v>
      </c>
      <c r="U38" s="137">
        <v>6.4020000000000001</v>
      </c>
      <c r="V38" s="137">
        <v>175</v>
      </c>
      <c r="W38" s="137"/>
      <c r="X38" s="137"/>
      <c r="Y38" s="137">
        <v>26209.8</v>
      </c>
      <c r="Z38" s="138"/>
      <c r="AA38" s="99"/>
      <c r="AB38" s="131"/>
      <c r="AC38" s="97"/>
      <c r="AD38" s="97"/>
      <c r="AE38" s="97"/>
      <c r="AF38" s="97"/>
    </row>
    <row r="39" spans="1:32" s="94" customFormat="1" ht="69.75" customHeight="1" x14ac:dyDescent="0.25">
      <c r="A39" s="122">
        <f t="shared" si="2"/>
        <v>33</v>
      </c>
      <c r="B39" s="133" t="s">
        <v>206</v>
      </c>
      <c r="C39" s="133" t="s">
        <v>126</v>
      </c>
      <c r="D39" s="133" t="s">
        <v>207</v>
      </c>
      <c r="E39" s="134" t="s">
        <v>154</v>
      </c>
      <c r="F39" s="134" t="s">
        <v>155</v>
      </c>
      <c r="G39" s="134" t="s">
        <v>126</v>
      </c>
      <c r="H39" s="135" t="s">
        <v>135</v>
      </c>
      <c r="I39" s="136">
        <v>961036</v>
      </c>
      <c r="J39" s="136">
        <v>26</v>
      </c>
      <c r="K39" s="136">
        <v>20220398860</v>
      </c>
      <c r="L39" s="133"/>
      <c r="M39" s="133"/>
      <c r="N39" s="133"/>
      <c r="O39" s="133"/>
      <c r="P39" s="133"/>
      <c r="Q39" s="133"/>
      <c r="R39" s="133"/>
      <c r="S39" s="136">
        <v>2745</v>
      </c>
      <c r="T39" s="137">
        <v>4619.1000000000004</v>
      </c>
      <c r="U39" s="137">
        <v>10.637</v>
      </c>
      <c r="V39" s="137"/>
      <c r="W39" s="137"/>
      <c r="X39" s="137"/>
      <c r="Y39" s="137">
        <v>31107.31</v>
      </c>
      <c r="Z39" s="138"/>
      <c r="AA39" s="99"/>
      <c r="AB39" s="131"/>
      <c r="AC39" s="97"/>
      <c r="AD39" s="97"/>
      <c r="AE39" s="97"/>
      <c r="AF39" s="97"/>
    </row>
    <row r="40" spans="1:32" s="94" customFormat="1" ht="69.75" customHeight="1" x14ac:dyDescent="0.25">
      <c r="A40" s="122">
        <f t="shared" si="2"/>
        <v>34</v>
      </c>
      <c r="B40" s="133" t="s">
        <v>208</v>
      </c>
      <c r="C40" s="133" t="s">
        <v>209</v>
      </c>
      <c r="D40" s="133" t="s">
        <v>210</v>
      </c>
      <c r="E40" s="134" t="s">
        <v>211</v>
      </c>
      <c r="F40" s="134" t="s">
        <v>117</v>
      </c>
      <c r="G40" s="134" t="s">
        <v>118</v>
      </c>
      <c r="H40" s="135" t="s">
        <v>212</v>
      </c>
      <c r="I40" s="136">
        <v>687062</v>
      </c>
      <c r="J40" s="136">
        <v>26</v>
      </c>
      <c r="K40" s="136">
        <v>20220402945</v>
      </c>
      <c r="L40" s="133"/>
      <c r="M40" s="133"/>
      <c r="N40" s="133"/>
      <c r="O40" s="133"/>
      <c r="P40" s="133"/>
      <c r="Q40" s="133"/>
      <c r="R40" s="133"/>
      <c r="S40" s="136">
        <v>45639</v>
      </c>
      <c r="T40" s="137">
        <v>1874.8</v>
      </c>
      <c r="U40" s="137">
        <v>3.8130000000000002</v>
      </c>
      <c r="V40" s="137">
        <v>175</v>
      </c>
      <c r="W40" s="137"/>
      <c r="X40" s="137"/>
      <c r="Y40" s="137">
        <v>21270.66</v>
      </c>
      <c r="Z40" s="138"/>
      <c r="AA40" s="99"/>
      <c r="AB40" s="131"/>
      <c r="AC40" s="97"/>
      <c r="AD40" s="97"/>
      <c r="AE40" s="97"/>
      <c r="AF40" s="97"/>
    </row>
    <row r="41" spans="1:32" s="94" customFormat="1" ht="69.75" customHeight="1" x14ac:dyDescent="0.25">
      <c r="A41" s="122">
        <f t="shared" si="2"/>
        <v>35</v>
      </c>
      <c r="B41" s="133" t="s">
        <v>213</v>
      </c>
      <c r="C41" s="133" t="s">
        <v>214</v>
      </c>
      <c r="D41" s="133" t="s">
        <v>215</v>
      </c>
      <c r="E41" s="134" t="s">
        <v>216</v>
      </c>
      <c r="F41" s="134" t="s">
        <v>160</v>
      </c>
      <c r="G41" s="134" t="s">
        <v>126</v>
      </c>
      <c r="H41" s="176" t="s">
        <v>130</v>
      </c>
      <c r="I41" s="136" t="s">
        <v>217</v>
      </c>
      <c r="J41" s="136">
        <v>26</v>
      </c>
      <c r="K41" s="136">
        <v>20220399319</v>
      </c>
      <c r="L41" s="133"/>
      <c r="M41" s="133"/>
      <c r="N41" s="133"/>
      <c r="O41" s="133"/>
      <c r="P41" s="133"/>
      <c r="Q41" s="133"/>
      <c r="R41" s="133"/>
      <c r="S41" s="136">
        <v>85078</v>
      </c>
      <c r="T41" s="137">
        <v>3270.9</v>
      </c>
      <c r="U41" s="137">
        <v>5.3609999999999998</v>
      </c>
      <c r="V41" s="137"/>
      <c r="W41" s="137"/>
      <c r="X41" s="137"/>
      <c r="Y41" s="137">
        <v>20816.96</v>
      </c>
      <c r="Z41" s="138"/>
      <c r="AA41" s="99"/>
      <c r="AB41" s="131"/>
      <c r="AC41" s="97"/>
      <c r="AD41" s="97"/>
      <c r="AE41" s="97"/>
      <c r="AF41" s="97"/>
    </row>
    <row r="42" spans="1:32" s="94" customFormat="1" ht="69.75" customHeight="1" x14ac:dyDescent="0.25">
      <c r="A42" s="122">
        <f t="shared" si="2"/>
        <v>36</v>
      </c>
      <c r="B42" s="133" t="s">
        <v>213</v>
      </c>
      <c r="C42" s="133" t="s">
        <v>218</v>
      </c>
      <c r="D42" s="133" t="s">
        <v>219</v>
      </c>
      <c r="E42" s="134" t="s">
        <v>220</v>
      </c>
      <c r="F42" s="134" t="s">
        <v>117</v>
      </c>
      <c r="G42" s="134" t="s">
        <v>118</v>
      </c>
      <c r="H42" s="135" t="s">
        <v>124</v>
      </c>
      <c r="I42" s="136" t="s">
        <v>221</v>
      </c>
      <c r="J42" s="136">
        <v>20</v>
      </c>
      <c r="K42" s="136">
        <v>20220411906</v>
      </c>
      <c r="L42" s="133"/>
      <c r="M42" s="133"/>
      <c r="N42" s="133"/>
      <c r="O42" s="133"/>
      <c r="P42" s="133"/>
      <c r="Q42" s="133"/>
      <c r="R42" s="133"/>
      <c r="S42" s="136">
        <v>132302</v>
      </c>
      <c r="T42" s="137">
        <v>8144.3</v>
      </c>
      <c r="U42" s="137">
        <v>11.882</v>
      </c>
      <c r="V42" s="137">
        <v>250</v>
      </c>
      <c r="W42" s="137"/>
      <c r="X42" s="137"/>
      <c r="Y42" s="137">
        <v>63612.4</v>
      </c>
      <c r="Z42" s="138"/>
      <c r="AA42" s="99"/>
      <c r="AB42" s="131"/>
      <c r="AC42" s="97"/>
      <c r="AD42" s="97"/>
      <c r="AE42" s="97"/>
      <c r="AF42" s="97"/>
    </row>
    <row r="43" spans="1:32" s="94" customFormat="1" ht="69.75" customHeight="1" x14ac:dyDescent="0.25">
      <c r="A43" s="122">
        <f t="shared" si="2"/>
        <v>37</v>
      </c>
      <c r="B43" s="133" t="s">
        <v>222</v>
      </c>
      <c r="C43" s="133" t="s">
        <v>126</v>
      </c>
      <c r="D43" s="133" t="s">
        <v>223</v>
      </c>
      <c r="E43" s="134" t="s">
        <v>138</v>
      </c>
      <c r="F43" s="175" t="s">
        <v>139</v>
      </c>
      <c r="G43" s="134" t="s">
        <v>126</v>
      </c>
      <c r="H43" s="176" t="s">
        <v>130</v>
      </c>
      <c r="I43" s="136" t="s">
        <v>140</v>
      </c>
      <c r="J43" s="136">
        <v>26</v>
      </c>
      <c r="K43" s="136">
        <v>20220418613</v>
      </c>
      <c r="L43" s="133"/>
      <c r="M43" s="133"/>
      <c r="N43" s="133"/>
      <c r="O43" s="133"/>
      <c r="P43" s="133"/>
      <c r="Q43" s="133"/>
      <c r="R43" s="133"/>
      <c r="S43" s="136">
        <v>28021</v>
      </c>
      <c r="T43" s="137">
        <v>2635.8</v>
      </c>
      <c r="U43" s="137">
        <v>4.7919999999999998</v>
      </c>
      <c r="V43" s="137"/>
      <c r="W43" s="137"/>
      <c r="X43" s="137"/>
      <c r="Y43" s="137">
        <v>20061.11</v>
      </c>
      <c r="Z43" s="138"/>
      <c r="AA43" s="99"/>
      <c r="AB43" s="131"/>
      <c r="AC43" s="97"/>
      <c r="AD43" s="97"/>
      <c r="AE43" s="97"/>
      <c r="AF43" s="97"/>
    </row>
    <row r="44" spans="1:32" s="94" customFormat="1" ht="69.75" customHeight="1" x14ac:dyDescent="0.25">
      <c r="A44" s="122">
        <f t="shared" si="2"/>
        <v>38</v>
      </c>
      <c r="B44" s="133" t="s">
        <v>222</v>
      </c>
      <c r="C44" s="133" t="s">
        <v>126</v>
      </c>
      <c r="D44" s="133" t="s">
        <v>224</v>
      </c>
      <c r="E44" s="134" t="s">
        <v>225</v>
      </c>
      <c r="F44" s="134" t="s">
        <v>145</v>
      </c>
      <c r="G44" s="134" t="s">
        <v>126</v>
      </c>
      <c r="H44" s="176" t="s">
        <v>130</v>
      </c>
      <c r="I44" s="136" t="s">
        <v>140</v>
      </c>
      <c r="J44" s="136">
        <v>26</v>
      </c>
      <c r="K44" s="136">
        <v>20220418425</v>
      </c>
      <c r="L44" s="133"/>
      <c r="M44" s="133"/>
      <c r="N44" s="133"/>
      <c r="O44" s="133"/>
      <c r="P44" s="133"/>
      <c r="Q44" s="133"/>
      <c r="R44" s="133"/>
      <c r="S44" s="136">
        <v>42812</v>
      </c>
      <c r="T44" s="137">
        <v>3695.9</v>
      </c>
      <c r="U44" s="137">
        <v>6.7439999999999998</v>
      </c>
      <c r="V44" s="137"/>
      <c r="W44" s="137"/>
      <c r="X44" s="137"/>
      <c r="Y44" s="137">
        <v>30001.42</v>
      </c>
      <c r="Z44" s="138"/>
      <c r="AA44" s="99"/>
      <c r="AB44" s="131"/>
      <c r="AC44" s="97"/>
      <c r="AD44" s="97"/>
      <c r="AE44" s="97"/>
      <c r="AF44" s="97"/>
    </row>
    <row r="45" spans="1:32" s="94" customFormat="1" ht="69.75" customHeight="1" x14ac:dyDescent="0.25">
      <c r="A45" s="122">
        <f t="shared" si="2"/>
        <v>39</v>
      </c>
      <c r="B45" s="132">
        <v>44805</v>
      </c>
      <c r="C45" s="133" t="s">
        <v>126</v>
      </c>
      <c r="D45" s="133" t="s">
        <v>226</v>
      </c>
      <c r="E45" s="134" t="s">
        <v>227</v>
      </c>
      <c r="F45" s="134" t="s">
        <v>155</v>
      </c>
      <c r="G45" s="134" t="s">
        <v>126</v>
      </c>
      <c r="H45" s="135" t="s">
        <v>135</v>
      </c>
      <c r="I45" s="136">
        <v>641146</v>
      </c>
      <c r="J45" s="136">
        <v>26</v>
      </c>
      <c r="K45" s="136">
        <v>20220427068</v>
      </c>
      <c r="L45" s="133"/>
      <c r="M45" s="133"/>
      <c r="N45" s="133"/>
      <c r="O45" s="133"/>
      <c r="P45" s="133"/>
      <c r="Q45" s="133"/>
      <c r="R45" s="133"/>
      <c r="S45" s="136">
        <v>13200</v>
      </c>
      <c r="T45" s="137">
        <v>383.9</v>
      </c>
      <c r="U45" s="137">
        <v>0.72</v>
      </c>
      <c r="V45" s="137"/>
      <c r="W45" s="137"/>
      <c r="X45" s="137"/>
      <c r="Y45" s="137">
        <v>4020</v>
      </c>
      <c r="Z45" s="138"/>
      <c r="AA45" s="99"/>
      <c r="AB45" s="131"/>
      <c r="AC45" s="97"/>
      <c r="AD45" s="97"/>
      <c r="AE45" s="97"/>
      <c r="AF45" s="97"/>
    </row>
    <row r="46" spans="1:32" s="94" customFormat="1" ht="69.75" customHeight="1" x14ac:dyDescent="0.25">
      <c r="A46" s="122">
        <f t="shared" si="2"/>
        <v>40</v>
      </c>
      <c r="B46" s="132">
        <v>44809</v>
      </c>
      <c r="C46" s="133" t="s">
        <v>228</v>
      </c>
      <c r="D46" s="133" t="s">
        <v>229</v>
      </c>
      <c r="E46" s="134" t="s">
        <v>230</v>
      </c>
      <c r="F46" s="134" t="s">
        <v>117</v>
      </c>
      <c r="G46" s="134" t="s">
        <v>118</v>
      </c>
      <c r="H46" s="176" t="s">
        <v>124</v>
      </c>
      <c r="I46" s="136">
        <v>687062</v>
      </c>
      <c r="J46" s="136">
        <v>26</v>
      </c>
      <c r="K46" s="136">
        <v>20220405347</v>
      </c>
      <c r="L46" s="133"/>
      <c r="M46" s="133"/>
      <c r="N46" s="133"/>
      <c r="O46" s="133"/>
      <c r="P46" s="133"/>
      <c r="Q46" s="133"/>
      <c r="R46" s="133"/>
      <c r="S46" s="136">
        <v>114471</v>
      </c>
      <c r="T46" s="137">
        <v>4918.09</v>
      </c>
      <c r="U46" s="137">
        <v>7.56</v>
      </c>
      <c r="V46" s="137">
        <v>175</v>
      </c>
      <c r="W46" s="137"/>
      <c r="X46" s="137"/>
      <c r="Y46" s="137">
        <v>36738.75</v>
      </c>
      <c r="Z46" s="138"/>
      <c r="AA46" s="182"/>
      <c r="AB46" s="131"/>
      <c r="AC46" s="97"/>
      <c r="AD46" s="97"/>
      <c r="AE46" s="97"/>
      <c r="AF46" s="97"/>
    </row>
    <row r="47" spans="1:32" s="94" customFormat="1" ht="69.75" customHeight="1" x14ac:dyDescent="0.25">
      <c r="A47" s="122">
        <f t="shared" si="2"/>
        <v>41</v>
      </c>
      <c r="B47" s="132">
        <v>44812</v>
      </c>
      <c r="C47" s="133" t="s">
        <v>126</v>
      </c>
      <c r="D47" s="133" t="s">
        <v>231</v>
      </c>
      <c r="E47" s="134" t="s">
        <v>149</v>
      </c>
      <c r="F47" s="134" t="s">
        <v>150</v>
      </c>
      <c r="G47" s="134" t="s">
        <v>126</v>
      </c>
      <c r="H47" s="176" t="s">
        <v>130</v>
      </c>
      <c r="I47" s="136">
        <v>687154</v>
      </c>
      <c r="J47" s="136">
        <v>26</v>
      </c>
      <c r="K47" s="136">
        <v>20220444745</v>
      </c>
      <c r="L47" s="133"/>
      <c r="M47" s="133"/>
      <c r="N47" s="133"/>
      <c r="O47" s="133"/>
      <c r="P47" s="133"/>
      <c r="Q47" s="133"/>
      <c r="R47" s="133"/>
      <c r="S47" s="136">
        <v>109010</v>
      </c>
      <c r="T47" s="137">
        <v>3091.8</v>
      </c>
      <c r="U47" s="137">
        <v>5.0220000000000002</v>
      </c>
      <c r="V47" s="137"/>
      <c r="W47" s="137"/>
      <c r="X47" s="137"/>
      <c r="Y47" s="137">
        <v>16506.8</v>
      </c>
      <c r="Z47" s="138"/>
      <c r="AA47" s="183" t="s">
        <v>232</v>
      </c>
      <c r="AB47" s="131"/>
      <c r="AC47" s="97"/>
      <c r="AD47" s="97"/>
      <c r="AE47" s="97"/>
      <c r="AF47" s="97"/>
    </row>
    <row r="48" spans="1:32" s="94" customFormat="1" ht="69.75" customHeight="1" x14ac:dyDescent="0.25">
      <c r="A48" s="122">
        <f t="shared" si="2"/>
        <v>42</v>
      </c>
      <c r="B48" s="132">
        <v>44813</v>
      </c>
      <c r="C48" s="133" t="s">
        <v>126</v>
      </c>
      <c r="D48" s="133" t="s">
        <v>233</v>
      </c>
      <c r="E48" s="134" t="s">
        <v>133</v>
      </c>
      <c r="F48" s="134" t="s">
        <v>155</v>
      </c>
      <c r="G48" s="134" t="s">
        <v>126</v>
      </c>
      <c r="H48" s="135" t="s">
        <v>135</v>
      </c>
      <c r="I48" s="136" t="s">
        <v>234</v>
      </c>
      <c r="J48" s="136">
        <v>26</v>
      </c>
      <c r="K48" s="136">
        <v>20220450822</v>
      </c>
      <c r="L48" s="133"/>
      <c r="M48" s="133"/>
      <c r="N48" s="133"/>
      <c r="O48" s="133"/>
      <c r="P48" s="133"/>
      <c r="Q48" s="133"/>
      <c r="R48" s="133"/>
      <c r="S48" s="136">
        <v>47851</v>
      </c>
      <c r="T48" s="137">
        <v>1119</v>
      </c>
      <c r="U48" s="137">
        <v>2.0329999999999999</v>
      </c>
      <c r="V48" s="137"/>
      <c r="W48" s="137"/>
      <c r="X48" s="137"/>
      <c r="Y48" s="137">
        <v>14226.32</v>
      </c>
      <c r="Z48" s="138"/>
      <c r="AA48" s="99"/>
      <c r="AB48" s="131"/>
      <c r="AC48" s="97"/>
      <c r="AD48" s="97"/>
      <c r="AE48" s="97"/>
      <c r="AF48" s="97"/>
    </row>
    <row r="49" spans="1:32" s="94" customFormat="1" ht="69.75" customHeight="1" x14ac:dyDescent="0.25">
      <c r="A49" s="122">
        <f t="shared" si="2"/>
        <v>43</v>
      </c>
      <c r="B49" s="132">
        <v>44816</v>
      </c>
      <c r="C49" s="133" t="s">
        <v>126</v>
      </c>
      <c r="D49" s="133" t="s">
        <v>235</v>
      </c>
      <c r="E49" s="134" t="s">
        <v>236</v>
      </c>
      <c r="F49" s="134" t="s">
        <v>150</v>
      </c>
      <c r="G49" s="134" t="s">
        <v>126</v>
      </c>
      <c r="H49" s="176" t="s">
        <v>130</v>
      </c>
      <c r="I49" s="136">
        <v>957503</v>
      </c>
      <c r="J49" s="136">
        <v>26</v>
      </c>
      <c r="K49" s="136">
        <v>20220449388</v>
      </c>
      <c r="L49" s="133"/>
      <c r="M49" s="133"/>
      <c r="N49" s="133"/>
      <c r="O49" s="133"/>
      <c r="P49" s="133"/>
      <c r="Q49" s="133"/>
      <c r="R49" s="133"/>
      <c r="S49" s="136">
        <v>16886</v>
      </c>
      <c r="T49" s="137">
        <v>2799.8</v>
      </c>
      <c r="U49" s="137">
        <v>4.6929999999999996</v>
      </c>
      <c r="V49" s="137"/>
      <c r="W49" s="137"/>
      <c r="X49" s="137"/>
      <c r="Y49" s="137">
        <v>12506.51</v>
      </c>
      <c r="Z49" s="138"/>
      <c r="AA49" s="99"/>
      <c r="AB49" s="131"/>
      <c r="AC49" s="97"/>
      <c r="AD49" s="97"/>
      <c r="AE49" s="97"/>
      <c r="AF49" s="97"/>
    </row>
    <row r="50" spans="1:32" s="94" customFormat="1" ht="69.75" customHeight="1" x14ac:dyDescent="0.25">
      <c r="A50" s="122">
        <f t="shared" si="2"/>
        <v>44</v>
      </c>
      <c r="B50" s="132">
        <v>44816</v>
      </c>
      <c r="C50" s="133">
        <v>67182637</v>
      </c>
      <c r="D50" s="133" t="s">
        <v>237</v>
      </c>
      <c r="E50" s="134" t="s">
        <v>238</v>
      </c>
      <c r="F50" s="134" t="s">
        <v>117</v>
      </c>
      <c r="G50" s="134" t="s">
        <v>118</v>
      </c>
      <c r="H50" s="135" t="s">
        <v>124</v>
      </c>
      <c r="I50" s="136" t="s">
        <v>239</v>
      </c>
      <c r="J50" s="136">
        <v>26</v>
      </c>
      <c r="K50" s="136">
        <v>20220451907</v>
      </c>
      <c r="L50" s="133"/>
      <c r="M50" s="133"/>
      <c r="N50" s="133"/>
      <c r="O50" s="133"/>
      <c r="P50" s="133"/>
      <c r="Q50" s="133"/>
      <c r="R50" s="133"/>
      <c r="S50" s="136">
        <v>27725</v>
      </c>
      <c r="T50" s="137">
        <v>2363.8000000000002</v>
      </c>
      <c r="U50" s="137">
        <v>3.01</v>
      </c>
      <c r="V50" s="137"/>
      <c r="W50" s="137"/>
      <c r="X50" s="137"/>
      <c r="Y50" s="137"/>
      <c r="Z50" s="138"/>
      <c r="AA50" s="99"/>
      <c r="AB50" s="131"/>
      <c r="AC50" s="97"/>
      <c r="AD50" s="97"/>
      <c r="AE50" s="97"/>
      <c r="AF50" s="97"/>
    </row>
    <row r="51" spans="1:32" s="94" customFormat="1" ht="69.75" customHeight="1" x14ac:dyDescent="0.25">
      <c r="A51" s="122">
        <f t="shared" si="2"/>
        <v>45</v>
      </c>
      <c r="B51" s="132">
        <v>44817</v>
      </c>
      <c r="C51" s="133" t="s">
        <v>240</v>
      </c>
      <c r="D51" s="133" t="s">
        <v>241</v>
      </c>
      <c r="E51" s="134" t="s">
        <v>242</v>
      </c>
      <c r="F51" s="134" t="s">
        <v>150</v>
      </c>
      <c r="G51" s="134" t="s">
        <v>126</v>
      </c>
      <c r="H51" s="176" t="s">
        <v>130</v>
      </c>
      <c r="I51" s="136">
        <v>687062</v>
      </c>
      <c r="J51" s="136">
        <v>26</v>
      </c>
      <c r="K51" s="136">
        <v>20220450534</v>
      </c>
      <c r="L51" s="133"/>
      <c r="M51" s="133"/>
      <c r="N51" s="133"/>
      <c r="O51" s="133"/>
      <c r="P51" s="133"/>
      <c r="Q51" s="133"/>
      <c r="R51" s="133"/>
      <c r="S51" s="136">
        <v>18570</v>
      </c>
      <c r="T51" s="137">
        <v>2987</v>
      </c>
      <c r="U51" s="137">
        <v>3.5550000000000002</v>
      </c>
      <c r="V51" s="137"/>
      <c r="W51" s="137"/>
      <c r="X51" s="137"/>
      <c r="Y51" s="137">
        <v>20130.3</v>
      </c>
      <c r="Z51" s="138"/>
      <c r="AA51" s="99"/>
      <c r="AB51" s="131"/>
      <c r="AC51" s="97"/>
      <c r="AD51" s="97"/>
      <c r="AE51" s="97"/>
      <c r="AF51" s="97"/>
    </row>
    <row r="52" spans="1:32" s="94" customFormat="1" ht="69.75" customHeight="1" x14ac:dyDescent="0.25">
      <c r="A52" s="122">
        <f t="shared" si="2"/>
        <v>46</v>
      </c>
      <c r="B52" s="132">
        <v>44818</v>
      </c>
      <c r="C52" s="133" t="s">
        <v>126</v>
      </c>
      <c r="D52" s="133" t="s">
        <v>243</v>
      </c>
      <c r="E52" s="134" t="s">
        <v>154</v>
      </c>
      <c r="F52" s="134" t="s">
        <v>155</v>
      </c>
      <c r="G52" s="134" t="s">
        <v>126</v>
      </c>
      <c r="H52" s="135" t="s">
        <v>135</v>
      </c>
      <c r="I52" s="136">
        <v>961036</v>
      </c>
      <c r="J52" s="136">
        <v>26</v>
      </c>
      <c r="K52" s="136">
        <v>2022452658</v>
      </c>
      <c r="L52" s="133"/>
      <c r="M52" s="133"/>
      <c r="N52" s="133"/>
      <c r="O52" s="133"/>
      <c r="P52" s="133"/>
      <c r="Q52" s="133"/>
      <c r="R52" s="133"/>
      <c r="S52" s="136">
        <v>2154</v>
      </c>
      <c r="T52" s="137">
        <v>4706.8</v>
      </c>
      <c r="U52" s="137">
        <v>12.06</v>
      </c>
      <c r="V52" s="137">
        <v>175</v>
      </c>
      <c r="W52" s="137"/>
      <c r="X52" s="137"/>
      <c r="Y52" s="137">
        <v>34237.08</v>
      </c>
      <c r="Z52" s="138"/>
      <c r="AA52" s="184"/>
      <c r="AB52" s="131"/>
      <c r="AC52" s="97"/>
      <c r="AD52" s="97"/>
      <c r="AE52" s="97"/>
      <c r="AF52" s="97"/>
    </row>
    <row r="53" spans="1:32" s="94" customFormat="1" ht="69.75" customHeight="1" x14ac:dyDescent="0.25">
      <c r="A53" s="122">
        <f t="shared" si="2"/>
        <v>47</v>
      </c>
      <c r="B53" s="132">
        <v>44819</v>
      </c>
      <c r="C53" s="133" t="s">
        <v>244</v>
      </c>
      <c r="D53" s="133" t="s">
        <v>245</v>
      </c>
      <c r="E53" s="134" t="s">
        <v>147</v>
      </c>
      <c r="F53" s="134" t="s">
        <v>155</v>
      </c>
      <c r="G53" s="134" t="s">
        <v>126</v>
      </c>
      <c r="H53" s="135" t="s">
        <v>135</v>
      </c>
      <c r="I53" s="136">
        <v>395264</v>
      </c>
      <c r="J53" s="136">
        <v>26</v>
      </c>
      <c r="K53" s="136">
        <v>20220454158</v>
      </c>
      <c r="L53" s="133"/>
      <c r="M53" s="133"/>
      <c r="N53" s="133"/>
      <c r="O53" s="133"/>
      <c r="P53" s="133"/>
      <c r="Q53" s="133"/>
      <c r="R53" s="133"/>
      <c r="S53" s="136">
        <v>45750</v>
      </c>
      <c r="T53" s="137">
        <v>2539.4</v>
      </c>
      <c r="U53" s="137">
        <v>6.41</v>
      </c>
      <c r="V53" s="137"/>
      <c r="W53" s="137"/>
      <c r="X53" s="137"/>
      <c r="Y53" s="137">
        <v>39423.5</v>
      </c>
      <c r="Z53" s="138"/>
      <c r="AA53" s="99"/>
      <c r="AB53" s="131"/>
      <c r="AC53" s="97"/>
      <c r="AD53" s="97"/>
      <c r="AE53" s="97"/>
      <c r="AF53" s="97"/>
    </row>
    <row r="54" spans="1:32" s="94" customFormat="1" ht="69.75" customHeight="1" x14ac:dyDescent="0.25">
      <c r="A54" s="122">
        <f t="shared" si="2"/>
        <v>48</v>
      </c>
      <c r="B54" s="185">
        <v>44820</v>
      </c>
      <c r="C54" s="133" t="s">
        <v>126</v>
      </c>
      <c r="D54" s="133" t="s">
        <v>246</v>
      </c>
      <c r="E54" s="134" t="s">
        <v>247</v>
      </c>
      <c r="F54" s="134" t="s">
        <v>150</v>
      </c>
      <c r="G54" s="134" t="s">
        <v>126</v>
      </c>
      <c r="H54" s="135" t="s">
        <v>130</v>
      </c>
      <c r="I54" s="136" t="s">
        <v>248</v>
      </c>
      <c r="J54" s="136">
        <v>40</v>
      </c>
      <c r="K54" s="136">
        <v>20220448919</v>
      </c>
      <c r="L54" s="186"/>
      <c r="M54" s="186"/>
      <c r="N54" s="133"/>
      <c r="O54" s="133"/>
      <c r="P54" s="133"/>
      <c r="Q54" s="133"/>
      <c r="R54" s="133"/>
      <c r="S54" s="136">
        <v>303719</v>
      </c>
      <c r="T54" s="137">
        <v>16293.1</v>
      </c>
      <c r="U54" s="137">
        <v>24.29</v>
      </c>
      <c r="V54" s="187"/>
      <c r="W54" s="137"/>
      <c r="X54" s="137"/>
      <c r="Y54" s="137">
        <v>102944.99</v>
      </c>
      <c r="Z54" s="188"/>
      <c r="AA54" s="189" t="s">
        <v>249</v>
      </c>
      <c r="AB54" s="131"/>
      <c r="AC54" s="97"/>
      <c r="AD54" s="97"/>
      <c r="AE54" s="97"/>
      <c r="AF54" s="97"/>
    </row>
    <row r="55" spans="1:32" s="94" customFormat="1" ht="69.75" customHeight="1" x14ac:dyDescent="0.25">
      <c r="A55" s="122">
        <f t="shared" si="2"/>
        <v>49</v>
      </c>
      <c r="B55" s="190">
        <v>44820</v>
      </c>
      <c r="C55" s="133" t="s">
        <v>126</v>
      </c>
      <c r="D55" s="174" t="s">
        <v>250</v>
      </c>
      <c r="E55" s="175" t="s">
        <v>201</v>
      </c>
      <c r="F55" s="175" t="s">
        <v>139</v>
      </c>
      <c r="G55" s="134" t="s">
        <v>126</v>
      </c>
      <c r="H55" s="135" t="s">
        <v>130</v>
      </c>
      <c r="I55" s="141">
        <v>675686</v>
      </c>
      <c r="J55" s="141">
        <v>26</v>
      </c>
      <c r="K55" s="141">
        <v>20220461955</v>
      </c>
      <c r="L55" s="174"/>
      <c r="M55" s="174"/>
      <c r="N55" s="174"/>
      <c r="O55" s="174"/>
      <c r="P55" s="174"/>
      <c r="Q55" s="174"/>
      <c r="R55" s="174"/>
      <c r="S55" s="141">
        <v>14539</v>
      </c>
      <c r="T55" s="142">
        <v>1913.4</v>
      </c>
      <c r="U55" s="142">
        <v>5.6</v>
      </c>
      <c r="V55" s="142"/>
      <c r="W55" s="142"/>
      <c r="X55" s="142"/>
      <c r="Y55" s="142">
        <v>12957.16</v>
      </c>
      <c r="Z55" s="191"/>
      <c r="AA55" s="99"/>
      <c r="AB55" s="131"/>
      <c r="AC55" s="97"/>
      <c r="AD55" s="97"/>
      <c r="AE55" s="97"/>
      <c r="AF55" s="97"/>
    </row>
    <row r="56" spans="1:32" s="94" customFormat="1" ht="69.75" customHeight="1" x14ac:dyDescent="0.25">
      <c r="A56" s="122">
        <f t="shared" si="2"/>
        <v>50</v>
      </c>
      <c r="B56" s="190">
        <v>44820</v>
      </c>
      <c r="C56" s="133" t="s">
        <v>251</v>
      </c>
      <c r="D56" s="133" t="s">
        <v>252</v>
      </c>
      <c r="E56" s="134" t="s">
        <v>253</v>
      </c>
      <c r="F56" s="134" t="s">
        <v>254</v>
      </c>
      <c r="G56" s="134" t="s">
        <v>118</v>
      </c>
      <c r="H56" s="135" t="s">
        <v>124</v>
      </c>
      <c r="I56" s="136">
        <v>944029</v>
      </c>
      <c r="J56" s="136">
        <v>26</v>
      </c>
      <c r="K56" s="192">
        <v>20220449542</v>
      </c>
      <c r="L56" s="133"/>
      <c r="M56" s="133"/>
      <c r="N56" s="133"/>
      <c r="O56" s="133"/>
      <c r="P56" s="133"/>
      <c r="Q56" s="133"/>
      <c r="R56" s="133"/>
      <c r="S56" s="136">
        <v>32280</v>
      </c>
      <c r="T56" s="137">
        <v>1076</v>
      </c>
      <c r="U56" s="137">
        <v>1.88</v>
      </c>
      <c r="V56" s="137"/>
      <c r="W56" s="137"/>
      <c r="X56" s="137"/>
      <c r="Y56" s="137">
        <v>9183.4</v>
      </c>
      <c r="Z56" s="138"/>
      <c r="AA56" s="99"/>
      <c r="AB56" s="131"/>
      <c r="AC56" s="97"/>
      <c r="AD56" s="97"/>
      <c r="AE56" s="97"/>
      <c r="AF56" s="97"/>
    </row>
    <row r="57" spans="1:32" s="94" customFormat="1" ht="69.75" customHeight="1" x14ac:dyDescent="0.25">
      <c r="A57" s="122">
        <f t="shared" si="2"/>
        <v>51</v>
      </c>
      <c r="B57" s="133" t="s">
        <v>255</v>
      </c>
      <c r="C57" s="133" t="s">
        <v>126</v>
      </c>
      <c r="D57" s="133" t="s">
        <v>256</v>
      </c>
      <c r="E57" s="134" t="s">
        <v>257</v>
      </c>
      <c r="F57" s="134" t="s">
        <v>150</v>
      </c>
      <c r="G57" s="134" t="s">
        <v>126</v>
      </c>
      <c r="H57" s="135" t="s">
        <v>130</v>
      </c>
      <c r="I57" s="136" t="s">
        <v>258</v>
      </c>
      <c r="J57" s="136">
        <v>26</v>
      </c>
      <c r="K57" s="136">
        <v>20220464367</v>
      </c>
      <c r="L57" s="133"/>
      <c r="M57" s="133"/>
      <c r="N57" s="133"/>
      <c r="O57" s="133"/>
      <c r="P57" s="133"/>
      <c r="Q57" s="133"/>
      <c r="R57" s="133"/>
      <c r="S57" s="136">
        <v>10316</v>
      </c>
      <c r="T57" s="137">
        <v>788</v>
      </c>
      <c r="U57" s="137">
        <v>1.639</v>
      </c>
      <c r="V57" s="137"/>
      <c r="W57" s="137"/>
      <c r="X57" s="137"/>
      <c r="Y57" s="137">
        <v>8032.9</v>
      </c>
      <c r="Z57" s="138"/>
      <c r="AA57" s="99"/>
      <c r="AB57" s="131"/>
      <c r="AC57" s="97"/>
      <c r="AD57" s="97"/>
      <c r="AE57" s="97"/>
      <c r="AF57" s="97"/>
    </row>
    <row r="58" spans="1:32" s="94" customFormat="1" ht="69.75" customHeight="1" x14ac:dyDescent="0.25">
      <c r="A58" s="122">
        <f t="shared" si="2"/>
        <v>52</v>
      </c>
      <c r="B58" s="133" t="s">
        <v>259</v>
      </c>
      <c r="C58" s="133" t="s">
        <v>126</v>
      </c>
      <c r="D58" s="133" t="s">
        <v>260</v>
      </c>
      <c r="E58" s="134" t="s">
        <v>261</v>
      </c>
      <c r="F58" s="134" t="s">
        <v>145</v>
      </c>
      <c r="G58" s="134" t="s">
        <v>126</v>
      </c>
      <c r="H58" s="135" t="s">
        <v>130</v>
      </c>
      <c r="I58" s="136">
        <v>279698</v>
      </c>
      <c r="J58" s="136">
        <v>26</v>
      </c>
      <c r="K58" s="136">
        <v>20220467054</v>
      </c>
      <c r="L58" s="133"/>
      <c r="M58" s="133"/>
      <c r="N58" s="133"/>
      <c r="O58" s="133"/>
      <c r="P58" s="133"/>
      <c r="Q58" s="133"/>
      <c r="R58" s="133"/>
      <c r="S58" s="136">
        <v>25939</v>
      </c>
      <c r="T58" s="137">
        <v>1185.0999999999999</v>
      </c>
      <c r="U58" s="137">
        <v>2.62</v>
      </c>
      <c r="V58" s="137"/>
      <c r="W58" s="137"/>
      <c r="X58" s="137"/>
      <c r="Y58" s="137">
        <v>12721.44</v>
      </c>
      <c r="Z58" s="138"/>
      <c r="AA58" s="99"/>
      <c r="AB58" s="131"/>
      <c r="AC58" s="97"/>
      <c r="AD58" s="97"/>
      <c r="AE58" s="97"/>
      <c r="AF58" s="97"/>
    </row>
    <row r="59" spans="1:32" s="94" customFormat="1" ht="69.75" customHeight="1" x14ac:dyDescent="0.25">
      <c r="A59" s="122">
        <f t="shared" si="2"/>
        <v>53</v>
      </c>
      <c r="B59" s="133" t="s">
        <v>259</v>
      </c>
      <c r="C59" s="133" t="s">
        <v>118</v>
      </c>
      <c r="D59" s="133" t="s">
        <v>262</v>
      </c>
      <c r="E59" s="134" t="s">
        <v>263</v>
      </c>
      <c r="F59" s="134" t="s">
        <v>117</v>
      </c>
      <c r="G59" s="134" t="s">
        <v>126</v>
      </c>
      <c r="H59" s="135" t="s">
        <v>124</v>
      </c>
      <c r="I59" s="136">
        <v>957503</v>
      </c>
      <c r="J59" s="136">
        <v>26</v>
      </c>
      <c r="K59" s="136">
        <v>20220488101</v>
      </c>
      <c r="L59" s="133"/>
      <c r="M59" s="133"/>
      <c r="N59" s="133"/>
      <c r="O59" s="133"/>
      <c r="P59" s="133"/>
      <c r="Q59" s="133"/>
      <c r="R59" s="133"/>
      <c r="S59" s="136">
        <v>123894</v>
      </c>
      <c r="T59" s="137">
        <v>6267.58</v>
      </c>
      <c r="U59" s="137">
        <v>9.01</v>
      </c>
      <c r="V59" s="137"/>
      <c r="W59" s="137"/>
      <c r="X59" s="137"/>
      <c r="Y59" s="137">
        <v>61863.24</v>
      </c>
      <c r="Z59" s="138"/>
      <c r="AA59" s="189" t="s">
        <v>264</v>
      </c>
      <c r="AB59" s="131"/>
      <c r="AC59" s="97"/>
      <c r="AD59" s="97"/>
      <c r="AE59" s="97"/>
      <c r="AF59" s="97"/>
    </row>
    <row r="60" spans="1:32" s="94" customFormat="1" ht="69.75" customHeight="1" x14ac:dyDescent="0.25">
      <c r="A60" s="122">
        <f t="shared" si="2"/>
        <v>54</v>
      </c>
      <c r="B60" s="133" t="s">
        <v>265</v>
      </c>
      <c r="C60" s="133" t="s">
        <v>266</v>
      </c>
      <c r="D60" s="133" t="s">
        <v>267</v>
      </c>
      <c r="E60" s="134" t="s">
        <v>268</v>
      </c>
      <c r="F60" s="134" t="s">
        <v>269</v>
      </c>
      <c r="G60" s="134" t="s">
        <v>118</v>
      </c>
      <c r="H60" s="135" t="s">
        <v>124</v>
      </c>
      <c r="I60" s="136" t="s">
        <v>180</v>
      </c>
      <c r="J60" s="136">
        <v>26</v>
      </c>
      <c r="K60" s="136">
        <v>20220470729</v>
      </c>
      <c r="L60" s="133"/>
      <c r="M60" s="133"/>
      <c r="N60" s="133"/>
      <c r="O60" s="133"/>
      <c r="P60" s="133"/>
      <c r="Q60" s="133"/>
      <c r="R60" s="133"/>
      <c r="S60" s="136">
        <v>33750</v>
      </c>
      <c r="T60" s="137">
        <v>786.2</v>
      </c>
      <c r="U60" s="137">
        <v>1.452</v>
      </c>
      <c r="V60" s="137">
        <v>175</v>
      </c>
      <c r="W60" s="137"/>
      <c r="X60" s="137"/>
      <c r="Y60" s="137">
        <v>11473.5</v>
      </c>
      <c r="Z60" s="138"/>
      <c r="AA60" s="99"/>
      <c r="AB60" s="131"/>
      <c r="AC60" s="97"/>
      <c r="AD60" s="97"/>
      <c r="AE60" s="97"/>
      <c r="AF60" s="97"/>
    </row>
    <row r="61" spans="1:32" s="94" customFormat="1" ht="69.75" customHeight="1" x14ac:dyDescent="0.25">
      <c r="A61" s="122">
        <v>53</v>
      </c>
      <c r="B61" s="133" t="s">
        <v>270</v>
      </c>
      <c r="C61" s="133" t="s">
        <v>126</v>
      </c>
      <c r="D61" s="133" t="s">
        <v>271</v>
      </c>
      <c r="E61" s="134" t="s">
        <v>272</v>
      </c>
      <c r="F61" s="134" t="s">
        <v>145</v>
      </c>
      <c r="G61" s="134" t="s">
        <v>126</v>
      </c>
      <c r="H61" s="135" t="s">
        <v>130</v>
      </c>
      <c r="I61" s="136" t="s">
        <v>273</v>
      </c>
      <c r="J61" s="136">
        <v>26</v>
      </c>
      <c r="K61" s="136">
        <v>20220477184</v>
      </c>
      <c r="L61" s="133"/>
      <c r="M61" s="133"/>
      <c r="N61" s="133"/>
      <c r="O61" s="133"/>
      <c r="P61" s="133"/>
      <c r="Q61" s="133"/>
      <c r="R61" s="133"/>
      <c r="S61" s="136">
        <v>8571</v>
      </c>
      <c r="T61" s="137">
        <v>1539</v>
      </c>
      <c r="U61" s="137">
        <v>5.51</v>
      </c>
      <c r="V61" s="137"/>
      <c r="W61" s="137"/>
      <c r="X61" s="137"/>
      <c r="Y61" s="137">
        <v>16220.92</v>
      </c>
      <c r="Z61" s="138"/>
      <c r="AA61" s="99"/>
      <c r="AB61" s="131"/>
      <c r="AC61" s="97"/>
      <c r="AD61" s="97"/>
      <c r="AE61" s="97"/>
      <c r="AF61" s="97"/>
    </row>
    <row r="62" spans="1:32" s="94" customFormat="1" ht="69.75" customHeight="1" x14ac:dyDescent="0.25">
      <c r="A62" s="122">
        <f t="shared" ref="A62:A125" si="3">A61+1</f>
        <v>54</v>
      </c>
      <c r="B62" s="133" t="s">
        <v>274</v>
      </c>
      <c r="C62" s="133" t="s">
        <v>126</v>
      </c>
      <c r="D62" s="133" t="s">
        <v>275</v>
      </c>
      <c r="E62" s="134" t="s">
        <v>138</v>
      </c>
      <c r="F62" s="134" t="s">
        <v>139</v>
      </c>
      <c r="G62" s="134" t="s">
        <v>126</v>
      </c>
      <c r="H62" s="135" t="s">
        <v>130</v>
      </c>
      <c r="I62" s="136" t="s">
        <v>140</v>
      </c>
      <c r="J62" s="136">
        <v>26</v>
      </c>
      <c r="K62" s="136">
        <v>20220474806</v>
      </c>
      <c r="L62" s="133"/>
      <c r="M62" s="133"/>
      <c r="N62" s="133"/>
      <c r="O62" s="133"/>
      <c r="P62" s="133"/>
      <c r="Q62" s="133"/>
      <c r="R62" s="133"/>
      <c r="S62" s="136">
        <v>24365</v>
      </c>
      <c r="T62" s="137">
        <v>4643.8</v>
      </c>
      <c r="U62" s="137">
        <v>8.5920000000000005</v>
      </c>
      <c r="V62" s="137"/>
      <c r="W62" s="137"/>
      <c r="X62" s="137"/>
      <c r="Y62" s="137">
        <v>49459.8</v>
      </c>
      <c r="Z62" s="138"/>
      <c r="AA62" s="99"/>
      <c r="AB62" s="131"/>
      <c r="AC62" s="97"/>
      <c r="AD62" s="97"/>
      <c r="AE62" s="97"/>
      <c r="AF62" s="97"/>
    </row>
    <row r="63" spans="1:32" s="94" customFormat="1" ht="69.75" customHeight="1" x14ac:dyDescent="0.25">
      <c r="A63" s="122">
        <f t="shared" si="3"/>
        <v>55</v>
      </c>
      <c r="B63" s="133" t="s">
        <v>276</v>
      </c>
      <c r="C63" s="133" t="s">
        <v>118</v>
      </c>
      <c r="D63" s="133" t="s">
        <v>277</v>
      </c>
      <c r="E63" s="134" t="s">
        <v>278</v>
      </c>
      <c r="F63" s="134" t="s">
        <v>117</v>
      </c>
      <c r="G63" s="134" t="s">
        <v>118</v>
      </c>
      <c r="H63" s="135" t="s">
        <v>130</v>
      </c>
      <c r="I63" s="136">
        <v>653477</v>
      </c>
      <c r="J63" s="136">
        <v>26</v>
      </c>
      <c r="K63" s="193"/>
      <c r="L63" s="133"/>
      <c r="M63" s="133"/>
      <c r="N63" s="133"/>
      <c r="O63" s="133"/>
      <c r="P63" s="133"/>
      <c r="Q63" s="133"/>
      <c r="R63" s="133"/>
      <c r="S63" s="136">
        <v>40486</v>
      </c>
      <c r="T63" s="137">
        <v>2305</v>
      </c>
      <c r="U63" s="137">
        <v>3.58</v>
      </c>
      <c r="V63" s="137"/>
      <c r="W63" s="137"/>
      <c r="X63" s="137"/>
      <c r="Y63" s="137"/>
      <c r="Z63" s="138"/>
      <c r="AA63" s="189" t="s">
        <v>279</v>
      </c>
      <c r="AB63" s="131"/>
      <c r="AC63" s="97"/>
      <c r="AD63" s="97"/>
      <c r="AE63" s="97"/>
      <c r="AF63" s="97"/>
    </row>
    <row r="64" spans="1:32" s="94" customFormat="1" ht="69.75" customHeight="1" x14ac:dyDescent="0.25">
      <c r="A64" s="122">
        <f t="shared" si="3"/>
        <v>56</v>
      </c>
      <c r="B64" s="132">
        <v>44838</v>
      </c>
      <c r="C64" s="133" t="s">
        <v>126</v>
      </c>
      <c r="D64" s="133" t="s">
        <v>280</v>
      </c>
      <c r="E64" s="134" t="s">
        <v>281</v>
      </c>
      <c r="F64" s="134" t="s">
        <v>150</v>
      </c>
      <c r="G64" s="134" t="s">
        <v>126</v>
      </c>
      <c r="H64" s="135" t="s">
        <v>130</v>
      </c>
      <c r="I64" s="136" t="s">
        <v>282</v>
      </c>
      <c r="J64" s="136">
        <v>26</v>
      </c>
      <c r="K64" s="136">
        <v>20220487940</v>
      </c>
      <c r="L64" s="133"/>
      <c r="M64" s="133"/>
      <c r="N64" s="133"/>
      <c r="O64" s="133"/>
      <c r="P64" s="133"/>
      <c r="Q64" s="133"/>
      <c r="R64" s="133"/>
      <c r="S64" s="136">
        <v>42730</v>
      </c>
      <c r="T64" s="137">
        <v>1514</v>
      </c>
      <c r="U64" s="137">
        <v>3.13</v>
      </c>
      <c r="V64" s="137"/>
      <c r="W64" s="137"/>
      <c r="X64" s="137"/>
      <c r="Y64" s="137">
        <v>12961.1</v>
      </c>
      <c r="Z64" s="138"/>
      <c r="AA64" s="99"/>
      <c r="AB64" s="131"/>
      <c r="AC64" s="97"/>
      <c r="AD64" s="97"/>
      <c r="AE64" s="97"/>
      <c r="AF64" s="97"/>
    </row>
    <row r="65" spans="1:32" s="94" customFormat="1" ht="69.75" customHeight="1" x14ac:dyDescent="0.25">
      <c r="A65" s="122">
        <f t="shared" si="3"/>
        <v>57</v>
      </c>
      <c r="B65" s="132">
        <v>44838</v>
      </c>
      <c r="C65" s="133" t="s">
        <v>283</v>
      </c>
      <c r="D65" s="133" t="s">
        <v>284</v>
      </c>
      <c r="E65" s="134" t="s">
        <v>285</v>
      </c>
      <c r="F65" s="134" t="s">
        <v>117</v>
      </c>
      <c r="G65" s="134" t="s">
        <v>286</v>
      </c>
      <c r="H65" s="135" t="s">
        <v>287</v>
      </c>
      <c r="I65" s="136">
        <v>666180</v>
      </c>
      <c r="J65" s="136">
        <v>26</v>
      </c>
      <c r="K65" s="136">
        <v>2003606422</v>
      </c>
      <c r="L65" s="133"/>
      <c r="M65" s="133"/>
      <c r="N65" s="133"/>
      <c r="O65" s="133"/>
      <c r="P65" s="133"/>
      <c r="Q65" s="133"/>
      <c r="R65" s="133"/>
      <c r="S65" s="136">
        <v>55</v>
      </c>
      <c r="T65" s="137">
        <v>113.5</v>
      </c>
      <c r="U65" s="137">
        <v>0.307</v>
      </c>
      <c r="V65" s="137"/>
      <c r="W65" s="137"/>
      <c r="X65" s="137"/>
      <c r="Y65" s="137">
        <v>669.9</v>
      </c>
      <c r="Z65" s="138"/>
      <c r="AA65" s="99"/>
      <c r="AB65" s="131"/>
      <c r="AC65" s="97"/>
      <c r="AD65" s="97"/>
      <c r="AE65" s="97"/>
      <c r="AF65" s="97"/>
    </row>
    <row r="66" spans="1:32" s="94" customFormat="1" ht="69.75" customHeight="1" x14ac:dyDescent="0.25">
      <c r="A66" s="122">
        <f t="shared" si="3"/>
        <v>58</v>
      </c>
      <c r="B66" s="132">
        <v>44839</v>
      </c>
      <c r="C66" s="133" t="s">
        <v>126</v>
      </c>
      <c r="D66" s="133" t="s">
        <v>288</v>
      </c>
      <c r="E66" s="134" t="s">
        <v>289</v>
      </c>
      <c r="F66" s="134" t="s">
        <v>139</v>
      </c>
      <c r="G66" s="134" t="s">
        <v>126</v>
      </c>
      <c r="H66" s="135" t="s">
        <v>130</v>
      </c>
      <c r="I66" s="136" t="s">
        <v>140</v>
      </c>
      <c r="J66" s="136">
        <v>26</v>
      </c>
      <c r="K66" s="136">
        <v>20220497507</v>
      </c>
      <c r="L66" s="133"/>
      <c r="M66" s="133"/>
      <c r="N66" s="133"/>
      <c r="O66" s="133"/>
      <c r="P66" s="133"/>
      <c r="Q66" s="133"/>
      <c r="R66" s="133"/>
      <c r="S66" s="136">
        <v>1818</v>
      </c>
      <c r="T66" s="137">
        <v>682</v>
      </c>
      <c r="U66" s="137">
        <v>1.67</v>
      </c>
      <c r="V66" s="137"/>
      <c r="W66" s="137"/>
      <c r="X66" s="137"/>
      <c r="Y66" s="137">
        <v>5882.96</v>
      </c>
      <c r="Z66" s="138"/>
      <c r="AA66" s="99"/>
      <c r="AB66" s="131"/>
      <c r="AC66" s="97"/>
      <c r="AD66" s="97"/>
      <c r="AE66" s="97"/>
      <c r="AF66" s="97"/>
    </row>
    <row r="67" spans="1:32" s="94" customFormat="1" ht="69.75" customHeight="1" x14ac:dyDescent="0.25">
      <c r="A67" s="122">
        <f t="shared" si="3"/>
        <v>59</v>
      </c>
      <c r="B67" s="132">
        <v>44844</v>
      </c>
      <c r="C67" s="133" t="s">
        <v>126</v>
      </c>
      <c r="D67" s="133" t="s">
        <v>290</v>
      </c>
      <c r="E67" s="134" t="s">
        <v>154</v>
      </c>
      <c r="F67" s="134" t="s">
        <v>155</v>
      </c>
      <c r="G67" s="134" t="s">
        <v>126</v>
      </c>
      <c r="H67" s="135" t="s">
        <v>135</v>
      </c>
      <c r="I67" s="136">
        <v>961036</v>
      </c>
      <c r="J67" s="136">
        <v>26</v>
      </c>
      <c r="K67" s="136">
        <v>20220508566</v>
      </c>
      <c r="L67" s="133"/>
      <c r="M67" s="133"/>
      <c r="N67" s="133"/>
      <c r="O67" s="133"/>
      <c r="P67" s="133"/>
      <c r="Q67" s="133"/>
      <c r="R67" s="133"/>
      <c r="S67" s="136">
        <v>7675</v>
      </c>
      <c r="T67" s="137">
        <v>3489.6</v>
      </c>
      <c r="U67" s="137">
        <v>8.5399999999999991</v>
      </c>
      <c r="V67" s="137"/>
      <c r="W67" s="137"/>
      <c r="X67" s="137"/>
      <c r="Y67" s="137">
        <v>24236.91</v>
      </c>
      <c r="Z67" s="138"/>
      <c r="AA67" s="99"/>
      <c r="AB67" s="131"/>
      <c r="AC67" s="97"/>
      <c r="AD67" s="97"/>
      <c r="AE67" s="97"/>
      <c r="AF67" s="97"/>
    </row>
    <row r="68" spans="1:32" s="94" customFormat="1" ht="69.75" customHeight="1" x14ac:dyDescent="0.25">
      <c r="A68" s="122">
        <f t="shared" si="3"/>
        <v>60</v>
      </c>
      <c r="B68" s="132">
        <v>44845</v>
      </c>
      <c r="C68" s="133" t="s">
        <v>126</v>
      </c>
      <c r="D68" s="133" t="s">
        <v>291</v>
      </c>
      <c r="E68" s="134" t="s">
        <v>138</v>
      </c>
      <c r="F68" s="134" t="s">
        <v>139</v>
      </c>
      <c r="G68" s="134" t="s">
        <v>126</v>
      </c>
      <c r="H68" s="135" t="s">
        <v>130</v>
      </c>
      <c r="I68" s="136" t="s">
        <v>140</v>
      </c>
      <c r="J68" s="136">
        <v>26</v>
      </c>
      <c r="K68" s="136">
        <v>20220511985</v>
      </c>
      <c r="L68" s="133"/>
      <c r="M68" s="133"/>
      <c r="N68" s="133"/>
      <c r="O68" s="133"/>
      <c r="P68" s="133"/>
      <c r="Q68" s="133"/>
      <c r="R68" s="133"/>
      <c r="S68" s="136">
        <v>62407</v>
      </c>
      <c r="T68" s="137">
        <v>6508.19</v>
      </c>
      <c r="U68" s="137">
        <v>11.88</v>
      </c>
      <c r="V68" s="137"/>
      <c r="W68" s="137"/>
      <c r="X68" s="137"/>
      <c r="Y68" s="137">
        <v>69415.75</v>
      </c>
      <c r="Z68" s="138"/>
      <c r="AA68" s="99"/>
      <c r="AB68" s="131"/>
      <c r="AC68" s="97"/>
      <c r="AD68" s="97"/>
      <c r="AE68" s="97"/>
      <c r="AF68" s="97"/>
    </row>
    <row r="69" spans="1:32" s="94" customFormat="1" ht="69.75" customHeight="1" x14ac:dyDescent="0.25">
      <c r="A69" s="122">
        <f t="shared" si="3"/>
        <v>61</v>
      </c>
      <c r="B69" s="132">
        <v>44847</v>
      </c>
      <c r="C69" s="133" t="s">
        <v>292</v>
      </c>
      <c r="D69" s="133" t="s">
        <v>293</v>
      </c>
      <c r="E69" s="134" t="s">
        <v>294</v>
      </c>
      <c r="F69" s="134" t="s">
        <v>129</v>
      </c>
      <c r="G69" s="134" t="s">
        <v>118</v>
      </c>
      <c r="H69" s="135" t="s">
        <v>295</v>
      </c>
      <c r="I69" s="136">
        <v>724815</v>
      </c>
      <c r="J69" s="136">
        <v>26</v>
      </c>
      <c r="K69" s="136">
        <v>20220516126</v>
      </c>
      <c r="L69" s="133"/>
      <c r="M69" s="133"/>
      <c r="N69" s="133"/>
      <c r="O69" s="133"/>
      <c r="P69" s="133"/>
      <c r="Q69" s="133"/>
      <c r="R69" s="133"/>
      <c r="S69" s="136">
        <v>12000</v>
      </c>
      <c r="T69" s="137">
        <v>371.4</v>
      </c>
      <c r="U69" s="137">
        <v>0.65300000000000002</v>
      </c>
      <c r="V69" s="137">
        <v>175</v>
      </c>
      <c r="W69" s="137"/>
      <c r="X69" s="137"/>
      <c r="Y69" s="137">
        <v>8640</v>
      </c>
      <c r="Z69" s="138"/>
      <c r="AA69" s="99"/>
      <c r="AB69" s="131"/>
      <c r="AC69" s="97"/>
      <c r="AD69" s="97"/>
      <c r="AE69" s="97"/>
      <c r="AF69" s="97"/>
    </row>
    <row r="70" spans="1:32" s="94" customFormat="1" ht="69.75" customHeight="1" x14ac:dyDescent="0.25">
      <c r="A70" s="122">
        <f t="shared" si="3"/>
        <v>62</v>
      </c>
      <c r="B70" s="132">
        <v>44847</v>
      </c>
      <c r="C70" s="133" t="s">
        <v>126</v>
      </c>
      <c r="D70" s="133" t="s">
        <v>296</v>
      </c>
      <c r="E70" s="134" t="s">
        <v>297</v>
      </c>
      <c r="F70" s="134" t="s">
        <v>139</v>
      </c>
      <c r="G70" s="134" t="s">
        <v>126</v>
      </c>
      <c r="H70" s="135" t="s">
        <v>130</v>
      </c>
      <c r="I70" s="136" t="s">
        <v>140</v>
      </c>
      <c r="J70" s="136">
        <v>26</v>
      </c>
      <c r="K70" s="136">
        <v>20220517321</v>
      </c>
      <c r="L70" s="133"/>
      <c r="M70" s="133"/>
      <c r="N70" s="133"/>
      <c r="O70" s="133"/>
      <c r="P70" s="133"/>
      <c r="Q70" s="133"/>
      <c r="R70" s="133"/>
      <c r="S70" s="136">
        <v>4419</v>
      </c>
      <c r="T70" s="137">
        <v>1213.8</v>
      </c>
      <c r="U70" s="137">
        <v>1.96</v>
      </c>
      <c r="V70" s="137"/>
      <c r="W70" s="137"/>
      <c r="X70" s="137"/>
      <c r="Y70" s="137">
        <v>11593.08</v>
      </c>
      <c r="Z70" s="138"/>
      <c r="AA70" s="99"/>
      <c r="AB70" s="131"/>
      <c r="AC70" s="97"/>
      <c r="AD70" s="97"/>
      <c r="AE70" s="97"/>
      <c r="AF70" s="97"/>
    </row>
    <row r="71" spans="1:32" s="94" customFormat="1" ht="69.75" customHeight="1" x14ac:dyDescent="0.25">
      <c r="A71" s="122">
        <f t="shared" si="3"/>
        <v>63</v>
      </c>
      <c r="B71" s="133" t="s">
        <v>298</v>
      </c>
      <c r="C71" s="133" t="s">
        <v>126</v>
      </c>
      <c r="D71" s="133" t="s">
        <v>299</v>
      </c>
      <c r="E71" s="134" t="s">
        <v>147</v>
      </c>
      <c r="F71" s="134" t="s">
        <v>155</v>
      </c>
      <c r="G71" s="134" t="s">
        <v>126</v>
      </c>
      <c r="H71" s="135" t="s">
        <v>135</v>
      </c>
      <c r="I71" s="136">
        <v>228504</v>
      </c>
      <c r="J71" s="136">
        <v>26</v>
      </c>
      <c r="K71" s="136">
        <v>20220512154</v>
      </c>
      <c r="L71" s="133"/>
      <c r="M71" s="133"/>
      <c r="N71" s="133"/>
      <c r="O71" s="133"/>
      <c r="P71" s="133"/>
      <c r="Q71" s="133"/>
      <c r="R71" s="133"/>
      <c r="S71" s="136">
        <v>11600</v>
      </c>
      <c r="T71" s="137">
        <v>164.2</v>
      </c>
      <c r="U71" s="137">
        <v>0.504</v>
      </c>
      <c r="V71" s="137"/>
      <c r="W71" s="137"/>
      <c r="X71" s="137"/>
      <c r="Y71" s="137">
        <v>4472</v>
      </c>
      <c r="Z71" s="138"/>
      <c r="AA71" s="99"/>
      <c r="AB71" s="131"/>
      <c r="AC71" s="97"/>
      <c r="AD71" s="97"/>
      <c r="AE71" s="97"/>
      <c r="AF71" s="97"/>
    </row>
    <row r="72" spans="1:32" s="94" customFormat="1" ht="69.75" customHeight="1" x14ac:dyDescent="0.25">
      <c r="A72" s="194">
        <f t="shared" si="3"/>
        <v>64</v>
      </c>
      <c r="B72" s="195" t="s">
        <v>300</v>
      </c>
      <c r="C72" s="195" t="s">
        <v>126</v>
      </c>
      <c r="D72" s="195" t="s">
        <v>301</v>
      </c>
      <c r="E72" s="196" t="s">
        <v>302</v>
      </c>
      <c r="F72" s="196" t="s">
        <v>150</v>
      </c>
      <c r="G72" s="196" t="s">
        <v>126</v>
      </c>
      <c r="H72" s="197" t="s">
        <v>130</v>
      </c>
      <c r="I72" s="198">
        <v>681639</v>
      </c>
      <c r="J72" s="198">
        <v>26</v>
      </c>
      <c r="K72" s="198">
        <v>220579183</v>
      </c>
      <c r="L72" s="195"/>
      <c r="M72" s="195"/>
      <c r="N72" s="195"/>
      <c r="O72" s="195"/>
      <c r="P72" s="195"/>
      <c r="Q72" s="195"/>
      <c r="R72" s="195"/>
      <c r="S72" s="198">
        <v>32</v>
      </c>
      <c r="T72" s="199">
        <v>4508.8</v>
      </c>
      <c r="U72" s="199">
        <v>4.93</v>
      </c>
      <c r="V72" s="199"/>
      <c r="W72" s="199"/>
      <c r="X72" s="199"/>
      <c r="Y72" s="199">
        <v>25805.119999999999</v>
      </c>
      <c r="Z72" s="200"/>
      <c r="AA72" s="201" t="s">
        <v>165</v>
      </c>
      <c r="AB72" s="202" t="s">
        <v>303</v>
      </c>
      <c r="AC72" s="97"/>
      <c r="AD72" s="97"/>
      <c r="AE72" s="97"/>
      <c r="AF72" s="97"/>
    </row>
    <row r="73" spans="1:32" s="94" customFormat="1" ht="69.75" customHeight="1" x14ac:dyDescent="0.25">
      <c r="A73" s="122">
        <f t="shared" si="3"/>
        <v>65</v>
      </c>
      <c r="B73" s="133" t="s">
        <v>304</v>
      </c>
      <c r="C73" s="133">
        <v>68188213</v>
      </c>
      <c r="D73" s="133" t="s">
        <v>305</v>
      </c>
      <c r="E73" s="134" t="s">
        <v>196</v>
      </c>
      <c r="F73" s="134" t="s">
        <v>160</v>
      </c>
      <c r="G73" s="134" t="s">
        <v>118</v>
      </c>
      <c r="H73" s="135" t="s">
        <v>124</v>
      </c>
      <c r="I73" s="136" t="s">
        <v>161</v>
      </c>
      <c r="J73" s="136">
        <v>26</v>
      </c>
      <c r="K73" s="136">
        <v>20220535477</v>
      </c>
      <c r="L73" s="133"/>
      <c r="M73" s="133"/>
      <c r="N73" s="133"/>
      <c r="O73" s="133"/>
      <c r="P73" s="133"/>
      <c r="Q73" s="133"/>
      <c r="R73" s="133"/>
      <c r="S73" s="136">
        <v>65200</v>
      </c>
      <c r="T73" s="137">
        <v>1889.4</v>
      </c>
      <c r="U73" s="137">
        <v>3.82</v>
      </c>
      <c r="V73" s="137"/>
      <c r="W73" s="137"/>
      <c r="X73" s="137"/>
      <c r="Y73" s="137">
        <v>18675</v>
      </c>
      <c r="Z73" s="138"/>
      <c r="AA73" s="99"/>
      <c r="AB73" s="131"/>
      <c r="AC73" s="97"/>
      <c r="AD73" s="97"/>
      <c r="AE73" s="97"/>
      <c r="AF73" s="97"/>
    </row>
    <row r="74" spans="1:32" s="94" customFormat="1" ht="69.75" customHeight="1" x14ac:dyDescent="0.25">
      <c r="A74" s="122">
        <f t="shared" si="3"/>
        <v>66</v>
      </c>
      <c r="B74" s="133" t="s">
        <v>306</v>
      </c>
      <c r="C74" s="133" t="s">
        <v>307</v>
      </c>
      <c r="D74" s="133" t="s">
        <v>308</v>
      </c>
      <c r="E74" s="134" t="s">
        <v>309</v>
      </c>
      <c r="F74" s="134" t="s">
        <v>269</v>
      </c>
      <c r="G74" s="134" t="s">
        <v>118</v>
      </c>
      <c r="H74" s="135" t="s">
        <v>124</v>
      </c>
      <c r="I74" s="136">
        <v>724816</v>
      </c>
      <c r="J74" s="136">
        <v>26</v>
      </c>
      <c r="K74" s="136">
        <v>20220547867</v>
      </c>
      <c r="L74" s="133"/>
      <c r="M74" s="133"/>
      <c r="N74" s="133"/>
      <c r="O74" s="133"/>
      <c r="P74" s="133"/>
      <c r="Q74" s="133"/>
      <c r="R74" s="133"/>
      <c r="S74" s="136">
        <v>8980</v>
      </c>
      <c r="T74" s="137">
        <v>360.8</v>
      </c>
      <c r="U74" s="137">
        <v>0.6</v>
      </c>
      <c r="V74" s="137">
        <v>175</v>
      </c>
      <c r="W74" s="137"/>
      <c r="X74" s="137"/>
      <c r="Y74" s="137">
        <v>3597.2</v>
      </c>
      <c r="Z74" s="138"/>
      <c r="AA74" s="99"/>
      <c r="AB74" s="131"/>
      <c r="AC74" s="97"/>
      <c r="AD74" s="97"/>
      <c r="AE74" s="97"/>
      <c r="AF74" s="97"/>
    </row>
    <row r="75" spans="1:32" s="94" customFormat="1" ht="69.75" customHeight="1" x14ac:dyDescent="0.25">
      <c r="A75" s="122">
        <f t="shared" si="3"/>
        <v>67</v>
      </c>
      <c r="B75" s="133" t="s">
        <v>306</v>
      </c>
      <c r="C75" s="133" t="s">
        <v>310</v>
      </c>
      <c r="D75" s="133" t="s">
        <v>311</v>
      </c>
      <c r="E75" s="134" t="s">
        <v>133</v>
      </c>
      <c r="F75" s="134" t="s">
        <v>155</v>
      </c>
      <c r="G75" s="134" t="s">
        <v>126</v>
      </c>
      <c r="H75" s="135" t="s">
        <v>135</v>
      </c>
      <c r="I75" s="136" t="s">
        <v>312</v>
      </c>
      <c r="J75" s="136">
        <v>26</v>
      </c>
      <c r="K75" s="136">
        <v>20220550241</v>
      </c>
      <c r="L75" s="133"/>
      <c r="M75" s="133"/>
      <c r="N75" s="133"/>
      <c r="O75" s="133"/>
      <c r="P75" s="133"/>
      <c r="Q75" s="133"/>
      <c r="R75" s="133"/>
      <c r="S75" s="136">
        <v>21897.360000000001</v>
      </c>
      <c r="T75" s="137">
        <v>1818.8</v>
      </c>
      <c r="U75" s="137">
        <v>3.54</v>
      </c>
      <c r="V75" s="137"/>
      <c r="W75" s="137"/>
      <c r="X75" s="137"/>
      <c r="Y75" s="137">
        <v>21897.360000000001</v>
      </c>
      <c r="Z75" s="138"/>
      <c r="AA75" s="99"/>
      <c r="AB75" s="131"/>
      <c r="AC75" s="97"/>
      <c r="AD75" s="97"/>
      <c r="AE75" s="97"/>
      <c r="AF75" s="97"/>
    </row>
    <row r="76" spans="1:32" s="94" customFormat="1" ht="69.75" customHeight="1" x14ac:dyDescent="0.25">
      <c r="A76" s="122">
        <f t="shared" si="3"/>
        <v>68</v>
      </c>
      <c r="B76" s="132">
        <v>44866</v>
      </c>
      <c r="C76" s="133">
        <v>6346680290</v>
      </c>
      <c r="D76" s="133" t="s">
        <v>313</v>
      </c>
      <c r="E76" s="134" t="s">
        <v>314</v>
      </c>
      <c r="F76" s="134" t="s">
        <v>117</v>
      </c>
      <c r="G76" s="134" t="s">
        <v>118</v>
      </c>
      <c r="H76" s="135" t="s">
        <v>124</v>
      </c>
      <c r="I76" s="136" t="s">
        <v>315</v>
      </c>
      <c r="J76" s="136">
        <v>20</v>
      </c>
      <c r="K76" s="136">
        <v>20220557974</v>
      </c>
      <c r="L76" s="133"/>
      <c r="M76" s="133"/>
      <c r="N76" s="133"/>
      <c r="O76" s="133"/>
      <c r="P76" s="133"/>
      <c r="Q76" s="133"/>
      <c r="R76" s="133"/>
      <c r="S76" s="136">
        <v>216998</v>
      </c>
      <c r="T76" s="137">
        <v>12336.63</v>
      </c>
      <c r="U76" s="137">
        <v>19.27</v>
      </c>
      <c r="V76" s="137"/>
      <c r="W76" s="137"/>
      <c r="X76" s="137"/>
      <c r="Y76" s="137">
        <v>119799.24</v>
      </c>
      <c r="Z76" s="138"/>
      <c r="AA76" s="189" t="s">
        <v>316</v>
      </c>
      <c r="AB76" s="131"/>
      <c r="AC76" s="97"/>
      <c r="AD76" s="97"/>
      <c r="AE76" s="97"/>
      <c r="AF76" s="97"/>
    </row>
    <row r="77" spans="1:32" s="94" customFormat="1" ht="69.75" customHeight="1" x14ac:dyDescent="0.25">
      <c r="A77" s="122">
        <f t="shared" si="3"/>
        <v>69</v>
      </c>
      <c r="B77" s="132">
        <v>44867</v>
      </c>
      <c r="C77" s="133" t="s">
        <v>126</v>
      </c>
      <c r="D77" s="133" t="s">
        <v>317</v>
      </c>
      <c r="E77" s="134" t="s">
        <v>318</v>
      </c>
      <c r="F77" s="134" t="s">
        <v>139</v>
      </c>
      <c r="G77" s="134" t="s">
        <v>126</v>
      </c>
      <c r="H77" s="135" t="s">
        <v>130</v>
      </c>
      <c r="I77" s="136">
        <v>678530</v>
      </c>
      <c r="J77" s="136">
        <v>26</v>
      </c>
      <c r="K77" s="136">
        <v>20220560906</v>
      </c>
      <c r="L77" s="133"/>
      <c r="M77" s="133"/>
      <c r="N77" s="133"/>
      <c r="O77" s="133"/>
      <c r="P77" s="133"/>
      <c r="Q77" s="133"/>
      <c r="R77" s="133"/>
      <c r="S77" s="136">
        <v>6487</v>
      </c>
      <c r="T77" s="137">
        <v>3</v>
      </c>
      <c r="U77" s="137">
        <v>3.69</v>
      </c>
      <c r="V77" s="137"/>
      <c r="W77" s="137"/>
      <c r="X77" s="137"/>
      <c r="Y77" s="137">
        <v>14129.86</v>
      </c>
      <c r="Z77" s="138"/>
      <c r="AA77" s="99"/>
      <c r="AB77" s="131"/>
      <c r="AC77" s="97"/>
      <c r="AD77" s="97"/>
      <c r="AE77" s="97"/>
      <c r="AF77" s="97"/>
    </row>
    <row r="78" spans="1:32" s="94" customFormat="1" ht="69.75" customHeight="1" x14ac:dyDescent="0.25">
      <c r="A78" s="122">
        <f t="shared" si="3"/>
        <v>70</v>
      </c>
      <c r="B78" s="132">
        <v>44873</v>
      </c>
      <c r="C78" s="133" t="s">
        <v>319</v>
      </c>
      <c r="D78" s="133" t="s">
        <v>320</v>
      </c>
      <c r="E78" s="134" t="s">
        <v>321</v>
      </c>
      <c r="F78" s="134" t="s">
        <v>322</v>
      </c>
      <c r="G78" s="134" t="s">
        <v>286</v>
      </c>
      <c r="H78" s="135" t="s">
        <v>287</v>
      </c>
      <c r="I78" s="136" t="s">
        <v>323</v>
      </c>
      <c r="J78" s="136">
        <v>26</v>
      </c>
      <c r="K78" s="136">
        <v>20220557420</v>
      </c>
      <c r="L78" s="133"/>
      <c r="M78" s="133"/>
      <c r="N78" s="133"/>
      <c r="O78" s="133"/>
      <c r="P78" s="133"/>
      <c r="Q78" s="133"/>
      <c r="R78" s="133"/>
      <c r="S78" s="136">
        <v>4</v>
      </c>
      <c r="T78" s="137">
        <v>52.4</v>
      </c>
      <c r="U78" s="137">
        <v>0.31</v>
      </c>
      <c r="V78" s="137"/>
      <c r="W78" s="137"/>
      <c r="X78" s="137"/>
      <c r="Y78" s="137">
        <v>284.33999999999997</v>
      </c>
      <c r="Z78" s="138"/>
      <c r="AA78" s="99"/>
      <c r="AB78" s="131"/>
      <c r="AC78" s="97"/>
      <c r="AD78" s="97"/>
      <c r="AE78" s="97"/>
      <c r="AF78" s="97"/>
    </row>
    <row r="79" spans="1:32" s="94" customFormat="1" ht="69.75" customHeight="1" x14ac:dyDescent="0.25">
      <c r="A79" s="122">
        <f t="shared" si="3"/>
        <v>71</v>
      </c>
      <c r="B79" s="132">
        <v>44876</v>
      </c>
      <c r="C79" s="133" t="s">
        <v>324</v>
      </c>
      <c r="D79" s="133" t="s">
        <v>284</v>
      </c>
      <c r="E79" s="134" t="s">
        <v>325</v>
      </c>
      <c r="F79" s="134" t="s">
        <v>117</v>
      </c>
      <c r="G79" s="134" t="s">
        <v>118</v>
      </c>
      <c r="H79" s="135" t="s">
        <v>124</v>
      </c>
      <c r="I79" s="136">
        <v>724815</v>
      </c>
      <c r="J79" s="136">
        <v>26</v>
      </c>
      <c r="K79" s="136">
        <v>20220579358</v>
      </c>
      <c r="L79" s="133"/>
      <c r="M79" s="133"/>
      <c r="N79" s="133"/>
      <c r="O79" s="133"/>
      <c r="P79" s="133"/>
      <c r="Q79" s="133"/>
      <c r="R79" s="133"/>
      <c r="S79" s="136">
        <v>3</v>
      </c>
      <c r="T79" s="137">
        <v>1855.88</v>
      </c>
      <c r="U79" s="137">
        <v>3.13</v>
      </c>
      <c r="V79" s="137">
        <v>175</v>
      </c>
      <c r="W79" s="137"/>
      <c r="X79" s="137"/>
      <c r="Y79" s="137">
        <v>16714.88</v>
      </c>
      <c r="Z79" s="138"/>
      <c r="AA79" s="99"/>
      <c r="AB79" s="131"/>
      <c r="AC79" s="97"/>
      <c r="AD79" s="97"/>
      <c r="AE79" s="97"/>
      <c r="AF79" s="97"/>
    </row>
    <row r="80" spans="1:32" s="94" customFormat="1" ht="69.75" customHeight="1" x14ac:dyDescent="0.25">
      <c r="A80" s="122">
        <f t="shared" si="3"/>
        <v>72</v>
      </c>
      <c r="B80" s="133" t="s">
        <v>326</v>
      </c>
      <c r="C80" s="133" t="s">
        <v>327</v>
      </c>
      <c r="D80" s="133" t="s">
        <v>328</v>
      </c>
      <c r="E80" s="134" t="s">
        <v>329</v>
      </c>
      <c r="F80" s="134" t="s">
        <v>117</v>
      </c>
      <c r="G80" s="134" t="s">
        <v>118</v>
      </c>
      <c r="H80" s="135" t="s">
        <v>124</v>
      </c>
      <c r="I80" s="136" t="s">
        <v>330</v>
      </c>
      <c r="J80" s="136">
        <v>40</v>
      </c>
      <c r="K80" s="136">
        <v>20214235615</v>
      </c>
      <c r="L80" s="133"/>
      <c r="M80" s="133"/>
      <c r="N80" s="133"/>
      <c r="O80" s="133"/>
      <c r="P80" s="133"/>
      <c r="Q80" s="133"/>
      <c r="R80" s="133"/>
      <c r="S80" s="136">
        <v>288593</v>
      </c>
      <c r="T80" s="137">
        <v>14377.9</v>
      </c>
      <c r="U80" s="137">
        <v>21.619</v>
      </c>
      <c r="V80" s="203"/>
      <c r="W80" s="137"/>
      <c r="X80" s="137"/>
      <c r="Y80" s="137">
        <v>142806.12</v>
      </c>
      <c r="Z80" s="138"/>
      <c r="AA80" s="99"/>
      <c r="AB80" s="131"/>
      <c r="AC80" s="97"/>
      <c r="AD80" s="97"/>
      <c r="AE80" s="97"/>
      <c r="AF80" s="97"/>
    </row>
    <row r="81" spans="1:32" s="94" customFormat="1" ht="69.75" customHeight="1" x14ac:dyDescent="0.25">
      <c r="A81" s="122">
        <f t="shared" si="3"/>
        <v>73</v>
      </c>
      <c r="B81" s="133" t="s">
        <v>331</v>
      </c>
      <c r="C81" s="133" t="s">
        <v>126</v>
      </c>
      <c r="D81" s="133" t="s">
        <v>332</v>
      </c>
      <c r="E81" s="134" t="s">
        <v>318</v>
      </c>
      <c r="F81" s="134" t="s">
        <v>139</v>
      </c>
      <c r="G81" s="134" t="s">
        <v>126</v>
      </c>
      <c r="H81" s="135" t="s">
        <v>130</v>
      </c>
      <c r="I81" s="136" t="s">
        <v>333</v>
      </c>
      <c r="J81" s="136">
        <v>26</v>
      </c>
      <c r="K81" s="136">
        <v>20220605081</v>
      </c>
      <c r="L81" s="133"/>
      <c r="M81" s="133"/>
      <c r="N81" s="133"/>
      <c r="O81" s="133"/>
      <c r="P81" s="133"/>
      <c r="Q81" s="133"/>
      <c r="R81" s="133"/>
      <c r="S81" s="136">
        <v>146193</v>
      </c>
      <c r="T81" s="137">
        <v>10674.3</v>
      </c>
      <c r="U81" s="137">
        <v>22.36</v>
      </c>
      <c r="V81" s="137"/>
      <c r="W81" s="137"/>
      <c r="X81" s="137"/>
      <c r="Y81" s="137">
        <v>111866.67</v>
      </c>
      <c r="Z81" s="138"/>
      <c r="AA81" s="99"/>
      <c r="AB81" s="131"/>
      <c r="AC81" s="97"/>
      <c r="AD81" s="97"/>
      <c r="AE81" s="97"/>
      <c r="AF81" s="97"/>
    </row>
    <row r="82" spans="1:32" s="94" customFormat="1" ht="69.75" customHeight="1" x14ac:dyDescent="0.25">
      <c r="A82" s="122">
        <f t="shared" si="3"/>
        <v>74</v>
      </c>
      <c r="B82" s="133" t="s">
        <v>334</v>
      </c>
      <c r="C82" s="133" t="s">
        <v>126</v>
      </c>
      <c r="D82" s="133" t="s">
        <v>335</v>
      </c>
      <c r="E82" s="134" t="s">
        <v>336</v>
      </c>
      <c r="F82" s="134" t="s">
        <v>155</v>
      </c>
      <c r="G82" s="134" t="s">
        <v>126</v>
      </c>
      <c r="H82" s="135" t="s">
        <v>135</v>
      </c>
      <c r="I82" s="136">
        <v>961036</v>
      </c>
      <c r="J82" s="136">
        <v>26</v>
      </c>
      <c r="K82" s="136">
        <v>20220603443</v>
      </c>
      <c r="L82" s="133"/>
      <c r="M82" s="133"/>
      <c r="N82" s="133"/>
      <c r="O82" s="133"/>
      <c r="P82" s="133"/>
      <c r="Q82" s="133"/>
      <c r="R82" s="133"/>
      <c r="S82" s="136">
        <v>29014</v>
      </c>
      <c r="T82" s="137">
        <v>1491.4</v>
      </c>
      <c r="U82" s="137">
        <v>2.95</v>
      </c>
      <c r="V82" s="137"/>
      <c r="W82" s="137"/>
      <c r="X82" s="137"/>
      <c r="Y82" s="137">
        <v>14219.83</v>
      </c>
      <c r="Z82" s="138"/>
      <c r="AA82" s="99"/>
      <c r="AB82" s="131"/>
      <c r="AC82" s="97"/>
      <c r="AD82" s="97"/>
      <c r="AE82" s="97"/>
      <c r="AF82" s="97"/>
    </row>
    <row r="83" spans="1:32" s="94" customFormat="1" ht="69.75" customHeight="1" x14ac:dyDescent="0.25">
      <c r="A83" s="122">
        <f t="shared" si="3"/>
        <v>75</v>
      </c>
      <c r="B83" s="133" t="s">
        <v>337</v>
      </c>
      <c r="C83" s="133" t="s">
        <v>126</v>
      </c>
      <c r="D83" s="133" t="s">
        <v>338</v>
      </c>
      <c r="E83" s="134" t="s">
        <v>339</v>
      </c>
      <c r="F83" s="134" t="s">
        <v>150</v>
      </c>
      <c r="G83" s="134" t="s">
        <v>126</v>
      </c>
      <c r="H83" s="135" t="s">
        <v>130</v>
      </c>
      <c r="I83" s="136" t="s">
        <v>340</v>
      </c>
      <c r="J83" s="136">
        <v>26</v>
      </c>
      <c r="K83" s="136">
        <v>20220610766</v>
      </c>
      <c r="L83" s="133"/>
      <c r="M83" s="133"/>
      <c r="N83" s="133"/>
      <c r="O83" s="133"/>
      <c r="P83" s="133"/>
      <c r="Q83" s="133"/>
      <c r="R83" s="133"/>
      <c r="S83" s="136">
        <v>118142</v>
      </c>
      <c r="T83" s="137">
        <v>5430.9</v>
      </c>
      <c r="U83" s="137">
        <v>9.4570000000000007</v>
      </c>
      <c r="V83" s="137"/>
      <c r="W83" s="204"/>
      <c r="X83" s="204"/>
      <c r="Y83" s="137">
        <v>36871.980000000003</v>
      </c>
      <c r="Z83" s="138"/>
      <c r="AA83" s="99"/>
      <c r="AB83" s="131"/>
      <c r="AC83" s="97"/>
      <c r="AD83" s="97"/>
      <c r="AE83" s="97"/>
      <c r="AF83" s="97"/>
    </row>
    <row r="84" spans="1:32" s="94" customFormat="1" ht="69.75" customHeight="1" x14ac:dyDescent="0.25">
      <c r="A84" s="122">
        <f t="shared" si="3"/>
        <v>76</v>
      </c>
      <c r="B84" s="133" t="s">
        <v>341</v>
      </c>
      <c r="C84" s="133" t="s">
        <v>126</v>
      </c>
      <c r="D84" s="133" t="s">
        <v>342</v>
      </c>
      <c r="E84" s="134" t="s">
        <v>133</v>
      </c>
      <c r="F84" s="134" t="s">
        <v>155</v>
      </c>
      <c r="G84" s="134" t="s">
        <v>126</v>
      </c>
      <c r="H84" s="135" t="s">
        <v>135</v>
      </c>
      <c r="I84" s="136">
        <v>959654</v>
      </c>
      <c r="J84" s="136">
        <v>26</v>
      </c>
      <c r="K84" s="136">
        <v>20220610939</v>
      </c>
      <c r="L84" s="133"/>
      <c r="M84" s="133"/>
      <c r="N84" s="133"/>
      <c r="O84" s="133"/>
      <c r="P84" s="133"/>
      <c r="Q84" s="133"/>
      <c r="R84" s="133"/>
      <c r="S84" s="136">
        <v>67383</v>
      </c>
      <c r="T84" s="137">
        <v>1857.2</v>
      </c>
      <c r="U84" s="137">
        <v>3.8519999999999999</v>
      </c>
      <c r="V84" s="137"/>
      <c r="W84" s="137"/>
      <c r="X84" s="137"/>
      <c r="Y84" s="137">
        <v>21603.5</v>
      </c>
      <c r="Z84" s="138"/>
      <c r="AA84" s="99"/>
      <c r="AB84" s="131"/>
      <c r="AC84" s="97"/>
      <c r="AD84" s="97"/>
      <c r="AE84" s="97"/>
      <c r="AF84" s="97"/>
    </row>
    <row r="85" spans="1:32" s="94" customFormat="1" ht="69.75" customHeight="1" x14ac:dyDescent="0.25">
      <c r="A85" s="122">
        <f t="shared" si="3"/>
        <v>77</v>
      </c>
      <c r="B85" s="144" t="s">
        <v>343</v>
      </c>
      <c r="C85" s="133" t="s">
        <v>126</v>
      </c>
      <c r="D85" s="144" t="s">
        <v>344</v>
      </c>
      <c r="E85" s="150" t="s">
        <v>345</v>
      </c>
      <c r="F85" s="134" t="s">
        <v>155</v>
      </c>
      <c r="G85" s="134" t="s">
        <v>126</v>
      </c>
      <c r="H85" s="135" t="s">
        <v>135</v>
      </c>
      <c r="I85" s="145" t="s">
        <v>346</v>
      </c>
      <c r="J85" s="145">
        <v>26</v>
      </c>
      <c r="K85" s="145"/>
      <c r="L85" s="144"/>
      <c r="M85" s="144"/>
      <c r="N85" s="144"/>
      <c r="O85" s="144"/>
      <c r="P85" s="144"/>
      <c r="Q85" s="144"/>
      <c r="R85" s="144"/>
      <c r="S85" s="145">
        <v>144</v>
      </c>
      <c r="T85" s="146">
        <v>77.599999999999994</v>
      </c>
      <c r="U85" s="146">
        <v>0.76</v>
      </c>
      <c r="V85" s="146"/>
      <c r="W85" s="146"/>
      <c r="X85" s="146"/>
      <c r="Y85" s="146">
        <v>1266.72</v>
      </c>
      <c r="Z85" s="205"/>
      <c r="AA85" s="99"/>
      <c r="AB85" s="131"/>
      <c r="AC85" s="97"/>
      <c r="AD85" s="97"/>
      <c r="AE85" s="97"/>
      <c r="AF85" s="97"/>
    </row>
    <row r="86" spans="1:32" s="94" customFormat="1" ht="69.75" customHeight="1" x14ac:dyDescent="0.25">
      <c r="A86" s="122">
        <f t="shared" si="3"/>
        <v>78</v>
      </c>
      <c r="B86" s="186" t="s">
        <v>347</v>
      </c>
      <c r="C86" s="133" t="s">
        <v>126</v>
      </c>
      <c r="D86" s="133" t="s">
        <v>348</v>
      </c>
      <c r="E86" s="134" t="s">
        <v>349</v>
      </c>
      <c r="F86" s="134" t="s">
        <v>160</v>
      </c>
      <c r="G86" s="134" t="s">
        <v>126</v>
      </c>
      <c r="H86" s="135" t="s">
        <v>130</v>
      </c>
      <c r="I86" s="136">
        <v>676724</v>
      </c>
      <c r="J86" s="136">
        <v>26</v>
      </c>
      <c r="K86" s="206"/>
      <c r="L86" s="186"/>
      <c r="M86" s="186"/>
      <c r="N86" s="186"/>
      <c r="O86" s="186"/>
      <c r="P86" s="186"/>
      <c r="Q86" s="186"/>
      <c r="R86" s="186"/>
      <c r="S86" s="136">
        <v>8300</v>
      </c>
      <c r="T86" s="137">
        <v>655.6</v>
      </c>
      <c r="U86" s="137">
        <v>1.1499999999999999</v>
      </c>
      <c r="V86" s="207"/>
      <c r="W86" s="207"/>
      <c r="X86" s="207"/>
      <c r="Y86" s="136">
        <v>4805.3599999999997</v>
      </c>
      <c r="Z86" s="207"/>
      <c r="AA86" s="99"/>
      <c r="AB86" s="131"/>
      <c r="AC86" s="97"/>
      <c r="AD86" s="97"/>
      <c r="AE86" s="97"/>
      <c r="AF86" s="97"/>
    </row>
    <row r="87" spans="1:32" s="94" customFormat="1" ht="69.75" customHeight="1" x14ac:dyDescent="0.25">
      <c r="A87" s="122">
        <f t="shared" si="3"/>
        <v>79</v>
      </c>
      <c r="B87" s="186" t="s">
        <v>350</v>
      </c>
      <c r="C87" s="133">
        <v>63864717</v>
      </c>
      <c r="D87" s="133" t="s">
        <v>351</v>
      </c>
      <c r="E87" s="134" t="s">
        <v>196</v>
      </c>
      <c r="F87" s="134" t="s">
        <v>160</v>
      </c>
      <c r="G87" s="134" t="s">
        <v>118</v>
      </c>
      <c r="H87" s="135" t="s">
        <v>124</v>
      </c>
      <c r="I87" s="136">
        <v>683482</v>
      </c>
      <c r="J87" s="136">
        <v>26</v>
      </c>
      <c r="K87" s="206"/>
      <c r="L87" s="186"/>
      <c r="M87" s="186"/>
      <c r="N87" s="186"/>
      <c r="O87" s="186"/>
      <c r="P87" s="186"/>
      <c r="Q87" s="186"/>
      <c r="R87" s="186"/>
      <c r="S87" s="136">
        <v>20783</v>
      </c>
      <c r="T87" s="137">
        <v>1039.5999999999999</v>
      </c>
      <c r="U87" s="137">
        <v>4.7699999999999996</v>
      </c>
      <c r="V87" s="207"/>
      <c r="W87" s="207"/>
      <c r="X87" s="207"/>
      <c r="Y87" s="137">
        <v>23209.86</v>
      </c>
      <c r="Z87" s="207"/>
      <c r="AA87" s="99"/>
      <c r="AB87" s="131"/>
      <c r="AC87" s="97"/>
      <c r="AD87" s="97"/>
      <c r="AE87" s="97"/>
      <c r="AF87" s="97"/>
    </row>
    <row r="88" spans="1:32" s="94" customFormat="1" ht="69.75" customHeight="1" x14ac:dyDescent="0.25">
      <c r="A88" s="122">
        <f t="shared" si="3"/>
        <v>80</v>
      </c>
      <c r="B88" s="174" t="s">
        <v>350</v>
      </c>
      <c r="C88" s="174" t="s">
        <v>352</v>
      </c>
      <c r="D88" s="174" t="s">
        <v>353</v>
      </c>
      <c r="E88" s="175" t="s">
        <v>354</v>
      </c>
      <c r="F88" s="175" t="s">
        <v>117</v>
      </c>
      <c r="G88" s="134" t="s">
        <v>118</v>
      </c>
      <c r="H88" s="135" t="s">
        <v>124</v>
      </c>
      <c r="I88" s="141" t="s">
        <v>180</v>
      </c>
      <c r="J88" s="141">
        <v>26</v>
      </c>
      <c r="K88" s="141">
        <v>20220641544</v>
      </c>
      <c r="L88" s="174"/>
      <c r="M88" s="174"/>
      <c r="N88" s="174"/>
      <c r="O88" s="174"/>
      <c r="P88" s="174"/>
      <c r="Q88" s="174"/>
      <c r="R88" s="174"/>
      <c r="S88" s="141">
        <v>91393</v>
      </c>
      <c r="T88" s="142">
        <v>4786.6000000000004</v>
      </c>
      <c r="U88" s="142">
        <v>10</v>
      </c>
      <c r="V88" s="141">
        <v>175</v>
      </c>
      <c r="W88" s="141"/>
      <c r="X88" s="141"/>
      <c r="Y88" s="141">
        <v>50380.54</v>
      </c>
      <c r="Z88" s="141"/>
      <c r="AA88" s="99"/>
      <c r="AB88" s="131"/>
      <c r="AC88" s="97"/>
      <c r="AD88" s="97"/>
      <c r="AE88" s="97"/>
      <c r="AF88" s="97"/>
    </row>
    <row r="89" spans="1:32" s="94" customFormat="1" ht="69.75" customHeight="1" x14ac:dyDescent="0.25">
      <c r="A89" s="122">
        <f t="shared" si="3"/>
        <v>81</v>
      </c>
      <c r="B89" s="132">
        <v>44897</v>
      </c>
      <c r="C89" s="133" t="s">
        <v>355</v>
      </c>
      <c r="D89" s="133" t="s">
        <v>356</v>
      </c>
      <c r="E89" s="134" t="s">
        <v>357</v>
      </c>
      <c r="F89" s="175" t="s">
        <v>117</v>
      </c>
      <c r="G89" s="134" t="s">
        <v>118</v>
      </c>
      <c r="H89" s="135" t="s">
        <v>124</v>
      </c>
      <c r="I89" s="136" t="s">
        <v>180</v>
      </c>
      <c r="J89" s="136">
        <v>26</v>
      </c>
      <c r="K89" s="136">
        <v>20220625189</v>
      </c>
      <c r="L89" s="133"/>
      <c r="M89" s="133"/>
      <c r="N89" s="133"/>
      <c r="O89" s="133"/>
      <c r="P89" s="133"/>
      <c r="Q89" s="133"/>
      <c r="R89" s="133"/>
      <c r="S89" s="136">
        <v>73671</v>
      </c>
      <c r="T89" s="137">
        <v>2057.15</v>
      </c>
      <c r="U89" s="137">
        <v>6.14</v>
      </c>
      <c r="V89" s="137">
        <v>175</v>
      </c>
      <c r="W89" s="137"/>
      <c r="X89" s="137"/>
      <c r="Y89" s="137">
        <v>32001.31</v>
      </c>
      <c r="Z89" s="138"/>
      <c r="AA89" s="99"/>
      <c r="AB89" s="131"/>
      <c r="AC89" s="97"/>
      <c r="AD89" s="97"/>
      <c r="AE89" s="97"/>
      <c r="AF89" s="97"/>
    </row>
    <row r="90" spans="1:32" s="94" customFormat="1" ht="18.75" customHeight="1" x14ac:dyDescent="0.25">
      <c r="A90" s="122">
        <f t="shared" si="3"/>
        <v>82</v>
      </c>
      <c r="B90" s="132">
        <v>44902</v>
      </c>
      <c r="C90" s="133" t="s">
        <v>358</v>
      </c>
      <c r="D90" s="133" t="s">
        <v>359</v>
      </c>
      <c r="E90" s="134" t="s">
        <v>147</v>
      </c>
      <c r="F90" s="134" t="s">
        <v>155</v>
      </c>
      <c r="G90" s="134" t="s">
        <v>126</v>
      </c>
      <c r="H90" s="135" t="s">
        <v>135</v>
      </c>
      <c r="I90" s="136">
        <v>395264</v>
      </c>
      <c r="J90" s="136">
        <v>26</v>
      </c>
      <c r="K90" s="136">
        <v>20220629159</v>
      </c>
      <c r="L90" s="133"/>
      <c r="M90" s="133"/>
      <c r="N90" s="133"/>
      <c r="O90" s="133"/>
      <c r="P90" s="133"/>
      <c r="Q90" s="133"/>
      <c r="R90" s="133"/>
      <c r="S90" s="136">
        <v>55846</v>
      </c>
      <c r="T90" s="137">
        <v>3161.6</v>
      </c>
      <c r="U90" s="137">
        <v>6.55</v>
      </c>
      <c r="V90" s="137"/>
      <c r="W90" s="137"/>
      <c r="X90" s="137"/>
      <c r="Y90" s="137">
        <v>31038.46</v>
      </c>
      <c r="Z90" s="138"/>
      <c r="AA90" s="99"/>
      <c r="AB90" s="131"/>
      <c r="AC90" s="97"/>
      <c r="AD90" s="97"/>
      <c r="AE90" s="97"/>
      <c r="AF90" s="97"/>
    </row>
    <row r="91" spans="1:32" s="94" customFormat="1" ht="18.75" customHeight="1" x14ac:dyDescent="0.25">
      <c r="A91" s="122">
        <f t="shared" si="3"/>
        <v>83</v>
      </c>
      <c r="B91" s="132">
        <v>44902</v>
      </c>
      <c r="C91" s="133" t="s">
        <v>360</v>
      </c>
      <c r="D91" s="133" t="s">
        <v>361</v>
      </c>
      <c r="E91" s="134" t="s">
        <v>362</v>
      </c>
      <c r="F91" s="134" t="s">
        <v>155</v>
      </c>
      <c r="G91" s="134" t="s">
        <v>126</v>
      </c>
      <c r="H91" s="135" t="s">
        <v>135</v>
      </c>
      <c r="I91" s="136" t="s">
        <v>312</v>
      </c>
      <c r="J91" s="136">
        <v>26</v>
      </c>
      <c r="K91" s="136">
        <v>20220638044</v>
      </c>
      <c r="L91" s="133"/>
      <c r="M91" s="133"/>
      <c r="N91" s="133"/>
      <c r="O91" s="133"/>
      <c r="P91" s="133"/>
      <c r="Q91" s="133"/>
      <c r="R91" s="133"/>
      <c r="S91" s="136">
        <v>75600</v>
      </c>
      <c r="T91" s="137">
        <v>1825.6</v>
      </c>
      <c r="U91" s="137">
        <v>3.13</v>
      </c>
      <c r="V91" s="137"/>
      <c r="W91" s="137"/>
      <c r="X91" s="137"/>
      <c r="Y91" s="137">
        <v>22272</v>
      </c>
      <c r="Z91" s="138"/>
      <c r="AA91" s="99"/>
      <c r="AB91" s="131"/>
      <c r="AC91" s="97"/>
      <c r="AD91" s="97"/>
      <c r="AE91" s="97"/>
      <c r="AF91" s="97"/>
    </row>
    <row r="92" spans="1:32" s="94" customFormat="1" ht="18.75" customHeight="1" x14ac:dyDescent="0.25">
      <c r="A92" s="122">
        <f t="shared" si="3"/>
        <v>84</v>
      </c>
      <c r="B92" s="132">
        <v>44907</v>
      </c>
      <c r="C92" s="133" t="s">
        <v>118</v>
      </c>
      <c r="D92" s="133" t="s">
        <v>363</v>
      </c>
      <c r="E92" s="134" t="s">
        <v>364</v>
      </c>
      <c r="F92" s="175" t="s">
        <v>117</v>
      </c>
      <c r="G92" s="134" t="s">
        <v>118</v>
      </c>
      <c r="H92" s="135" t="s">
        <v>124</v>
      </c>
      <c r="I92" s="136" t="s">
        <v>140</v>
      </c>
      <c r="J92" s="136">
        <v>26</v>
      </c>
      <c r="K92" s="136">
        <v>20220640111</v>
      </c>
      <c r="L92" s="133"/>
      <c r="M92" s="133"/>
      <c r="N92" s="133"/>
      <c r="O92" s="133"/>
      <c r="P92" s="133"/>
      <c r="Q92" s="133"/>
      <c r="R92" s="133"/>
      <c r="S92" s="136">
        <v>70002</v>
      </c>
      <c r="T92" s="137">
        <v>4140.3</v>
      </c>
      <c r="U92" s="137">
        <v>6.03</v>
      </c>
      <c r="V92" s="137"/>
      <c r="W92" s="137"/>
      <c r="X92" s="137"/>
      <c r="Y92" s="137">
        <v>35560.31</v>
      </c>
      <c r="Z92" s="138"/>
      <c r="AA92" s="99"/>
      <c r="AB92" s="131"/>
      <c r="AC92" s="97"/>
      <c r="AD92" s="97"/>
      <c r="AE92" s="97"/>
      <c r="AF92" s="97"/>
    </row>
    <row r="93" spans="1:32" s="94" customFormat="1" ht="18.75" customHeight="1" x14ac:dyDescent="0.25">
      <c r="A93" s="122">
        <f t="shared" si="3"/>
        <v>85</v>
      </c>
      <c r="B93" s="133" t="s">
        <v>365</v>
      </c>
      <c r="C93" s="133" t="s">
        <v>126</v>
      </c>
      <c r="D93" s="133" t="s">
        <v>366</v>
      </c>
      <c r="E93" s="134" t="s">
        <v>257</v>
      </c>
      <c r="F93" s="134" t="s">
        <v>150</v>
      </c>
      <c r="G93" s="134" t="s">
        <v>126</v>
      </c>
      <c r="H93" s="135" t="s">
        <v>130</v>
      </c>
      <c r="I93" s="136">
        <v>675565</v>
      </c>
      <c r="J93" s="136">
        <v>26</v>
      </c>
      <c r="K93" s="136">
        <v>20220650465</v>
      </c>
      <c r="L93" s="133"/>
      <c r="M93" s="133"/>
      <c r="N93" s="133"/>
      <c r="O93" s="133"/>
      <c r="P93" s="133"/>
      <c r="Q93" s="133"/>
      <c r="R93" s="133"/>
      <c r="S93" s="136">
        <v>18374</v>
      </c>
      <c r="T93" s="137">
        <v>1196.4000000000001</v>
      </c>
      <c r="U93" s="137">
        <v>2.1</v>
      </c>
      <c r="V93" s="137"/>
      <c r="W93" s="137"/>
      <c r="X93" s="137"/>
      <c r="Y93" s="137">
        <v>13883.9</v>
      </c>
      <c r="Z93" s="138"/>
      <c r="AA93" s="99"/>
      <c r="AB93" s="131"/>
      <c r="AC93" s="97"/>
      <c r="AD93" s="97"/>
      <c r="AE93" s="97"/>
      <c r="AF93" s="97"/>
    </row>
    <row r="94" spans="1:32" s="94" customFormat="1" ht="18.75" customHeight="1" x14ac:dyDescent="0.25">
      <c r="A94" s="122">
        <f t="shared" si="3"/>
        <v>86</v>
      </c>
      <c r="B94" s="133" t="s">
        <v>365</v>
      </c>
      <c r="C94" s="133" t="s">
        <v>126</v>
      </c>
      <c r="D94" s="133" t="s">
        <v>367</v>
      </c>
      <c r="E94" s="134" t="s">
        <v>289</v>
      </c>
      <c r="F94" s="134" t="s">
        <v>139</v>
      </c>
      <c r="G94" s="134" t="s">
        <v>126</v>
      </c>
      <c r="H94" s="135" t="s">
        <v>130</v>
      </c>
      <c r="I94" s="136">
        <v>30050</v>
      </c>
      <c r="J94" s="136">
        <v>26</v>
      </c>
      <c r="K94" s="136">
        <v>20220651737</v>
      </c>
      <c r="L94" s="133"/>
      <c r="M94" s="133"/>
      <c r="N94" s="133"/>
      <c r="O94" s="133"/>
      <c r="P94" s="133"/>
      <c r="Q94" s="133"/>
      <c r="R94" s="133"/>
      <c r="S94" s="136">
        <v>1778</v>
      </c>
      <c r="T94" s="137">
        <v>649</v>
      </c>
      <c r="U94" s="137">
        <v>1.38</v>
      </c>
      <c r="V94" s="137"/>
      <c r="W94" s="137"/>
      <c r="X94" s="137"/>
      <c r="Y94" s="137">
        <v>6036.12</v>
      </c>
      <c r="Z94" s="138"/>
      <c r="AA94" s="99"/>
      <c r="AB94" s="131"/>
      <c r="AC94" s="97"/>
      <c r="AD94" s="97"/>
      <c r="AE94" s="97"/>
      <c r="AF94" s="97"/>
    </row>
    <row r="95" spans="1:32" s="94" customFormat="1" ht="18.75" customHeight="1" x14ac:dyDescent="0.25">
      <c r="A95" s="122">
        <f t="shared" si="3"/>
        <v>87</v>
      </c>
      <c r="B95" s="133" t="s">
        <v>368</v>
      </c>
      <c r="C95" s="133" t="s">
        <v>126</v>
      </c>
      <c r="D95" s="133" t="s">
        <v>369</v>
      </c>
      <c r="E95" s="134" t="s">
        <v>336</v>
      </c>
      <c r="F95" s="134" t="s">
        <v>155</v>
      </c>
      <c r="G95" s="134" t="s">
        <v>126</v>
      </c>
      <c r="H95" s="135" t="s">
        <v>135</v>
      </c>
      <c r="I95" s="136">
        <v>961036</v>
      </c>
      <c r="J95" s="136">
        <v>26</v>
      </c>
      <c r="K95" s="136">
        <v>20220654158</v>
      </c>
      <c r="L95" s="133"/>
      <c r="M95" s="133"/>
      <c r="N95" s="133"/>
      <c r="O95" s="133"/>
      <c r="P95" s="133"/>
      <c r="Q95" s="133"/>
      <c r="R95" s="133"/>
      <c r="S95" s="136">
        <v>188</v>
      </c>
      <c r="T95" s="137">
        <v>2640.8</v>
      </c>
      <c r="U95" s="137">
        <v>7.96</v>
      </c>
      <c r="V95" s="137"/>
      <c r="W95" s="137"/>
      <c r="X95" s="137"/>
      <c r="Y95" s="137">
        <v>19429.939999999999</v>
      </c>
      <c r="Z95" s="138"/>
      <c r="AA95" s="99"/>
      <c r="AB95" s="131"/>
      <c r="AC95" s="97"/>
      <c r="AD95" s="97"/>
      <c r="AE95" s="97"/>
      <c r="AF95" s="97"/>
    </row>
    <row r="96" spans="1:32" s="94" customFormat="1" ht="18.75" customHeight="1" x14ac:dyDescent="0.25">
      <c r="A96" s="122">
        <f t="shared" si="3"/>
        <v>88</v>
      </c>
      <c r="B96" s="683" t="s">
        <v>368</v>
      </c>
      <c r="C96" s="683">
        <v>480200047358</v>
      </c>
      <c r="D96" s="133" t="s">
        <v>370</v>
      </c>
      <c r="E96" s="134" t="s">
        <v>314</v>
      </c>
      <c r="F96" s="689" t="s">
        <v>117</v>
      </c>
      <c r="G96" s="689" t="s">
        <v>118</v>
      </c>
      <c r="H96" s="702" t="s">
        <v>295</v>
      </c>
      <c r="I96" s="677" t="s">
        <v>371</v>
      </c>
      <c r="J96" s="677">
        <v>40</v>
      </c>
      <c r="K96" s="136">
        <v>20220653880</v>
      </c>
      <c r="L96" s="133"/>
      <c r="M96" s="133"/>
      <c r="N96" s="133"/>
      <c r="O96" s="133"/>
      <c r="P96" s="133"/>
      <c r="Q96" s="133"/>
      <c r="R96" s="133"/>
      <c r="S96" s="136">
        <v>3461</v>
      </c>
      <c r="T96" s="137">
        <v>789.6</v>
      </c>
      <c r="U96" s="137">
        <v>1.21</v>
      </c>
      <c r="V96" s="680">
        <v>250</v>
      </c>
      <c r="W96" s="137">
        <v>416.65</v>
      </c>
      <c r="X96" s="137"/>
      <c r="Y96" s="137">
        <v>7782.05</v>
      </c>
      <c r="Z96" s="138"/>
      <c r="AA96" s="99"/>
      <c r="AB96" s="131"/>
      <c r="AC96" s="97"/>
      <c r="AD96" s="97"/>
      <c r="AE96" s="97"/>
      <c r="AF96" s="97"/>
    </row>
    <row r="97" spans="1:32" s="94" customFormat="1" ht="18.75" customHeight="1" x14ac:dyDescent="0.25">
      <c r="A97" s="122">
        <f t="shared" si="3"/>
        <v>89</v>
      </c>
      <c r="B97" s="700"/>
      <c r="C97" s="684"/>
      <c r="D97" s="133" t="s">
        <v>372</v>
      </c>
      <c r="E97" s="134" t="s">
        <v>263</v>
      </c>
      <c r="F97" s="684"/>
      <c r="G97" s="684"/>
      <c r="H97" s="684"/>
      <c r="I97" s="678"/>
      <c r="J97" s="678"/>
      <c r="K97" s="136">
        <v>20220653832</v>
      </c>
      <c r="L97" s="133"/>
      <c r="M97" s="133"/>
      <c r="N97" s="133"/>
      <c r="O97" s="133"/>
      <c r="P97" s="133"/>
      <c r="Q97" s="133"/>
      <c r="R97" s="133"/>
      <c r="S97" s="136">
        <v>5432</v>
      </c>
      <c r="T97" s="137">
        <v>357.2</v>
      </c>
      <c r="U97" s="137">
        <v>0.9</v>
      </c>
      <c r="V97" s="681"/>
      <c r="W97" s="137">
        <v>397.02</v>
      </c>
      <c r="X97" s="137"/>
      <c r="Y97" s="137">
        <v>4136.4399999999996</v>
      </c>
      <c r="Z97" s="138"/>
      <c r="AA97" s="99"/>
      <c r="AB97" s="131"/>
      <c r="AC97" s="97"/>
      <c r="AD97" s="97"/>
      <c r="AE97" s="97"/>
      <c r="AF97" s="97"/>
    </row>
    <row r="98" spans="1:32" s="94" customFormat="1" ht="18.75" customHeight="1" x14ac:dyDescent="0.25">
      <c r="A98" s="122">
        <f t="shared" si="3"/>
        <v>90</v>
      </c>
      <c r="B98" s="700"/>
      <c r="C98" s="684"/>
      <c r="D98" s="133" t="s">
        <v>373</v>
      </c>
      <c r="E98" s="134" t="s">
        <v>374</v>
      </c>
      <c r="F98" s="684"/>
      <c r="G98" s="684"/>
      <c r="H98" s="684"/>
      <c r="I98" s="678"/>
      <c r="J98" s="678"/>
      <c r="K98" s="136">
        <v>20220653808</v>
      </c>
      <c r="L98" s="133"/>
      <c r="M98" s="133"/>
      <c r="N98" s="133"/>
      <c r="O98" s="133"/>
      <c r="P98" s="133"/>
      <c r="Q98" s="133"/>
      <c r="R98" s="133"/>
      <c r="S98" s="136">
        <v>107809</v>
      </c>
      <c r="T98" s="137">
        <v>6313.4</v>
      </c>
      <c r="U98" s="137">
        <v>10.029999999999999</v>
      </c>
      <c r="V98" s="681"/>
      <c r="W98" s="137">
        <v>859.4</v>
      </c>
      <c r="X98" s="137"/>
      <c r="Y98" s="137">
        <v>55286.41</v>
      </c>
      <c r="Z98" s="138"/>
      <c r="AA98" s="99"/>
      <c r="AB98" s="131"/>
      <c r="AC98" s="97"/>
      <c r="AD98" s="97"/>
      <c r="AE98" s="97"/>
      <c r="AF98" s="97"/>
    </row>
    <row r="99" spans="1:32" s="94" customFormat="1" ht="18.75" customHeight="1" x14ac:dyDescent="0.25">
      <c r="A99" s="122">
        <f t="shared" si="3"/>
        <v>91</v>
      </c>
      <c r="B99" s="700"/>
      <c r="C99" s="684"/>
      <c r="D99" s="133" t="s">
        <v>375</v>
      </c>
      <c r="E99" s="134" t="s">
        <v>376</v>
      </c>
      <c r="F99" s="684"/>
      <c r="G99" s="684"/>
      <c r="H99" s="684"/>
      <c r="I99" s="678"/>
      <c r="J99" s="678"/>
      <c r="K99" s="136">
        <v>20220653742</v>
      </c>
      <c r="L99" s="133"/>
      <c r="M99" s="133"/>
      <c r="N99" s="133"/>
      <c r="O99" s="133"/>
      <c r="P99" s="133"/>
      <c r="Q99" s="133"/>
      <c r="R99" s="133"/>
      <c r="S99" s="136">
        <v>51051</v>
      </c>
      <c r="T99" s="137">
        <v>1998</v>
      </c>
      <c r="U99" s="137">
        <v>5.04</v>
      </c>
      <c r="V99" s="681"/>
      <c r="W99" s="137">
        <v>665.99</v>
      </c>
      <c r="X99" s="210">
        <v>50</v>
      </c>
      <c r="Y99" s="137">
        <v>20691.939999999999</v>
      </c>
      <c r="Z99" s="211"/>
      <c r="AA99" s="212" t="s">
        <v>377</v>
      </c>
      <c r="AB99" s="131"/>
      <c r="AC99" s="97"/>
      <c r="AD99" s="97"/>
      <c r="AE99" s="97"/>
      <c r="AF99" s="97"/>
    </row>
    <row r="100" spans="1:32" s="94" customFormat="1" ht="18.75" customHeight="1" x14ac:dyDescent="0.25">
      <c r="A100" s="122">
        <f t="shared" si="3"/>
        <v>92</v>
      </c>
      <c r="B100" s="701"/>
      <c r="C100" s="685"/>
      <c r="D100" s="133" t="s">
        <v>378</v>
      </c>
      <c r="E100" s="134" t="s">
        <v>238</v>
      </c>
      <c r="F100" s="685"/>
      <c r="G100" s="685"/>
      <c r="H100" s="685"/>
      <c r="I100" s="679"/>
      <c r="J100" s="679"/>
      <c r="K100" s="136">
        <v>20220653485</v>
      </c>
      <c r="L100" s="133"/>
      <c r="M100" s="133"/>
      <c r="N100" s="133"/>
      <c r="O100" s="133"/>
      <c r="P100" s="133"/>
      <c r="Q100" s="133"/>
      <c r="R100" s="133"/>
      <c r="S100" s="136">
        <v>52895</v>
      </c>
      <c r="T100" s="137">
        <v>4860.42</v>
      </c>
      <c r="U100" s="137">
        <v>7.17</v>
      </c>
      <c r="V100" s="682"/>
      <c r="W100" s="137">
        <v>768.2</v>
      </c>
      <c r="X100" s="137"/>
      <c r="Y100" s="137">
        <v>46619.39</v>
      </c>
      <c r="Z100" s="138"/>
      <c r="AA100" s="99"/>
      <c r="AB100" s="131"/>
      <c r="AC100" s="97"/>
      <c r="AD100" s="97"/>
      <c r="AE100" s="97"/>
      <c r="AF100" s="97"/>
    </row>
    <row r="101" spans="1:32" s="94" customFormat="1" ht="18.75" customHeight="1" x14ac:dyDescent="0.25">
      <c r="A101" s="122">
        <f t="shared" si="3"/>
        <v>93</v>
      </c>
      <c r="B101" s="133" t="s">
        <v>379</v>
      </c>
      <c r="C101" s="133" t="s">
        <v>380</v>
      </c>
      <c r="D101" s="213" t="s">
        <v>381</v>
      </c>
      <c r="E101" s="134" t="s">
        <v>382</v>
      </c>
      <c r="F101" s="134" t="s">
        <v>155</v>
      </c>
      <c r="G101" s="134" t="s">
        <v>126</v>
      </c>
      <c r="H101" s="135" t="s">
        <v>135</v>
      </c>
      <c r="I101" s="136" t="s">
        <v>164</v>
      </c>
      <c r="J101" s="136">
        <v>26</v>
      </c>
      <c r="K101" s="136">
        <v>20220660821</v>
      </c>
      <c r="L101" s="133"/>
      <c r="M101" s="133"/>
      <c r="N101" s="133"/>
      <c r="O101" s="133"/>
      <c r="P101" s="133"/>
      <c r="Q101" s="133"/>
      <c r="R101" s="133"/>
      <c r="S101" s="136">
        <v>2521</v>
      </c>
      <c r="T101" s="137">
        <v>3983</v>
      </c>
      <c r="U101" s="137">
        <v>10.95</v>
      </c>
      <c r="V101" s="137"/>
      <c r="W101" s="137"/>
      <c r="X101" s="137"/>
      <c r="Y101" s="137">
        <v>32825.699999999997</v>
      </c>
      <c r="Z101" s="138"/>
      <c r="AA101" s="99"/>
      <c r="AB101" s="131"/>
      <c r="AC101" s="97"/>
      <c r="AD101" s="97"/>
      <c r="AE101" s="97"/>
      <c r="AF101" s="97"/>
    </row>
    <row r="102" spans="1:32" s="94" customFormat="1" ht="18.75" customHeight="1" x14ac:dyDescent="0.25">
      <c r="A102" s="122">
        <f t="shared" si="3"/>
        <v>94</v>
      </c>
      <c r="B102" s="133" t="s">
        <v>379</v>
      </c>
      <c r="C102" s="683">
        <v>68201986</v>
      </c>
      <c r="D102" s="133" t="s">
        <v>383</v>
      </c>
      <c r="E102" s="134" t="s">
        <v>384</v>
      </c>
      <c r="F102" s="689" t="s">
        <v>129</v>
      </c>
      <c r="G102" s="689" t="s">
        <v>118</v>
      </c>
      <c r="H102" s="702" t="s">
        <v>124</v>
      </c>
      <c r="I102" s="677" t="s">
        <v>385</v>
      </c>
      <c r="J102" s="677">
        <v>20</v>
      </c>
      <c r="K102" s="136">
        <v>20220661167</v>
      </c>
      <c r="L102" s="133"/>
      <c r="M102" s="133"/>
      <c r="N102" s="133"/>
      <c r="O102" s="133"/>
      <c r="P102" s="133"/>
      <c r="Q102" s="133"/>
      <c r="R102" s="133"/>
      <c r="S102" s="136">
        <v>20253</v>
      </c>
      <c r="T102" s="137">
        <v>3284.8</v>
      </c>
      <c r="U102" s="137">
        <v>8.8699999999999992</v>
      </c>
      <c r="V102" s="137"/>
      <c r="W102" s="137"/>
      <c r="X102" s="137"/>
      <c r="Y102" s="137">
        <v>16609.04</v>
      </c>
      <c r="Z102" s="138"/>
      <c r="AA102" s="99"/>
      <c r="AB102" s="131"/>
      <c r="AC102" s="97"/>
      <c r="AD102" s="97"/>
      <c r="AE102" s="97"/>
      <c r="AF102" s="97"/>
    </row>
    <row r="103" spans="1:32" s="94" customFormat="1" ht="18.75" customHeight="1" x14ac:dyDescent="0.25">
      <c r="A103" s="122">
        <f t="shared" si="3"/>
        <v>95</v>
      </c>
      <c r="B103" s="133" t="s">
        <v>379</v>
      </c>
      <c r="C103" s="684"/>
      <c r="D103" s="133" t="s">
        <v>386</v>
      </c>
      <c r="E103" s="134" t="s">
        <v>387</v>
      </c>
      <c r="F103" s="684"/>
      <c r="G103" s="684"/>
      <c r="H103" s="684"/>
      <c r="I103" s="678"/>
      <c r="J103" s="678"/>
      <c r="K103" s="136">
        <v>20220661426</v>
      </c>
      <c r="L103" s="133"/>
      <c r="M103" s="133"/>
      <c r="N103" s="133"/>
      <c r="O103" s="133"/>
      <c r="P103" s="133"/>
      <c r="Q103" s="133"/>
      <c r="R103" s="133"/>
      <c r="S103" s="136">
        <v>3600</v>
      </c>
      <c r="T103" s="137">
        <v>1563.8</v>
      </c>
      <c r="U103" s="137">
        <v>3.02</v>
      </c>
      <c r="V103" s="137"/>
      <c r="W103" s="137"/>
      <c r="X103" s="137"/>
      <c r="Y103" s="137">
        <v>9260</v>
      </c>
      <c r="Z103" s="138"/>
      <c r="AA103" s="99"/>
      <c r="AB103" s="131"/>
      <c r="AC103" s="97"/>
      <c r="AD103" s="97"/>
      <c r="AE103" s="97"/>
      <c r="AF103" s="97"/>
    </row>
    <row r="104" spans="1:32" s="94" customFormat="1" ht="18.75" customHeight="1" x14ac:dyDescent="0.25">
      <c r="A104" s="122">
        <f t="shared" si="3"/>
        <v>96</v>
      </c>
      <c r="B104" s="133" t="s">
        <v>379</v>
      </c>
      <c r="C104" s="685"/>
      <c r="D104" s="133" t="s">
        <v>388</v>
      </c>
      <c r="E104" s="134" t="s">
        <v>389</v>
      </c>
      <c r="F104" s="685"/>
      <c r="G104" s="685"/>
      <c r="H104" s="685"/>
      <c r="I104" s="679"/>
      <c r="J104" s="679"/>
      <c r="K104" s="136">
        <v>20220661468</v>
      </c>
      <c r="L104" s="133"/>
      <c r="M104" s="133"/>
      <c r="N104" s="133"/>
      <c r="O104" s="133"/>
      <c r="P104" s="133"/>
      <c r="Q104" s="133"/>
      <c r="R104" s="133"/>
      <c r="S104" s="136">
        <v>1533</v>
      </c>
      <c r="T104" s="137">
        <v>1916.6</v>
      </c>
      <c r="U104" s="137">
        <v>6.2</v>
      </c>
      <c r="V104" s="137"/>
      <c r="W104" s="137"/>
      <c r="X104" s="137"/>
      <c r="Y104" s="137">
        <v>13831.76</v>
      </c>
      <c r="Z104" s="138"/>
      <c r="AA104" s="99"/>
      <c r="AB104" s="131"/>
      <c r="AC104" s="97"/>
      <c r="AD104" s="97"/>
      <c r="AE104" s="97"/>
      <c r="AF104" s="97"/>
    </row>
    <row r="105" spans="1:32" s="94" customFormat="1" ht="18.75" customHeight="1" x14ac:dyDescent="0.25">
      <c r="A105" s="122">
        <f t="shared" si="3"/>
        <v>97</v>
      </c>
      <c r="B105" s="144" t="s">
        <v>390</v>
      </c>
      <c r="C105" s="214">
        <v>480200047502</v>
      </c>
      <c r="D105" s="214" t="s">
        <v>391</v>
      </c>
      <c r="E105" s="215" t="s">
        <v>392</v>
      </c>
      <c r="F105" s="134" t="s">
        <v>117</v>
      </c>
      <c r="G105" s="134" t="s">
        <v>118</v>
      </c>
      <c r="H105" s="135" t="s">
        <v>295</v>
      </c>
      <c r="I105" s="136" t="s">
        <v>393</v>
      </c>
      <c r="J105" s="136">
        <v>20</v>
      </c>
      <c r="K105" s="136">
        <v>20220661706</v>
      </c>
      <c r="L105" s="133"/>
      <c r="M105" s="133"/>
      <c r="N105" s="133"/>
      <c r="O105" s="133"/>
      <c r="P105" s="133"/>
      <c r="Q105" s="133"/>
      <c r="R105" s="133"/>
      <c r="S105" s="136">
        <v>126749</v>
      </c>
      <c r="T105" s="137">
        <v>11241.32</v>
      </c>
      <c r="U105" s="137">
        <v>16.47</v>
      </c>
      <c r="V105" s="137"/>
      <c r="W105" s="137"/>
      <c r="X105" s="137"/>
      <c r="Y105" s="137">
        <v>79975.02</v>
      </c>
      <c r="Z105" s="211"/>
      <c r="AA105" s="212" t="s">
        <v>394</v>
      </c>
      <c r="AB105" s="131"/>
      <c r="AC105" s="97"/>
      <c r="AD105" s="97"/>
      <c r="AE105" s="97"/>
      <c r="AF105" s="97"/>
    </row>
    <row r="106" spans="1:32" s="94" customFormat="1" ht="18.75" customHeight="1" x14ac:dyDescent="0.25">
      <c r="A106" s="122">
        <f t="shared" si="3"/>
        <v>98</v>
      </c>
      <c r="B106" s="149"/>
      <c r="C106" s="214"/>
      <c r="D106" s="214"/>
      <c r="E106" s="214"/>
      <c r="F106" s="133"/>
      <c r="G106" s="133"/>
      <c r="H106" s="133"/>
      <c r="I106" s="136"/>
      <c r="J106" s="136"/>
      <c r="K106" s="136"/>
      <c r="L106" s="133"/>
      <c r="M106" s="133"/>
      <c r="N106" s="133"/>
      <c r="O106" s="133"/>
      <c r="P106" s="133"/>
      <c r="Q106" s="133"/>
      <c r="R106" s="133"/>
      <c r="S106" s="136"/>
      <c r="T106" s="137"/>
      <c r="U106" s="137"/>
      <c r="V106" s="137"/>
      <c r="W106" s="137"/>
      <c r="X106" s="137"/>
      <c r="Y106" s="137"/>
      <c r="Z106" s="138"/>
      <c r="AA106" s="99"/>
      <c r="AB106" s="131"/>
      <c r="AC106" s="97"/>
      <c r="AD106" s="97"/>
      <c r="AE106" s="97"/>
      <c r="AF106" s="97"/>
    </row>
    <row r="107" spans="1:32" s="94" customFormat="1" ht="18.75" customHeight="1" x14ac:dyDescent="0.25">
      <c r="A107" s="122">
        <f t="shared" si="3"/>
        <v>99</v>
      </c>
      <c r="B107" s="149"/>
      <c r="C107" s="214"/>
      <c r="D107" s="214"/>
      <c r="E107" s="214"/>
      <c r="F107" s="133"/>
      <c r="G107" s="133"/>
      <c r="H107" s="133"/>
      <c r="I107" s="136"/>
      <c r="J107" s="136"/>
      <c r="K107" s="136"/>
      <c r="L107" s="133"/>
      <c r="M107" s="133"/>
      <c r="N107" s="133"/>
      <c r="O107" s="133"/>
      <c r="P107" s="133"/>
      <c r="Q107" s="133"/>
      <c r="R107" s="133"/>
      <c r="S107" s="136"/>
      <c r="T107" s="137"/>
      <c r="U107" s="137"/>
      <c r="V107" s="137"/>
      <c r="W107" s="137"/>
      <c r="X107" s="137"/>
      <c r="Y107" s="137"/>
      <c r="Z107" s="138"/>
      <c r="AA107" s="99"/>
      <c r="AB107" s="131"/>
      <c r="AC107" s="97"/>
      <c r="AD107" s="97"/>
      <c r="AE107" s="97"/>
      <c r="AF107" s="97"/>
    </row>
    <row r="108" spans="1:32" s="94" customFormat="1" ht="18.75" customHeight="1" x14ac:dyDescent="0.25">
      <c r="A108" s="122">
        <f t="shared" si="3"/>
        <v>100</v>
      </c>
      <c r="B108" s="149"/>
      <c r="C108" s="214"/>
      <c r="D108" s="214"/>
      <c r="E108" s="214"/>
      <c r="F108" s="133"/>
      <c r="G108" s="133"/>
      <c r="H108" s="133"/>
      <c r="I108" s="136"/>
      <c r="J108" s="136"/>
      <c r="K108" s="136"/>
      <c r="L108" s="133"/>
      <c r="M108" s="133"/>
      <c r="N108" s="133"/>
      <c r="O108" s="133"/>
      <c r="P108" s="133"/>
      <c r="Q108" s="133"/>
      <c r="R108" s="133"/>
      <c r="S108" s="136"/>
      <c r="T108" s="137"/>
      <c r="U108" s="137"/>
      <c r="V108" s="137"/>
      <c r="W108" s="137"/>
      <c r="X108" s="137"/>
      <c r="Y108" s="137"/>
      <c r="Z108" s="138"/>
      <c r="AA108" s="99"/>
      <c r="AB108" s="131"/>
      <c r="AC108" s="97"/>
      <c r="AD108" s="97"/>
      <c r="AE108" s="97"/>
      <c r="AF108" s="97"/>
    </row>
    <row r="109" spans="1:32" s="94" customFormat="1" ht="18.75" customHeight="1" x14ac:dyDescent="0.25">
      <c r="A109" s="122">
        <f t="shared" si="3"/>
        <v>101</v>
      </c>
      <c r="B109" s="149"/>
      <c r="C109" s="214"/>
      <c r="D109" s="214"/>
      <c r="E109" s="214"/>
      <c r="F109" s="133"/>
      <c r="G109" s="133"/>
      <c r="H109" s="133"/>
      <c r="I109" s="136"/>
      <c r="J109" s="136"/>
      <c r="K109" s="136"/>
      <c r="L109" s="133"/>
      <c r="M109" s="133"/>
      <c r="N109" s="133"/>
      <c r="O109" s="133"/>
      <c r="P109" s="133"/>
      <c r="Q109" s="133"/>
      <c r="R109" s="133"/>
      <c r="S109" s="136"/>
      <c r="T109" s="137"/>
      <c r="U109" s="137"/>
      <c r="V109" s="137"/>
      <c r="W109" s="137"/>
      <c r="X109" s="137"/>
      <c r="Y109" s="137"/>
      <c r="Z109" s="138"/>
      <c r="AA109" s="99"/>
      <c r="AB109" s="131"/>
      <c r="AC109" s="97"/>
      <c r="AD109" s="97"/>
      <c r="AE109" s="97"/>
      <c r="AF109" s="97"/>
    </row>
    <row r="110" spans="1:32" s="94" customFormat="1" ht="18.75" customHeight="1" x14ac:dyDescent="0.25">
      <c r="A110" s="122">
        <f t="shared" si="3"/>
        <v>102</v>
      </c>
      <c r="B110" s="149"/>
      <c r="C110" s="214"/>
      <c r="D110" s="214"/>
      <c r="E110" s="214"/>
      <c r="F110" s="133"/>
      <c r="G110" s="133"/>
      <c r="H110" s="133"/>
      <c r="I110" s="136"/>
      <c r="J110" s="136"/>
      <c r="K110" s="136"/>
      <c r="L110" s="133"/>
      <c r="M110" s="133"/>
      <c r="N110" s="133"/>
      <c r="O110" s="133"/>
      <c r="P110" s="133"/>
      <c r="Q110" s="133"/>
      <c r="R110" s="133"/>
      <c r="S110" s="136"/>
      <c r="T110" s="137"/>
      <c r="U110" s="137"/>
      <c r="V110" s="137"/>
      <c r="W110" s="137"/>
      <c r="X110" s="137"/>
      <c r="Y110" s="137"/>
      <c r="Z110" s="138"/>
      <c r="AA110" s="99"/>
      <c r="AB110" s="131"/>
      <c r="AC110" s="97"/>
      <c r="AD110" s="97"/>
      <c r="AE110" s="97"/>
      <c r="AF110" s="97"/>
    </row>
    <row r="111" spans="1:32" s="94" customFormat="1" ht="18.75" customHeight="1" x14ac:dyDescent="0.25">
      <c r="A111" s="122">
        <f t="shared" si="3"/>
        <v>103</v>
      </c>
      <c r="B111" s="149"/>
      <c r="C111" s="214"/>
      <c r="D111" s="214"/>
      <c r="E111" s="214"/>
      <c r="F111" s="133"/>
      <c r="G111" s="133"/>
      <c r="H111" s="133"/>
      <c r="I111" s="136"/>
      <c r="J111" s="136"/>
      <c r="K111" s="136"/>
      <c r="L111" s="133"/>
      <c r="M111" s="133"/>
      <c r="N111" s="133"/>
      <c r="O111" s="133"/>
      <c r="P111" s="133"/>
      <c r="Q111" s="133"/>
      <c r="R111" s="133"/>
      <c r="S111" s="136"/>
      <c r="T111" s="137"/>
      <c r="U111" s="137"/>
      <c r="V111" s="137"/>
      <c r="W111" s="137"/>
      <c r="X111" s="137"/>
      <c r="Y111" s="137"/>
      <c r="Z111" s="138"/>
      <c r="AA111" s="99"/>
      <c r="AB111" s="131"/>
      <c r="AC111" s="97"/>
      <c r="AD111" s="97"/>
      <c r="AE111" s="97"/>
      <c r="AF111" s="97"/>
    </row>
    <row r="112" spans="1:32" s="94" customFormat="1" ht="18.75" customHeight="1" x14ac:dyDescent="0.25">
      <c r="A112" s="122">
        <f t="shared" si="3"/>
        <v>104</v>
      </c>
      <c r="B112" s="149"/>
      <c r="C112" s="214"/>
      <c r="D112" s="214"/>
      <c r="E112" s="214"/>
      <c r="F112" s="133"/>
      <c r="G112" s="133"/>
      <c r="H112" s="133"/>
      <c r="I112" s="136"/>
      <c r="J112" s="136"/>
      <c r="K112" s="136"/>
      <c r="L112" s="133"/>
      <c r="M112" s="133"/>
      <c r="N112" s="133"/>
      <c r="O112" s="133"/>
      <c r="P112" s="133"/>
      <c r="Q112" s="133"/>
      <c r="R112" s="133"/>
      <c r="S112" s="136"/>
      <c r="T112" s="137"/>
      <c r="U112" s="137"/>
      <c r="V112" s="137"/>
      <c r="W112" s="137"/>
      <c r="X112" s="137"/>
      <c r="Y112" s="137"/>
      <c r="Z112" s="138"/>
      <c r="AA112" s="99"/>
      <c r="AB112" s="131"/>
      <c r="AC112" s="97"/>
      <c r="AD112" s="97"/>
      <c r="AE112" s="97"/>
      <c r="AF112" s="97"/>
    </row>
    <row r="113" spans="1:32" s="94" customFormat="1" ht="18.75" customHeight="1" x14ac:dyDescent="0.25">
      <c r="A113" s="122">
        <f t="shared" si="3"/>
        <v>105</v>
      </c>
      <c r="B113" s="149"/>
      <c r="C113" s="214"/>
      <c r="D113" s="214"/>
      <c r="E113" s="214"/>
      <c r="F113" s="133"/>
      <c r="G113" s="133"/>
      <c r="H113" s="133"/>
      <c r="I113" s="136"/>
      <c r="J113" s="136"/>
      <c r="K113" s="136"/>
      <c r="L113" s="133"/>
      <c r="M113" s="133"/>
      <c r="N113" s="133"/>
      <c r="O113" s="133"/>
      <c r="P113" s="133"/>
      <c r="Q113" s="133"/>
      <c r="R113" s="133"/>
      <c r="S113" s="136"/>
      <c r="T113" s="137"/>
      <c r="U113" s="137"/>
      <c r="V113" s="137"/>
      <c r="W113" s="137"/>
      <c r="X113" s="137"/>
      <c r="Y113" s="137"/>
      <c r="Z113" s="138"/>
      <c r="AA113" s="99"/>
      <c r="AB113" s="131"/>
      <c r="AC113" s="97"/>
      <c r="AD113" s="97"/>
      <c r="AE113" s="97"/>
      <c r="AF113" s="97"/>
    </row>
    <row r="114" spans="1:32" s="94" customFormat="1" ht="18.75" customHeight="1" x14ac:dyDescent="0.25">
      <c r="A114" s="122">
        <f t="shared" si="3"/>
        <v>106</v>
      </c>
      <c r="B114" s="149"/>
      <c r="C114" s="214"/>
      <c r="D114" s="214"/>
      <c r="E114" s="214"/>
      <c r="F114" s="133"/>
      <c r="G114" s="133"/>
      <c r="H114" s="133"/>
      <c r="I114" s="136"/>
      <c r="J114" s="136"/>
      <c r="K114" s="136"/>
      <c r="L114" s="133"/>
      <c r="M114" s="133"/>
      <c r="N114" s="133"/>
      <c r="O114" s="133"/>
      <c r="P114" s="133"/>
      <c r="Q114" s="133"/>
      <c r="R114" s="133"/>
      <c r="S114" s="136"/>
      <c r="T114" s="137"/>
      <c r="U114" s="137"/>
      <c r="V114" s="137"/>
      <c r="W114" s="137"/>
      <c r="X114" s="137"/>
      <c r="Y114" s="137"/>
      <c r="Z114" s="138"/>
      <c r="AA114" s="99"/>
      <c r="AB114" s="131"/>
      <c r="AC114" s="97"/>
      <c r="AD114" s="97"/>
      <c r="AE114" s="97"/>
      <c r="AF114" s="97"/>
    </row>
    <row r="115" spans="1:32" s="94" customFormat="1" ht="18.75" customHeight="1" x14ac:dyDescent="0.25">
      <c r="A115" s="122">
        <f t="shared" si="3"/>
        <v>107</v>
      </c>
      <c r="B115" s="149"/>
      <c r="C115" s="214"/>
      <c r="D115" s="214"/>
      <c r="E115" s="214"/>
      <c r="F115" s="133"/>
      <c r="G115" s="133"/>
      <c r="H115" s="133"/>
      <c r="I115" s="136"/>
      <c r="J115" s="136"/>
      <c r="K115" s="136"/>
      <c r="L115" s="133"/>
      <c r="M115" s="133"/>
      <c r="N115" s="133"/>
      <c r="O115" s="133"/>
      <c r="P115" s="133"/>
      <c r="Q115" s="133"/>
      <c r="R115" s="133"/>
      <c r="S115" s="136"/>
      <c r="T115" s="137"/>
      <c r="U115" s="137"/>
      <c r="V115" s="137"/>
      <c r="W115" s="137"/>
      <c r="X115" s="137"/>
      <c r="Y115" s="137"/>
      <c r="Z115" s="138"/>
      <c r="AA115" s="99"/>
      <c r="AB115" s="131"/>
      <c r="AC115" s="97"/>
      <c r="AD115" s="97"/>
      <c r="AE115" s="97"/>
      <c r="AF115" s="97"/>
    </row>
    <row r="116" spans="1:32" s="94" customFormat="1" ht="18.75" customHeight="1" x14ac:dyDescent="0.25">
      <c r="A116" s="122">
        <f t="shared" si="3"/>
        <v>108</v>
      </c>
      <c r="B116" s="149"/>
      <c r="C116" s="214"/>
      <c r="D116" s="214"/>
      <c r="E116" s="214"/>
      <c r="F116" s="133"/>
      <c r="G116" s="133"/>
      <c r="H116" s="133"/>
      <c r="I116" s="136"/>
      <c r="J116" s="136"/>
      <c r="K116" s="136"/>
      <c r="L116" s="133"/>
      <c r="M116" s="133"/>
      <c r="N116" s="133"/>
      <c r="O116" s="133"/>
      <c r="P116" s="133"/>
      <c r="Q116" s="133"/>
      <c r="R116" s="133"/>
      <c r="S116" s="136"/>
      <c r="T116" s="137"/>
      <c r="U116" s="137"/>
      <c r="V116" s="137"/>
      <c r="W116" s="137"/>
      <c r="X116" s="137"/>
      <c r="Y116" s="137"/>
      <c r="Z116" s="138"/>
      <c r="AA116" s="99"/>
      <c r="AB116" s="131"/>
      <c r="AC116" s="97"/>
      <c r="AD116" s="97"/>
      <c r="AE116" s="97"/>
      <c r="AF116" s="97"/>
    </row>
    <row r="117" spans="1:32" s="94" customFormat="1" ht="18.75" customHeight="1" x14ac:dyDescent="0.25">
      <c r="A117" s="122">
        <f t="shared" si="3"/>
        <v>109</v>
      </c>
      <c r="B117" s="149"/>
      <c r="C117" s="214"/>
      <c r="D117" s="214"/>
      <c r="E117" s="214"/>
      <c r="F117" s="133"/>
      <c r="G117" s="133"/>
      <c r="H117" s="133"/>
      <c r="I117" s="136"/>
      <c r="J117" s="136"/>
      <c r="K117" s="136"/>
      <c r="L117" s="133"/>
      <c r="M117" s="133"/>
      <c r="N117" s="133"/>
      <c r="O117" s="133"/>
      <c r="P117" s="133"/>
      <c r="Q117" s="133"/>
      <c r="R117" s="133"/>
      <c r="S117" s="136"/>
      <c r="T117" s="137"/>
      <c r="U117" s="137"/>
      <c r="V117" s="137"/>
      <c r="W117" s="137"/>
      <c r="X117" s="137"/>
      <c r="Y117" s="137"/>
      <c r="Z117" s="138"/>
      <c r="AA117" s="99"/>
      <c r="AB117" s="131"/>
      <c r="AC117" s="97"/>
      <c r="AD117" s="97"/>
      <c r="AE117" s="97"/>
      <c r="AF117" s="97"/>
    </row>
    <row r="118" spans="1:32" s="94" customFormat="1" ht="18.75" customHeight="1" x14ac:dyDescent="0.25">
      <c r="A118" s="122">
        <f t="shared" si="3"/>
        <v>110</v>
      </c>
      <c r="B118" s="149"/>
      <c r="C118" s="214"/>
      <c r="D118" s="214"/>
      <c r="E118" s="214"/>
      <c r="F118" s="133"/>
      <c r="G118" s="133"/>
      <c r="H118" s="133"/>
      <c r="I118" s="136"/>
      <c r="J118" s="136"/>
      <c r="K118" s="136"/>
      <c r="L118" s="133"/>
      <c r="M118" s="133"/>
      <c r="N118" s="133"/>
      <c r="O118" s="133"/>
      <c r="P118" s="133"/>
      <c r="Q118" s="133"/>
      <c r="R118" s="133"/>
      <c r="S118" s="136"/>
      <c r="T118" s="137"/>
      <c r="U118" s="137"/>
      <c r="V118" s="137"/>
      <c r="W118" s="137"/>
      <c r="X118" s="137"/>
      <c r="Y118" s="137"/>
      <c r="Z118" s="138"/>
      <c r="AA118" s="99"/>
      <c r="AB118" s="131"/>
      <c r="AC118" s="97"/>
      <c r="AD118" s="97"/>
      <c r="AE118" s="97"/>
      <c r="AF118" s="97"/>
    </row>
    <row r="119" spans="1:32" s="94" customFormat="1" ht="18.75" customHeight="1" x14ac:dyDescent="0.25">
      <c r="A119" s="122">
        <f t="shared" si="3"/>
        <v>111</v>
      </c>
      <c r="B119" s="149"/>
      <c r="C119" s="214"/>
      <c r="D119" s="214"/>
      <c r="E119" s="214"/>
      <c r="F119" s="133"/>
      <c r="G119" s="133"/>
      <c r="H119" s="133"/>
      <c r="I119" s="136"/>
      <c r="J119" s="136"/>
      <c r="K119" s="136"/>
      <c r="L119" s="133"/>
      <c r="M119" s="133"/>
      <c r="N119" s="133"/>
      <c r="O119" s="133"/>
      <c r="P119" s="133"/>
      <c r="Q119" s="133"/>
      <c r="R119" s="133"/>
      <c r="S119" s="136"/>
      <c r="T119" s="137"/>
      <c r="U119" s="137"/>
      <c r="V119" s="137"/>
      <c r="W119" s="137"/>
      <c r="X119" s="137"/>
      <c r="Y119" s="137"/>
      <c r="Z119" s="138"/>
      <c r="AA119" s="99"/>
      <c r="AB119" s="131"/>
      <c r="AC119" s="97"/>
      <c r="AD119" s="97"/>
      <c r="AE119" s="97"/>
      <c r="AF119" s="97"/>
    </row>
    <row r="120" spans="1:32" s="94" customFormat="1" ht="18.75" customHeight="1" x14ac:dyDescent="0.25">
      <c r="A120" s="122">
        <f t="shared" si="3"/>
        <v>112</v>
      </c>
      <c r="B120" s="149"/>
      <c r="C120" s="214"/>
      <c r="D120" s="214"/>
      <c r="E120" s="214"/>
      <c r="F120" s="133"/>
      <c r="G120" s="133"/>
      <c r="H120" s="133"/>
      <c r="I120" s="136"/>
      <c r="J120" s="136"/>
      <c r="K120" s="136"/>
      <c r="L120" s="133"/>
      <c r="M120" s="133"/>
      <c r="N120" s="133"/>
      <c r="O120" s="133"/>
      <c r="P120" s="133"/>
      <c r="Q120" s="133"/>
      <c r="R120" s="133"/>
      <c r="S120" s="136"/>
      <c r="T120" s="137"/>
      <c r="U120" s="137"/>
      <c r="V120" s="137"/>
      <c r="W120" s="137"/>
      <c r="X120" s="137"/>
      <c r="Y120" s="137"/>
      <c r="Z120" s="138"/>
      <c r="AA120" s="99"/>
      <c r="AB120" s="131"/>
      <c r="AC120" s="97"/>
      <c r="AD120" s="97"/>
      <c r="AE120" s="97"/>
      <c r="AF120" s="97"/>
    </row>
    <row r="121" spans="1:32" s="94" customFormat="1" ht="18.75" customHeight="1" x14ac:dyDescent="0.25">
      <c r="A121" s="122">
        <f t="shared" si="3"/>
        <v>113</v>
      </c>
      <c r="B121" s="149"/>
      <c r="C121" s="214"/>
      <c r="D121" s="214"/>
      <c r="E121" s="214"/>
      <c r="F121" s="133"/>
      <c r="G121" s="133"/>
      <c r="H121" s="133"/>
      <c r="I121" s="136"/>
      <c r="J121" s="136"/>
      <c r="K121" s="136"/>
      <c r="L121" s="133"/>
      <c r="M121" s="133"/>
      <c r="N121" s="133"/>
      <c r="O121" s="133"/>
      <c r="P121" s="133"/>
      <c r="Q121" s="133"/>
      <c r="R121" s="133"/>
      <c r="S121" s="136"/>
      <c r="T121" s="137"/>
      <c r="U121" s="137"/>
      <c r="V121" s="137"/>
      <c r="W121" s="137"/>
      <c r="X121" s="137"/>
      <c r="Y121" s="137"/>
      <c r="Z121" s="138"/>
      <c r="AA121" s="99"/>
      <c r="AB121" s="131"/>
      <c r="AC121" s="97"/>
      <c r="AD121" s="97"/>
      <c r="AE121" s="97"/>
      <c r="AF121" s="97"/>
    </row>
    <row r="122" spans="1:32" s="94" customFormat="1" ht="18.75" customHeight="1" x14ac:dyDescent="0.25">
      <c r="A122" s="122">
        <f t="shared" si="3"/>
        <v>114</v>
      </c>
      <c r="B122" s="149"/>
      <c r="C122" s="214"/>
      <c r="D122" s="214"/>
      <c r="E122" s="214"/>
      <c r="F122" s="133"/>
      <c r="G122" s="133"/>
      <c r="H122" s="133"/>
      <c r="I122" s="136"/>
      <c r="J122" s="136"/>
      <c r="K122" s="136"/>
      <c r="L122" s="133"/>
      <c r="M122" s="133"/>
      <c r="N122" s="133"/>
      <c r="O122" s="133"/>
      <c r="P122" s="133"/>
      <c r="Q122" s="133"/>
      <c r="R122" s="133"/>
      <c r="S122" s="136"/>
      <c r="T122" s="137"/>
      <c r="U122" s="137"/>
      <c r="V122" s="137"/>
      <c r="W122" s="137"/>
      <c r="X122" s="137"/>
      <c r="Y122" s="137"/>
      <c r="Z122" s="138"/>
      <c r="AA122" s="99"/>
      <c r="AB122" s="131"/>
      <c r="AC122" s="97"/>
      <c r="AD122" s="97"/>
      <c r="AE122" s="97"/>
      <c r="AF122" s="97"/>
    </row>
    <row r="123" spans="1:32" s="94" customFormat="1" ht="18.75" customHeight="1" x14ac:dyDescent="0.25">
      <c r="A123" s="122">
        <f t="shared" si="3"/>
        <v>115</v>
      </c>
      <c r="B123" s="149"/>
      <c r="C123" s="214"/>
      <c r="D123" s="214"/>
      <c r="E123" s="214"/>
      <c r="F123" s="133"/>
      <c r="G123" s="133"/>
      <c r="H123" s="133"/>
      <c r="I123" s="136"/>
      <c r="J123" s="136"/>
      <c r="K123" s="136"/>
      <c r="L123" s="133"/>
      <c r="M123" s="133"/>
      <c r="N123" s="133"/>
      <c r="O123" s="133"/>
      <c r="P123" s="133"/>
      <c r="Q123" s="133"/>
      <c r="R123" s="133"/>
      <c r="S123" s="136"/>
      <c r="T123" s="137"/>
      <c r="U123" s="137"/>
      <c r="V123" s="137"/>
      <c r="W123" s="137"/>
      <c r="X123" s="137"/>
      <c r="Y123" s="137"/>
      <c r="Z123" s="138"/>
      <c r="AA123" s="99"/>
      <c r="AB123" s="131"/>
      <c r="AC123" s="97"/>
      <c r="AD123" s="97"/>
      <c r="AE123" s="97"/>
      <c r="AF123" s="97"/>
    </row>
    <row r="124" spans="1:32" s="94" customFormat="1" ht="18.75" customHeight="1" x14ac:dyDescent="0.25">
      <c r="A124" s="122">
        <f t="shared" si="3"/>
        <v>116</v>
      </c>
      <c r="B124" s="149"/>
      <c r="C124" s="133"/>
      <c r="D124" s="133"/>
      <c r="E124" s="134"/>
      <c r="F124" s="134"/>
      <c r="G124" s="134"/>
      <c r="H124" s="135"/>
      <c r="I124" s="136"/>
      <c r="J124" s="136"/>
      <c r="K124" s="136"/>
      <c r="L124" s="133"/>
      <c r="M124" s="133"/>
      <c r="N124" s="133"/>
      <c r="O124" s="133"/>
      <c r="P124" s="133"/>
      <c r="Q124" s="133"/>
      <c r="R124" s="133"/>
      <c r="S124" s="136"/>
      <c r="T124" s="137"/>
      <c r="U124" s="137"/>
      <c r="V124" s="137"/>
      <c r="W124" s="137"/>
      <c r="X124" s="137"/>
      <c r="Y124" s="137"/>
      <c r="Z124" s="138"/>
      <c r="AA124" s="99"/>
      <c r="AB124" s="131"/>
      <c r="AC124" s="97"/>
      <c r="AD124" s="97"/>
      <c r="AE124" s="97"/>
      <c r="AF124" s="97"/>
    </row>
    <row r="125" spans="1:32" s="94" customFormat="1" ht="18.75" customHeight="1" x14ac:dyDescent="0.25">
      <c r="A125" s="122">
        <f t="shared" si="3"/>
        <v>117</v>
      </c>
      <c r="B125" s="149"/>
      <c r="C125" s="214"/>
      <c r="D125" s="214"/>
      <c r="E125" s="214"/>
      <c r="F125" s="133"/>
      <c r="G125" s="133"/>
      <c r="H125" s="133"/>
      <c r="I125" s="136"/>
      <c r="J125" s="136"/>
      <c r="K125" s="136"/>
      <c r="L125" s="133"/>
      <c r="M125" s="133"/>
      <c r="N125" s="133"/>
      <c r="O125" s="133"/>
      <c r="P125" s="133"/>
      <c r="Q125" s="133"/>
      <c r="R125" s="133"/>
      <c r="S125" s="136"/>
      <c r="T125" s="137"/>
      <c r="U125" s="137"/>
      <c r="V125" s="137"/>
      <c r="W125" s="137"/>
      <c r="X125" s="137"/>
      <c r="Y125" s="137"/>
      <c r="Z125" s="138"/>
      <c r="AA125" s="99"/>
      <c r="AB125" s="131"/>
      <c r="AC125" s="97"/>
      <c r="AD125" s="97"/>
      <c r="AE125" s="97"/>
      <c r="AF125" s="97"/>
    </row>
    <row r="126" spans="1:32" s="94" customFormat="1" ht="18.75" customHeight="1" x14ac:dyDescent="0.25">
      <c r="A126" s="122">
        <f t="shared" ref="A126:A189" si="4">A125+1</f>
        <v>118</v>
      </c>
      <c r="B126" s="149"/>
      <c r="C126" s="214"/>
      <c r="D126" s="214"/>
      <c r="E126" s="214"/>
      <c r="F126" s="133"/>
      <c r="G126" s="133"/>
      <c r="H126" s="133"/>
      <c r="I126" s="136"/>
      <c r="J126" s="136"/>
      <c r="K126" s="136"/>
      <c r="L126" s="133"/>
      <c r="M126" s="133"/>
      <c r="N126" s="133"/>
      <c r="O126" s="133"/>
      <c r="P126" s="133"/>
      <c r="Q126" s="133"/>
      <c r="R126" s="133"/>
      <c r="S126" s="136"/>
      <c r="T126" s="137"/>
      <c r="U126" s="137"/>
      <c r="V126" s="137"/>
      <c r="W126" s="137"/>
      <c r="X126" s="137"/>
      <c r="Y126" s="137"/>
      <c r="Z126" s="138"/>
      <c r="AA126" s="99"/>
      <c r="AB126" s="131"/>
      <c r="AC126" s="97"/>
      <c r="AD126" s="97"/>
      <c r="AE126" s="97"/>
      <c r="AF126" s="97"/>
    </row>
    <row r="127" spans="1:32" s="94" customFormat="1" ht="18.75" customHeight="1" x14ac:dyDescent="0.25">
      <c r="A127" s="122">
        <f t="shared" si="4"/>
        <v>119</v>
      </c>
      <c r="B127" s="149"/>
      <c r="C127" s="214"/>
      <c r="D127" s="214"/>
      <c r="E127" s="214"/>
      <c r="F127" s="133"/>
      <c r="G127" s="133"/>
      <c r="H127" s="133"/>
      <c r="I127" s="136"/>
      <c r="J127" s="136"/>
      <c r="K127" s="136"/>
      <c r="L127" s="133"/>
      <c r="M127" s="133"/>
      <c r="N127" s="133"/>
      <c r="O127" s="133"/>
      <c r="P127" s="133"/>
      <c r="Q127" s="133"/>
      <c r="R127" s="133"/>
      <c r="S127" s="136"/>
      <c r="T127" s="137"/>
      <c r="U127" s="137"/>
      <c r="V127" s="137"/>
      <c r="W127" s="137"/>
      <c r="X127" s="137"/>
      <c r="Y127" s="137"/>
      <c r="Z127" s="138"/>
      <c r="AA127" s="99"/>
      <c r="AB127" s="131"/>
      <c r="AC127" s="97"/>
      <c r="AD127" s="97"/>
      <c r="AE127" s="97"/>
      <c r="AF127" s="97"/>
    </row>
    <row r="128" spans="1:32" s="94" customFormat="1" ht="18.75" customHeight="1" x14ac:dyDescent="0.25">
      <c r="A128" s="122">
        <f t="shared" si="4"/>
        <v>120</v>
      </c>
      <c r="B128" s="149"/>
      <c r="C128" s="214"/>
      <c r="D128" s="214"/>
      <c r="E128" s="214"/>
      <c r="F128" s="133"/>
      <c r="G128" s="133"/>
      <c r="H128" s="133"/>
      <c r="I128" s="136"/>
      <c r="J128" s="136"/>
      <c r="K128" s="136"/>
      <c r="L128" s="133"/>
      <c r="M128" s="133"/>
      <c r="N128" s="133"/>
      <c r="O128" s="133"/>
      <c r="P128" s="133"/>
      <c r="Q128" s="133"/>
      <c r="R128" s="133"/>
      <c r="S128" s="136"/>
      <c r="T128" s="137"/>
      <c r="U128" s="137"/>
      <c r="V128" s="137"/>
      <c r="W128" s="137"/>
      <c r="X128" s="137"/>
      <c r="Y128" s="137"/>
      <c r="Z128" s="138"/>
      <c r="AA128" s="99"/>
      <c r="AB128" s="131"/>
      <c r="AC128" s="97"/>
      <c r="AD128" s="97"/>
      <c r="AE128" s="97"/>
      <c r="AF128" s="97"/>
    </row>
    <row r="129" spans="1:32" s="94" customFormat="1" ht="18.75" customHeight="1" x14ac:dyDescent="0.25">
      <c r="A129" s="122">
        <f t="shared" si="4"/>
        <v>121</v>
      </c>
      <c r="B129" s="149"/>
      <c r="C129" s="216"/>
      <c r="D129" s="216"/>
      <c r="E129" s="216"/>
      <c r="F129" s="144"/>
      <c r="G129" s="144"/>
      <c r="H129" s="144"/>
      <c r="I129" s="145"/>
      <c r="J129" s="145"/>
      <c r="K129" s="145"/>
      <c r="L129" s="144"/>
      <c r="M129" s="144"/>
      <c r="N129" s="144"/>
      <c r="O129" s="144"/>
      <c r="P129" s="144"/>
      <c r="Q129" s="144"/>
      <c r="R129" s="144"/>
      <c r="S129" s="145"/>
      <c r="T129" s="146"/>
      <c r="U129" s="146"/>
      <c r="V129" s="146"/>
      <c r="W129" s="146"/>
      <c r="X129" s="146"/>
      <c r="Y129" s="146"/>
      <c r="Z129" s="205"/>
      <c r="AA129" s="99"/>
      <c r="AB129" s="131"/>
      <c r="AC129" s="97"/>
      <c r="AD129" s="97"/>
      <c r="AE129" s="97"/>
      <c r="AF129" s="97"/>
    </row>
    <row r="130" spans="1:32" s="94" customFormat="1" ht="18.75" customHeight="1" x14ac:dyDescent="0.25">
      <c r="A130" s="122">
        <f t="shared" si="4"/>
        <v>122</v>
      </c>
      <c r="B130" s="149"/>
      <c r="C130" s="133"/>
      <c r="D130" s="133"/>
      <c r="E130" s="133"/>
      <c r="F130" s="133"/>
      <c r="G130" s="133"/>
      <c r="H130" s="133"/>
      <c r="I130" s="136"/>
      <c r="J130" s="136"/>
      <c r="K130" s="136"/>
      <c r="L130" s="133"/>
      <c r="M130" s="133"/>
      <c r="N130" s="133"/>
      <c r="O130" s="133"/>
      <c r="P130" s="133"/>
      <c r="Q130" s="133"/>
      <c r="R130" s="133"/>
      <c r="S130" s="136"/>
      <c r="T130" s="137"/>
      <c r="U130" s="137"/>
      <c r="V130" s="137"/>
      <c r="W130" s="137"/>
      <c r="X130" s="137"/>
      <c r="Y130" s="137"/>
      <c r="Z130" s="138"/>
      <c r="AA130" s="99"/>
      <c r="AB130" s="131"/>
      <c r="AC130" s="97"/>
      <c r="AD130" s="97"/>
      <c r="AE130" s="97"/>
      <c r="AF130" s="97"/>
    </row>
    <row r="131" spans="1:32" s="94" customFormat="1" ht="18.75" customHeight="1" x14ac:dyDescent="0.25">
      <c r="A131" s="122">
        <f t="shared" si="4"/>
        <v>123</v>
      </c>
      <c r="B131" s="132"/>
      <c r="C131" s="133"/>
      <c r="D131" s="133"/>
      <c r="E131" s="133"/>
      <c r="F131" s="133"/>
      <c r="G131" s="133"/>
      <c r="H131" s="133"/>
      <c r="I131" s="136"/>
      <c r="J131" s="136"/>
      <c r="K131" s="136"/>
      <c r="L131" s="133"/>
      <c r="M131" s="133"/>
      <c r="N131" s="133"/>
      <c r="O131" s="133"/>
      <c r="P131" s="133"/>
      <c r="Q131" s="133"/>
      <c r="R131" s="133"/>
      <c r="S131" s="136"/>
      <c r="T131" s="137"/>
      <c r="U131" s="137"/>
      <c r="V131" s="137"/>
      <c r="W131" s="137"/>
      <c r="X131" s="137"/>
      <c r="Y131" s="137"/>
      <c r="Z131" s="138"/>
      <c r="AA131" s="99"/>
      <c r="AB131" s="131"/>
      <c r="AC131" s="97"/>
      <c r="AD131" s="97"/>
      <c r="AE131" s="97"/>
      <c r="AF131" s="97"/>
    </row>
    <row r="132" spans="1:32" s="94" customFormat="1" ht="18.75" customHeight="1" x14ac:dyDescent="0.25">
      <c r="A132" s="122">
        <f t="shared" si="4"/>
        <v>124</v>
      </c>
      <c r="B132" s="132"/>
      <c r="C132" s="133"/>
      <c r="D132" s="133"/>
      <c r="E132" s="133"/>
      <c r="F132" s="133"/>
      <c r="G132" s="133"/>
      <c r="H132" s="133"/>
      <c r="I132" s="136"/>
      <c r="J132" s="136"/>
      <c r="K132" s="136"/>
      <c r="L132" s="133"/>
      <c r="M132" s="133"/>
      <c r="N132" s="133"/>
      <c r="O132" s="133"/>
      <c r="P132" s="133"/>
      <c r="Q132" s="133"/>
      <c r="R132" s="133"/>
      <c r="S132" s="136"/>
      <c r="T132" s="137"/>
      <c r="U132" s="137"/>
      <c r="V132" s="137"/>
      <c r="W132" s="137"/>
      <c r="X132" s="137"/>
      <c r="Y132" s="137"/>
      <c r="Z132" s="138"/>
      <c r="AA132" s="99"/>
      <c r="AB132" s="131"/>
      <c r="AC132" s="97"/>
      <c r="AD132" s="97"/>
      <c r="AE132" s="97"/>
      <c r="AF132" s="97"/>
    </row>
    <row r="133" spans="1:32" s="94" customFormat="1" ht="18.75" customHeight="1" x14ac:dyDescent="0.25">
      <c r="A133" s="122">
        <f t="shared" si="4"/>
        <v>125</v>
      </c>
      <c r="B133" s="132"/>
      <c r="C133" s="133"/>
      <c r="D133" s="133"/>
      <c r="E133" s="133"/>
      <c r="F133" s="133"/>
      <c r="G133" s="133"/>
      <c r="H133" s="133"/>
      <c r="I133" s="136"/>
      <c r="J133" s="136"/>
      <c r="K133" s="136"/>
      <c r="L133" s="133"/>
      <c r="M133" s="133"/>
      <c r="N133" s="133"/>
      <c r="O133" s="133"/>
      <c r="P133" s="133"/>
      <c r="Q133" s="133"/>
      <c r="R133" s="133"/>
      <c r="S133" s="136"/>
      <c r="T133" s="137"/>
      <c r="U133" s="137"/>
      <c r="V133" s="137"/>
      <c r="W133" s="137"/>
      <c r="X133" s="137"/>
      <c r="Y133" s="137"/>
      <c r="Z133" s="138"/>
      <c r="AA133" s="99"/>
      <c r="AB133" s="131"/>
      <c r="AC133" s="97"/>
      <c r="AD133" s="97"/>
      <c r="AE133" s="97"/>
      <c r="AF133" s="97"/>
    </row>
    <row r="134" spans="1:32" s="94" customFormat="1" ht="18.75" customHeight="1" x14ac:dyDescent="0.25">
      <c r="A134" s="122">
        <f t="shared" si="4"/>
        <v>126</v>
      </c>
      <c r="B134" s="132"/>
      <c r="C134" s="133"/>
      <c r="D134" s="133"/>
      <c r="E134" s="133"/>
      <c r="F134" s="133"/>
      <c r="G134" s="133"/>
      <c r="H134" s="133"/>
      <c r="I134" s="136"/>
      <c r="J134" s="136"/>
      <c r="K134" s="136"/>
      <c r="L134" s="133"/>
      <c r="M134" s="133"/>
      <c r="N134" s="133"/>
      <c r="O134" s="133"/>
      <c r="P134" s="133"/>
      <c r="Q134" s="133"/>
      <c r="R134" s="133"/>
      <c r="S134" s="136"/>
      <c r="T134" s="137"/>
      <c r="U134" s="137"/>
      <c r="V134" s="137"/>
      <c r="W134" s="137"/>
      <c r="X134" s="137"/>
      <c r="Y134" s="137"/>
      <c r="Z134" s="138"/>
      <c r="AA134" s="99"/>
      <c r="AB134" s="131"/>
      <c r="AC134" s="97"/>
      <c r="AD134" s="97"/>
      <c r="AE134" s="97"/>
      <c r="AF134" s="97"/>
    </row>
    <row r="135" spans="1:32" s="94" customFormat="1" ht="18.75" customHeight="1" x14ac:dyDescent="0.25">
      <c r="A135" s="122">
        <f t="shared" si="4"/>
        <v>127</v>
      </c>
      <c r="B135" s="132"/>
      <c r="C135" s="133"/>
      <c r="D135" s="133"/>
      <c r="E135" s="133"/>
      <c r="F135" s="133"/>
      <c r="G135" s="133"/>
      <c r="H135" s="133"/>
      <c r="I135" s="136"/>
      <c r="J135" s="136"/>
      <c r="K135" s="136"/>
      <c r="L135" s="133"/>
      <c r="M135" s="133"/>
      <c r="N135" s="133"/>
      <c r="O135" s="133"/>
      <c r="P135" s="133"/>
      <c r="Q135" s="133"/>
      <c r="R135" s="133"/>
      <c r="S135" s="136"/>
      <c r="T135" s="137"/>
      <c r="U135" s="137"/>
      <c r="V135" s="137"/>
      <c r="W135" s="137"/>
      <c r="X135" s="137"/>
      <c r="Y135" s="137"/>
      <c r="Z135" s="138"/>
      <c r="AA135" s="99"/>
      <c r="AB135" s="131"/>
      <c r="AC135" s="97"/>
      <c r="AD135" s="97"/>
      <c r="AE135" s="97"/>
      <c r="AF135" s="97"/>
    </row>
    <row r="136" spans="1:32" s="94" customFormat="1" ht="18.75" customHeight="1" x14ac:dyDescent="0.25">
      <c r="A136" s="122">
        <f t="shared" si="4"/>
        <v>128</v>
      </c>
      <c r="B136" s="132"/>
      <c r="C136" s="133"/>
      <c r="D136" s="133"/>
      <c r="E136" s="133"/>
      <c r="F136" s="133"/>
      <c r="G136" s="133"/>
      <c r="H136" s="133"/>
      <c r="I136" s="136"/>
      <c r="J136" s="136"/>
      <c r="K136" s="136"/>
      <c r="L136" s="133"/>
      <c r="M136" s="133"/>
      <c r="N136" s="133"/>
      <c r="O136" s="133"/>
      <c r="P136" s="133"/>
      <c r="Q136" s="133"/>
      <c r="R136" s="133"/>
      <c r="S136" s="136"/>
      <c r="T136" s="137"/>
      <c r="U136" s="137"/>
      <c r="V136" s="137"/>
      <c r="W136" s="137"/>
      <c r="X136" s="137"/>
      <c r="Y136" s="137"/>
      <c r="Z136" s="138"/>
      <c r="AA136" s="99"/>
      <c r="AB136" s="131"/>
      <c r="AC136" s="97"/>
      <c r="AD136" s="97"/>
      <c r="AE136" s="97"/>
      <c r="AF136" s="97"/>
    </row>
    <row r="137" spans="1:32" s="94" customFormat="1" ht="18.75" customHeight="1" x14ac:dyDescent="0.25">
      <c r="A137" s="122">
        <f t="shared" si="4"/>
        <v>129</v>
      </c>
      <c r="B137" s="132"/>
      <c r="C137" s="133"/>
      <c r="D137" s="133"/>
      <c r="E137" s="133"/>
      <c r="F137" s="133"/>
      <c r="G137" s="133"/>
      <c r="H137" s="133"/>
      <c r="I137" s="136"/>
      <c r="J137" s="136"/>
      <c r="K137" s="136"/>
      <c r="L137" s="133"/>
      <c r="M137" s="133"/>
      <c r="N137" s="133"/>
      <c r="O137" s="133"/>
      <c r="P137" s="133"/>
      <c r="Q137" s="133"/>
      <c r="R137" s="133"/>
      <c r="S137" s="136"/>
      <c r="T137" s="137"/>
      <c r="U137" s="137"/>
      <c r="V137" s="137"/>
      <c r="W137" s="137"/>
      <c r="X137" s="137"/>
      <c r="Y137" s="137"/>
      <c r="Z137" s="138"/>
      <c r="AA137" s="99"/>
      <c r="AB137" s="131"/>
      <c r="AC137" s="97"/>
      <c r="AD137" s="97"/>
      <c r="AE137" s="97"/>
      <c r="AF137" s="97"/>
    </row>
    <row r="138" spans="1:32" s="94" customFormat="1" ht="18.75" customHeight="1" x14ac:dyDescent="0.25">
      <c r="A138" s="122">
        <f t="shared" si="4"/>
        <v>130</v>
      </c>
      <c r="B138" s="132"/>
      <c r="C138" s="133"/>
      <c r="D138" s="133"/>
      <c r="E138" s="133"/>
      <c r="F138" s="133"/>
      <c r="G138" s="133"/>
      <c r="H138" s="133"/>
      <c r="I138" s="136"/>
      <c r="J138" s="136"/>
      <c r="K138" s="136"/>
      <c r="L138" s="133"/>
      <c r="M138" s="133"/>
      <c r="N138" s="133"/>
      <c r="O138" s="133"/>
      <c r="P138" s="133"/>
      <c r="Q138" s="133"/>
      <c r="R138" s="133"/>
      <c r="S138" s="136"/>
      <c r="T138" s="137"/>
      <c r="U138" s="137"/>
      <c r="V138" s="137"/>
      <c r="W138" s="137"/>
      <c r="X138" s="137"/>
      <c r="Y138" s="137"/>
      <c r="Z138" s="138"/>
      <c r="AA138" s="99"/>
      <c r="AB138" s="131"/>
      <c r="AC138" s="97"/>
      <c r="AD138" s="97"/>
      <c r="AE138" s="97"/>
      <c r="AF138" s="97"/>
    </row>
    <row r="139" spans="1:32" s="94" customFormat="1" ht="18.75" customHeight="1" x14ac:dyDescent="0.25">
      <c r="A139" s="122">
        <f t="shared" si="4"/>
        <v>131</v>
      </c>
      <c r="B139" s="132"/>
      <c r="C139" s="133"/>
      <c r="D139" s="133"/>
      <c r="E139" s="133"/>
      <c r="F139" s="133"/>
      <c r="G139" s="133"/>
      <c r="H139" s="133"/>
      <c r="I139" s="136"/>
      <c r="J139" s="136"/>
      <c r="K139" s="136"/>
      <c r="L139" s="133"/>
      <c r="M139" s="133"/>
      <c r="N139" s="133"/>
      <c r="O139" s="133"/>
      <c r="P139" s="133"/>
      <c r="Q139" s="133"/>
      <c r="R139" s="133"/>
      <c r="S139" s="136"/>
      <c r="T139" s="137"/>
      <c r="U139" s="137"/>
      <c r="V139" s="137"/>
      <c r="W139" s="137"/>
      <c r="X139" s="137"/>
      <c r="Y139" s="137"/>
      <c r="Z139" s="138"/>
      <c r="AA139" s="99"/>
      <c r="AB139" s="131"/>
      <c r="AC139" s="97"/>
      <c r="AD139" s="97"/>
      <c r="AE139" s="97"/>
      <c r="AF139" s="97"/>
    </row>
    <row r="140" spans="1:32" s="94" customFormat="1" ht="18.75" customHeight="1" x14ac:dyDescent="0.25">
      <c r="A140" s="122">
        <f t="shared" si="4"/>
        <v>132</v>
      </c>
      <c r="B140" s="132"/>
      <c r="C140" s="133"/>
      <c r="D140" s="133"/>
      <c r="E140" s="133"/>
      <c r="F140" s="133"/>
      <c r="G140" s="133"/>
      <c r="H140" s="133"/>
      <c r="I140" s="136"/>
      <c r="J140" s="136"/>
      <c r="K140" s="136"/>
      <c r="L140" s="133"/>
      <c r="M140" s="133"/>
      <c r="N140" s="133"/>
      <c r="O140" s="133"/>
      <c r="P140" s="133"/>
      <c r="Q140" s="133"/>
      <c r="R140" s="133"/>
      <c r="S140" s="136"/>
      <c r="T140" s="137"/>
      <c r="U140" s="137"/>
      <c r="V140" s="137"/>
      <c r="W140" s="137"/>
      <c r="X140" s="137"/>
      <c r="Y140" s="137"/>
      <c r="Z140" s="138"/>
      <c r="AA140" s="99"/>
      <c r="AB140" s="131"/>
      <c r="AC140" s="97"/>
      <c r="AD140" s="97"/>
      <c r="AE140" s="97"/>
      <c r="AF140" s="97"/>
    </row>
    <row r="141" spans="1:32" s="94" customFormat="1" ht="18.75" customHeight="1" x14ac:dyDescent="0.25">
      <c r="A141" s="122">
        <f t="shared" si="4"/>
        <v>133</v>
      </c>
      <c r="B141" s="132"/>
      <c r="C141" s="133"/>
      <c r="D141" s="133"/>
      <c r="E141" s="133"/>
      <c r="F141" s="133"/>
      <c r="G141" s="133"/>
      <c r="H141" s="133"/>
      <c r="I141" s="136"/>
      <c r="J141" s="136"/>
      <c r="K141" s="136"/>
      <c r="L141" s="133"/>
      <c r="M141" s="133"/>
      <c r="N141" s="133"/>
      <c r="O141" s="133"/>
      <c r="P141" s="133"/>
      <c r="Q141" s="133"/>
      <c r="R141" s="133"/>
      <c r="S141" s="136"/>
      <c r="T141" s="137"/>
      <c r="U141" s="137"/>
      <c r="V141" s="137"/>
      <c r="W141" s="137"/>
      <c r="X141" s="137"/>
      <c r="Y141" s="137"/>
      <c r="Z141" s="138"/>
      <c r="AA141" s="99"/>
      <c r="AB141" s="131"/>
      <c r="AC141" s="97"/>
      <c r="AD141" s="97"/>
      <c r="AE141" s="97"/>
      <c r="AF141" s="97"/>
    </row>
    <row r="142" spans="1:32" s="94" customFormat="1" ht="18.75" customHeight="1" x14ac:dyDescent="0.25">
      <c r="A142" s="122">
        <f t="shared" si="4"/>
        <v>134</v>
      </c>
      <c r="B142" s="132"/>
      <c r="C142" s="133"/>
      <c r="D142" s="133"/>
      <c r="E142" s="133"/>
      <c r="F142" s="133"/>
      <c r="G142" s="133"/>
      <c r="H142" s="133"/>
      <c r="I142" s="136"/>
      <c r="J142" s="136"/>
      <c r="K142" s="136"/>
      <c r="L142" s="133"/>
      <c r="M142" s="133"/>
      <c r="N142" s="133"/>
      <c r="O142" s="133"/>
      <c r="P142" s="133"/>
      <c r="Q142" s="133"/>
      <c r="R142" s="133"/>
      <c r="S142" s="136"/>
      <c r="T142" s="137"/>
      <c r="U142" s="137"/>
      <c r="V142" s="137"/>
      <c r="W142" s="137"/>
      <c r="X142" s="137"/>
      <c r="Y142" s="137"/>
      <c r="Z142" s="138"/>
      <c r="AA142" s="99"/>
      <c r="AB142" s="131"/>
      <c r="AC142" s="97"/>
      <c r="AD142" s="97"/>
      <c r="AE142" s="97"/>
      <c r="AF142" s="97"/>
    </row>
    <row r="143" spans="1:32" s="94" customFormat="1" ht="18.75" customHeight="1" x14ac:dyDescent="0.25">
      <c r="A143" s="122">
        <f t="shared" si="4"/>
        <v>135</v>
      </c>
      <c r="B143" s="132"/>
      <c r="C143" s="133"/>
      <c r="D143" s="133"/>
      <c r="E143" s="133"/>
      <c r="F143" s="133"/>
      <c r="G143" s="133"/>
      <c r="H143" s="133"/>
      <c r="I143" s="136"/>
      <c r="J143" s="136"/>
      <c r="K143" s="136"/>
      <c r="L143" s="133"/>
      <c r="M143" s="133"/>
      <c r="N143" s="133"/>
      <c r="O143" s="133"/>
      <c r="P143" s="133"/>
      <c r="Q143" s="133"/>
      <c r="R143" s="133"/>
      <c r="S143" s="136"/>
      <c r="T143" s="137"/>
      <c r="U143" s="137"/>
      <c r="V143" s="137"/>
      <c r="W143" s="137"/>
      <c r="X143" s="137"/>
      <c r="Y143" s="137"/>
      <c r="Z143" s="138"/>
      <c r="AA143" s="99"/>
      <c r="AB143" s="131"/>
      <c r="AC143" s="97"/>
      <c r="AD143" s="97"/>
      <c r="AE143" s="97"/>
      <c r="AF143" s="97"/>
    </row>
    <row r="144" spans="1:32" s="94" customFormat="1" ht="18.75" customHeight="1" x14ac:dyDescent="0.25">
      <c r="A144" s="122">
        <f t="shared" si="4"/>
        <v>136</v>
      </c>
      <c r="B144" s="132"/>
      <c r="C144" s="133"/>
      <c r="D144" s="133"/>
      <c r="E144" s="133"/>
      <c r="F144" s="133"/>
      <c r="G144" s="133"/>
      <c r="H144" s="133"/>
      <c r="I144" s="136"/>
      <c r="J144" s="136"/>
      <c r="K144" s="136"/>
      <c r="L144" s="133"/>
      <c r="M144" s="133"/>
      <c r="N144" s="133"/>
      <c r="O144" s="133"/>
      <c r="P144" s="133"/>
      <c r="Q144" s="133"/>
      <c r="R144" s="133"/>
      <c r="S144" s="136"/>
      <c r="T144" s="137"/>
      <c r="U144" s="137"/>
      <c r="V144" s="137"/>
      <c r="W144" s="137"/>
      <c r="X144" s="137"/>
      <c r="Y144" s="137"/>
      <c r="Z144" s="138"/>
      <c r="AA144" s="99"/>
      <c r="AB144" s="131"/>
      <c r="AC144" s="97"/>
      <c r="AD144" s="97"/>
      <c r="AE144" s="97"/>
      <c r="AF144" s="97"/>
    </row>
    <row r="145" spans="1:32" s="94" customFormat="1" ht="18.75" customHeight="1" x14ac:dyDescent="0.25">
      <c r="A145" s="122">
        <f t="shared" si="4"/>
        <v>137</v>
      </c>
      <c r="B145" s="132"/>
      <c r="C145" s="133"/>
      <c r="D145" s="133"/>
      <c r="E145" s="133"/>
      <c r="F145" s="133"/>
      <c r="G145" s="133"/>
      <c r="H145" s="133"/>
      <c r="I145" s="136"/>
      <c r="J145" s="136"/>
      <c r="K145" s="136"/>
      <c r="L145" s="133"/>
      <c r="M145" s="133"/>
      <c r="N145" s="133"/>
      <c r="O145" s="133"/>
      <c r="P145" s="133"/>
      <c r="Q145" s="133"/>
      <c r="R145" s="133"/>
      <c r="S145" s="136"/>
      <c r="T145" s="137"/>
      <c r="U145" s="137"/>
      <c r="V145" s="137"/>
      <c r="W145" s="137"/>
      <c r="X145" s="137"/>
      <c r="Y145" s="137"/>
      <c r="Z145" s="138"/>
      <c r="AA145" s="99"/>
      <c r="AB145" s="131"/>
      <c r="AC145" s="97"/>
      <c r="AD145" s="97"/>
      <c r="AE145" s="97"/>
      <c r="AF145" s="97"/>
    </row>
    <row r="146" spans="1:32" s="94" customFormat="1" ht="18.75" customHeight="1" x14ac:dyDescent="0.25">
      <c r="A146" s="122">
        <f t="shared" si="4"/>
        <v>138</v>
      </c>
      <c r="B146" s="132"/>
      <c r="C146" s="133"/>
      <c r="D146" s="133"/>
      <c r="E146" s="133"/>
      <c r="F146" s="133"/>
      <c r="G146" s="133"/>
      <c r="H146" s="133"/>
      <c r="I146" s="136"/>
      <c r="J146" s="136"/>
      <c r="K146" s="136"/>
      <c r="L146" s="133"/>
      <c r="M146" s="133"/>
      <c r="N146" s="133"/>
      <c r="O146" s="133"/>
      <c r="P146" s="133"/>
      <c r="Q146" s="133"/>
      <c r="R146" s="133"/>
      <c r="S146" s="136"/>
      <c r="T146" s="137"/>
      <c r="U146" s="137"/>
      <c r="V146" s="137"/>
      <c r="W146" s="137"/>
      <c r="X146" s="137"/>
      <c r="Y146" s="137"/>
      <c r="Z146" s="138"/>
      <c r="AA146" s="99"/>
      <c r="AB146" s="131"/>
      <c r="AC146" s="97"/>
      <c r="AD146" s="97"/>
      <c r="AE146" s="97"/>
      <c r="AF146" s="97"/>
    </row>
    <row r="147" spans="1:32" s="94" customFormat="1" ht="18.75" customHeight="1" x14ac:dyDescent="0.25">
      <c r="A147" s="122">
        <f t="shared" si="4"/>
        <v>139</v>
      </c>
      <c r="B147" s="132"/>
      <c r="C147" s="133"/>
      <c r="D147" s="133"/>
      <c r="E147" s="133"/>
      <c r="F147" s="133"/>
      <c r="G147" s="133"/>
      <c r="H147" s="133"/>
      <c r="I147" s="136"/>
      <c r="J147" s="136"/>
      <c r="K147" s="136"/>
      <c r="L147" s="133"/>
      <c r="M147" s="133"/>
      <c r="N147" s="133"/>
      <c r="O147" s="133"/>
      <c r="P147" s="133"/>
      <c r="Q147" s="133"/>
      <c r="R147" s="133"/>
      <c r="S147" s="136"/>
      <c r="T147" s="137"/>
      <c r="U147" s="137"/>
      <c r="V147" s="137"/>
      <c r="W147" s="137"/>
      <c r="X147" s="137"/>
      <c r="Y147" s="137"/>
      <c r="Z147" s="138"/>
      <c r="AA147" s="99"/>
      <c r="AB147" s="131"/>
      <c r="AC147" s="97"/>
      <c r="AD147" s="97"/>
      <c r="AE147" s="97"/>
      <c r="AF147" s="97"/>
    </row>
    <row r="148" spans="1:32" s="94" customFormat="1" ht="18.75" customHeight="1" x14ac:dyDescent="0.25">
      <c r="A148" s="122">
        <f t="shared" si="4"/>
        <v>140</v>
      </c>
      <c r="B148" s="132"/>
      <c r="C148" s="133"/>
      <c r="D148" s="133"/>
      <c r="E148" s="133"/>
      <c r="F148" s="133"/>
      <c r="G148" s="133"/>
      <c r="H148" s="133"/>
      <c r="I148" s="136"/>
      <c r="J148" s="136"/>
      <c r="K148" s="136"/>
      <c r="L148" s="133"/>
      <c r="M148" s="133"/>
      <c r="N148" s="133"/>
      <c r="O148" s="133"/>
      <c r="P148" s="133"/>
      <c r="Q148" s="133"/>
      <c r="R148" s="133"/>
      <c r="S148" s="136"/>
      <c r="T148" s="137"/>
      <c r="U148" s="137"/>
      <c r="V148" s="137"/>
      <c r="W148" s="137"/>
      <c r="X148" s="137"/>
      <c r="Y148" s="137"/>
      <c r="Z148" s="138"/>
      <c r="AA148" s="99"/>
      <c r="AB148" s="131"/>
      <c r="AC148" s="97"/>
      <c r="AD148" s="97"/>
      <c r="AE148" s="97"/>
      <c r="AF148" s="97"/>
    </row>
    <row r="149" spans="1:32" s="94" customFormat="1" ht="18.75" customHeight="1" x14ac:dyDescent="0.25">
      <c r="A149" s="122">
        <f t="shared" si="4"/>
        <v>141</v>
      </c>
      <c r="B149" s="132"/>
      <c r="C149" s="133"/>
      <c r="D149" s="133"/>
      <c r="E149" s="133"/>
      <c r="F149" s="133"/>
      <c r="G149" s="133"/>
      <c r="H149" s="133"/>
      <c r="I149" s="136"/>
      <c r="J149" s="136"/>
      <c r="K149" s="136"/>
      <c r="L149" s="133"/>
      <c r="M149" s="133"/>
      <c r="N149" s="133"/>
      <c r="O149" s="133"/>
      <c r="P149" s="133"/>
      <c r="Q149" s="133"/>
      <c r="R149" s="133"/>
      <c r="S149" s="136"/>
      <c r="T149" s="137"/>
      <c r="U149" s="137"/>
      <c r="V149" s="137"/>
      <c r="W149" s="137"/>
      <c r="X149" s="137"/>
      <c r="Y149" s="137"/>
      <c r="Z149" s="138"/>
      <c r="AA149" s="99"/>
      <c r="AB149" s="131"/>
      <c r="AC149" s="97"/>
      <c r="AD149" s="97"/>
      <c r="AE149" s="97"/>
      <c r="AF149" s="97"/>
    </row>
    <row r="150" spans="1:32" s="94" customFormat="1" ht="18.75" customHeight="1" x14ac:dyDescent="0.25">
      <c r="A150" s="122">
        <f t="shared" si="4"/>
        <v>142</v>
      </c>
      <c r="B150" s="132"/>
      <c r="C150" s="133"/>
      <c r="D150" s="133"/>
      <c r="E150" s="133"/>
      <c r="F150" s="133"/>
      <c r="G150" s="133"/>
      <c r="H150" s="133"/>
      <c r="I150" s="136"/>
      <c r="J150" s="136"/>
      <c r="K150" s="136"/>
      <c r="L150" s="133"/>
      <c r="M150" s="133"/>
      <c r="N150" s="133"/>
      <c r="O150" s="133"/>
      <c r="P150" s="133"/>
      <c r="Q150" s="133"/>
      <c r="R150" s="133"/>
      <c r="S150" s="136"/>
      <c r="T150" s="137"/>
      <c r="U150" s="137"/>
      <c r="V150" s="137"/>
      <c r="W150" s="137"/>
      <c r="X150" s="137"/>
      <c r="Y150" s="137"/>
      <c r="Z150" s="138"/>
      <c r="AA150" s="99"/>
      <c r="AB150" s="131"/>
      <c r="AC150" s="97"/>
      <c r="AD150" s="97"/>
      <c r="AE150" s="97"/>
      <c r="AF150" s="97"/>
    </row>
    <row r="151" spans="1:32" s="94" customFormat="1" ht="18.75" customHeight="1" x14ac:dyDescent="0.25">
      <c r="A151" s="122">
        <f t="shared" si="4"/>
        <v>143</v>
      </c>
      <c r="B151" s="132"/>
      <c r="C151" s="133"/>
      <c r="D151" s="133"/>
      <c r="E151" s="133"/>
      <c r="F151" s="133"/>
      <c r="G151" s="133"/>
      <c r="H151" s="133"/>
      <c r="I151" s="136"/>
      <c r="J151" s="136"/>
      <c r="K151" s="136"/>
      <c r="L151" s="133"/>
      <c r="M151" s="133"/>
      <c r="N151" s="133"/>
      <c r="O151" s="133"/>
      <c r="P151" s="133"/>
      <c r="Q151" s="133"/>
      <c r="R151" s="133"/>
      <c r="S151" s="136"/>
      <c r="T151" s="137"/>
      <c r="U151" s="137"/>
      <c r="V151" s="137"/>
      <c r="W151" s="137"/>
      <c r="X151" s="137"/>
      <c r="Y151" s="137"/>
      <c r="Z151" s="138"/>
      <c r="AA151" s="99"/>
      <c r="AB151" s="131"/>
      <c r="AC151" s="97"/>
      <c r="AD151" s="97"/>
      <c r="AE151" s="97"/>
      <c r="AF151" s="97"/>
    </row>
    <row r="152" spans="1:32" s="94" customFormat="1" ht="18.75" customHeight="1" x14ac:dyDescent="0.25">
      <c r="A152" s="122">
        <f t="shared" si="4"/>
        <v>144</v>
      </c>
      <c r="B152" s="132"/>
      <c r="C152" s="133"/>
      <c r="D152" s="133"/>
      <c r="E152" s="133"/>
      <c r="F152" s="133"/>
      <c r="G152" s="133"/>
      <c r="H152" s="133"/>
      <c r="I152" s="136"/>
      <c r="J152" s="136"/>
      <c r="K152" s="136"/>
      <c r="L152" s="133"/>
      <c r="M152" s="133"/>
      <c r="N152" s="133"/>
      <c r="O152" s="133"/>
      <c r="P152" s="133"/>
      <c r="Q152" s="133"/>
      <c r="R152" s="133"/>
      <c r="S152" s="136"/>
      <c r="T152" s="137"/>
      <c r="U152" s="137"/>
      <c r="V152" s="137"/>
      <c r="W152" s="137"/>
      <c r="X152" s="137"/>
      <c r="Y152" s="137"/>
      <c r="Z152" s="138"/>
      <c r="AA152" s="99"/>
      <c r="AB152" s="131"/>
      <c r="AC152" s="97"/>
      <c r="AD152" s="97"/>
      <c r="AE152" s="97"/>
      <c r="AF152" s="97"/>
    </row>
    <row r="153" spans="1:32" s="94" customFormat="1" ht="18.75" customHeight="1" x14ac:dyDescent="0.25">
      <c r="A153" s="122">
        <f t="shared" si="4"/>
        <v>145</v>
      </c>
      <c r="B153" s="132"/>
      <c r="C153" s="133"/>
      <c r="D153" s="133"/>
      <c r="E153" s="133"/>
      <c r="F153" s="133"/>
      <c r="G153" s="133"/>
      <c r="H153" s="133"/>
      <c r="I153" s="136"/>
      <c r="J153" s="136"/>
      <c r="K153" s="136"/>
      <c r="L153" s="133"/>
      <c r="M153" s="133"/>
      <c r="N153" s="133"/>
      <c r="O153" s="133"/>
      <c r="P153" s="133"/>
      <c r="Q153" s="133"/>
      <c r="R153" s="133"/>
      <c r="S153" s="136"/>
      <c r="T153" s="137"/>
      <c r="U153" s="137"/>
      <c r="V153" s="137"/>
      <c r="W153" s="137"/>
      <c r="X153" s="137"/>
      <c r="Y153" s="137"/>
      <c r="Z153" s="138"/>
      <c r="AA153" s="99"/>
      <c r="AB153" s="131"/>
      <c r="AC153" s="97"/>
      <c r="AD153" s="97"/>
      <c r="AE153" s="97"/>
      <c r="AF153" s="97"/>
    </row>
    <row r="154" spans="1:32" s="94" customFormat="1" ht="18.75" customHeight="1" x14ac:dyDescent="0.25">
      <c r="A154" s="122">
        <f t="shared" si="4"/>
        <v>146</v>
      </c>
      <c r="B154" s="132"/>
      <c r="C154" s="133"/>
      <c r="D154" s="133"/>
      <c r="E154" s="133"/>
      <c r="F154" s="133"/>
      <c r="G154" s="133"/>
      <c r="H154" s="133"/>
      <c r="I154" s="136"/>
      <c r="J154" s="136"/>
      <c r="K154" s="136"/>
      <c r="L154" s="133"/>
      <c r="M154" s="133"/>
      <c r="N154" s="133"/>
      <c r="O154" s="133"/>
      <c r="P154" s="133"/>
      <c r="Q154" s="133"/>
      <c r="R154" s="133"/>
      <c r="S154" s="136"/>
      <c r="T154" s="137"/>
      <c r="U154" s="137"/>
      <c r="V154" s="137"/>
      <c r="W154" s="137"/>
      <c r="X154" s="137"/>
      <c r="Y154" s="137"/>
      <c r="Z154" s="138"/>
      <c r="AA154" s="99"/>
      <c r="AB154" s="131"/>
      <c r="AC154" s="97"/>
      <c r="AD154" s="97"/>
      <c r="AE154" s="97"/>
      <c r="AF154" s="97"/>
    </row>
    <row r="155" spans="1:32" s="94" customFormat="1" ht="18.75" customHeight="1" x14ac:dyDescent="0.25">
      <c r="A155" s="122">
        <f t="shared" si="4"/>
        <v>147</v>
      </c>
      <c r="B155" s="149"/>
      <c r="C155" s="144"/>
      <c r="D155" s="144"/>
      <c r="E155" s="144"/>
      <c r="F155" s="144"/>
      <c r="G155" s="144"/>
      <c r="H155" s="144"/>
      <c r="I155" s="145"/>
      <c r="J155" s="145"/>
      <c r="K155" s="145"/>
      <c r="L155" s="144"/>
      <c r="M155" s="144"/>
      <c r="N155" s="144"/>
      <c r="O155" s="144"/>
      <c r="P155" s="144"/>
      <c r="Q155" s="144"/>
      <c r="R155" s="144"/>
      <c r="S155" s="145"/>
      <c r="T155" s="146"/>
      <c r="U155" s="146"/>
      <c r="V155" s="146"/>
      <c r="W155" s="146"/>
      <c r="X155" s="146"/>
      <c r="Y155" s="146"/>
      <c r="Z155" s="205"/>
      <c r="AA155" s="99"/>
      <c r="AB155" s="131"/>
      <c r="AC155" s="97"/>
      <c r="AD155" s="97"/>
      <c r="AE155" s="97"/>
      <c r="AF155" s="97"/>
    </row>
    <row r="156" spans="1:32" s="94" customFormat="1" ht="18.75" customHeight="1" x14ac:dyDescent="0.25">
      <c r="A156" s="122">
        <f t="shared" si="4"/>
        <v>148</v>
      </c>
      <c r="B156" s="132"/>
      <c r="C156" s="133"/>
      <c r="D156" s="133"/>
      <c r="E156" s="133"/>
      <c r="F156" s="133"/>
      <c r="G156" s="133"/>
      <c r="H156" s="133"/>
      <c r="I156" s="136"/>
      <c r="J156" s="136"/>
      <c r="K156" s="136"/>
      <c r="L156" s="133"/>
      <c r="M156" s="133"/>
      <c r="N156" s="133"/>
      <c r="O156" s="133"/>
      <c r="P156" s="133"/>
      <c r="Q156" s="133"/>
      <c r="R156" s="133"/>
      <c r="S156" s="136"/>
      <c r="T156" s="137"/>
      <c r="U156" s="137"/>
      <c r="V156" s="137"/>
      <c r="W156" s="137"/>
      <c r="X156" s="137"/>
      <c r="Y156" s="137"/>
      <c r="Z156" s="138"/>
      <c r="AA156" s="99"/>
      <c r="AB156" s="131"/>
      <c r="AC156" s="97"/>
      <c r="AD156" s="97"/>
      <c r="AE156" s="97"/>
      <c r="AF156" s="97"/>
    </row>
    <row r="157" spans="1:32" s="94" customFormat="1" ht="18.75" customHeight="1" x14ac:dyDescent="0.25">
      <c r="A157" s="122">
        <f t="shared" si="4"/>
        <v>149</v>
      </c>
      <c r="B157" s="132"/>
      <c r="C157" s="133"/>
      <c r="D157" s="133"/>
      <c r="E157" s="133"/>
      <c r="F157" s="133"/>
      <c r="G157" s="133"/>
      <c r="H157" s="133"/>
      <c r="I157" s="136"/>
      <c r="J157" s="136"/>
      <c r="K157" s="136"/>
      <c r="L157" s="133"/>
      <c r="M157" s="133"/>
      <c r="N157" s="133"/>
      <c r="O157" s="133"/>
      <c r="P157" s="133"/>
      <c r="Q157" s="133"/>
      <c r="R157" s="133"/>
      <c r="S157" s="136"/>
      <c r="T157" s="137"/>
      <c r="U157" s="137"/>
      <c r="V157" s="137"/>
      <c r="W157" s="137"/>
      <c r="X157" s="137"/>
      <c r="Y157" s="137"/>
      <c r="Z157" s="138"/>
      <c r="AA157" s="99"/>
      <c r="AB157" s="131"/>
      <c r="AC157" s="97"/>
      <c r="AD157" s="97"/>
      <c r="AE157" s="97"/>
      <c r="AF157" s="97"/>
    </row>
    <row r="158" spans="1:32" s="94" customFormat="1" ht="18.75" customHeight="1" x14ac:dyDescent="0.25">
      <c r="A158" s="122">
        <f t="shared" si="4"/>
        <v>150</v>
      </c>
      <c r="B158" s="132"/>
      <c r="C158" s="133"/>
      <c r="D158" s="133"/>
      <c r="E158" s="133"/>
      <c r="F158" s="133"/>
      <c r="G158" s="133"/>
      <c r="H158" s="133"/>
      <c r="I158" s="136"/>
      <c r="J158" s="136"/>
      <c r="K158" s="136"/>
      <c r="L158" s="133"/>
      <c r="M158" s="133"/>
      <c r="N158" s="133"/>
      <c r="O158" s="133"/>
      <c r="P158" s="133"/>
      <c r="Q158" s="133"/>
      <c r="R158" s="133"/>
      <c r="S158" s="136"/>
      <c r="T158" s="137"/>
      <c r="U158" s="137"/>
      <c r="V158" s="137"/>
      <c r="W158" s="137"/>
      <c r="X158" s="137"/>
      <c r="Y158" s="137"/>
      <c r="Z158" s="138"/>
      <c r="AA158" s="99"/>
      <c r="AB158" s="131"/>
      <c r="AC158" s="97"/>
      <c r="AD158" s="97"/>
      <c r="AE158" s="97"/>
      <c r="AF158" s="97"/>
    </row>
    <row r="159" spans="1:32" s="94" customFormat="1" ht="18.75" customHeight="1" x14ac:dyDescent="0.25">
      <c r="A159" s="122">
        <f t="shared" si="4"/>
        <v>151</v>
      </c>
      <c r="B159" s="132"/>
      <c r="C159" s="133"/>
      <c r="D159" s="133"/>
      <c r="E159" s="133"/>
      <c r="F159" s="133"/>
      <c r="G159" s="133"/>
      <c r="H159" s="133"/>
      <c r="I159" s="136"/>
      <c r="J159" s="136"/>
      <c r="K159" s="136"/>
      <c r="L159" s="133"/>
      <c r="M159" s="133"/>
      <c r="N159" s="133"/>
      <c r="O159" s="133"/>
      <c r="P159" s="133"/>
      <c r="Q159" s="133"/>
      <c r="R159" s="133"/>
      <c r="S159" s="136"/>
      <c r="T159" s="137"/>
      <c r="U159" s="137"/>
      <c r="V159" s="137"/>
      <c r="W159" s="137"/>
      <c r="X159" s="137"/>
      <c r="Y159" s="137"/>
      <c r="Z159" s="138"/>
      <c r="AA159" s="99"/>
      <c r="AB159" s="131"/>
      <c r="AC159" s="97"/>
      <c r="AD159" s="97"/>
      <c r="AE159" s="97"/>
      <c r="AF159" s="97"/>
    </row>
    <row r="160" spans="1:32" s="94" customFormat="1" ht="18.75" customHeight="1" x14ac:dyDescent="0.25">
      <c r="A160" s="122">
        <f t="shared" si="4"/>
        <v>152</v>
      </c>
      <c r="B160" s="132"/>
      <c r="C160" s="133"/>
      <c r="D160" s="133"/>
      <c r="E160" s="133"/>
      <c r="F160" s="133"/>
      <c r="G160" s="133"/>
      <c r="H160" s="133"/>
      <c r="I160" s="136"/>
      <c r="J160" s="136"/>
      <c r="K160" s="136"/>
      <c r="L160" s="133"/>
      <c r="M160" s="133"/>
      <c r="N160" s="133"/>
      <c r="O160" s="133"/>
      <c r="P160" s="133"/>
      <c r="Q160" s="133"/>
      <c r="R160" s="133"/>
      <c r="S160" s="136"/>
      <c r="T160" s="137"/>
      <c r="U160" s="137"/>
      <c r="V160" s="137"/>
      <c r="W160" s="137"/>
      <c r="X160" s="137"/>
      <c r="Y160" s="137"/>
      <c r="Z160" s="138"/>
      <c r="AA160" s="99"/>
      <c r="AB160" s="131"/>
      <c r="AC160" s="97"/>
      <c r="AD160" s="97"/>
      <c r="AE160" s="97"/>
      <c r="AF160" s="97"/>
    </row>
    <row r="161" spans="1:32" s="94" customFormat="1" ht="18.75" customHeight="1" x14ac:dyDescent="0.25">
      <c r="A161" s="122">
        <f t="shared" si="4"/>
        <v>153</v>
      </c>
      <c r="B161" s="132"/>
      <c r="C161" s="133"/>
      <c r="D161" s="133"/>
      <c r="E161" s="133"/>
      <c r="F161" s="133"/>
      <c r="G161" s="133"/>
      <c r="H161" s="133"/>
      <c r="I161" s="136"/>
      <c r="J161" s="136"/>
      <c r="K161" s="136"/>
      <c r="L161" s="133"/>
      <c r="M161" s="133"/>
      <c r="N161" s="133"/>
      <c r="O161" s="133"/>
      <c r="P161" s="133"/>
      <c r="Q161" s="133"/>
      <c r="R161" s="133"/>
      <c r="S161" s="136"/>
      <c r="T161" s="137"/>
      <c r="U161" s="137"/>
      <c r="V161" s="137"/>
      <c r="W161" s="137"/>
      <c r="X161" s="137"/>
      <c r="Y161" s="137"/>
      <c r="Z161" s="138"/>
      <c r="AA161" s="99"/>
      <c r="AB161" s="131"/>
      <c r="AC161" s="97"/>
      <c r="AD161" s="97"/>
      <c r="AE161" s="97"/>
      <c r="AF161" s="97"/>
    </row>
    <row r="162" spans="1:32" s="94" customFormat="1" ht="18.75" customHeight="1" x14ac:dyDescent="0.25">
      <c r="A162" s="122">
        <f t="shared" si="4"/>
        <v>154</v>
      </c>
      <c r="B162" s="132"/>
      <c r="C162" s="133"/>
      <c r="D162" s="133"/>
      <c r="E162" s="133"/>
      <c r="F162" s="133"/>
      <c r="G162" s="133"/>
      <c r="H162" s="133"/>
      <c r="I162" s="136"/>
      <c r="J162" s="136"/>
      <c r="K162" s="136"/>
      <c r="L162" s="133"/>
      <c r="M162" s="133"/>
      <c r="N162" s="133"/>
      <c r="O162" s="133"/>
      <c r="P162" s="133"/>
      <c r="Q162" s="133"/>
      <c r="R162" s="133"/>
      <c r="S162" s="136"/>
      <c r="T162" s="137"/>
      <c r="U162" s="137"/>
      <c r="V162" s="137"/>
      <c r="W162" s="137"/>
      <c r="X162" s="137"/>
      <c r="Y162" s="137"/>
      <c r="Z162" s="138"/>
      <c r="AA162" s="99"/>
      <c r="AB162" s="131"/>
      <c r="AC162" s="97"/>
      <c r="AD162" s="97"/>
      <c r="AE162" s="97"/>
      <c r="AF162" s="97"/>
    </row>
    <row r="163" spans="1:32" s="94" customFormat="1" ht="18.75" customHeight="1" x14ac:dyDescent="0.25">
      <c r="A163" s="122">
        <f t="shared" si="4"/>
        <v>155</v>
      </c>
      <c r="B163" s="132"/>
      <c r="C163" s="133"/>
      <c r="D163" s="133"/>
      <c r="E163" s="133"/>
      <c r="F163" s="133"/>
      <c r="G163" s="133"/>
      <c r="H163" s="133"/>
      <c r="I163" s="136"/>
      <c r="J163" s="136"/>
      <c r="K163" s="136"/>
      <c r="L163" s="133"/>
      <c r="M163" s="133"/>
      <c r="N163" s="133"/>
      <c r="O163" s="133"/>
      <c r="P163" s="133"/>
      <c r="Q163" s="133"/>
      <c r="R163" s="133"/>
      <c r="S163" s="136"/>
      <c r="T163" s="137"/>
      <c r="U163" s="137"/>
      <c r="V163" s="137"/>
      <c r="W163" s="137"/>
      <c r="X163" s="137"/>
      <c r="Y163" s="137"/>
      <c r="Z163" s="138"/>
      <c r="AA163" s="99"/>
      <c r="AB163" s="131"/>
      <c r="AC163" s="97"/>
      <c r="AD163" s="97"/>
      <c r="AE163" s="97"/>
      <c r="AF163" s="97"/>
    </row>
    <row r="164" spans="1:32" s="94" customFormat="1" ht="18.75" customHeight="1" x14ac:dyDescent="0.25">
      <c r="A164" s="122">
        <f t="shared" si="4"/>
        <v>156</v>
      </c>
      <c r="B164" s="132"/>
      <c r="C164" s="133"/>
      <c r="D164" s="133"/>
      <c r="E164" s="133"/>
      <c r="F164" s="133"/>
      <c r="G164" s="133"/>
      <c r="H164" s="133"/>
      <c r="I164" s="136"/>
      <c r="J164" s="136"/>
      <c r="K164" s="136"/>
      <c r="L164" s="133"/>
      <c r="M164" s="133"/>
      <c r="N164" s="133"/>
      <c r="O164" s="133"/>
      <c r="P164" s="133"/>
      <c r="Q164" s="133"/>
      <c r="R164" s="133"/>
      <c r="S164" s="136"/>
      <c r="T164" s="137"/>
      <c r="U164" s="137"/>
      <c r="V164" s="137"/>
      <c r="W164" s="137"/>
      <c r="X164" s="137"/>
      <c r="Y164" s="137"/>
      <c r="Z164" s="138"/>
      <c r="AA164" s="99"/>
      <c r="AB164" s="131"/>
      <c r="AC164" s="97"/>
      <c r="AD164" s="97"/>
      <c r="AE164" s="97"/>
      <c r="AF164" s="97"/>
    </row>
    <row r="165" spans="1:32" s="94" customFormat="1" ht="18.75" customHeight="1" x14ac:dyDescent="0.25">
      <c r="A165" s="122">
        <f t="shared" si="4"/>
        <v>157</v>
      </c>
      <c r="B165" s="132"/>
      <c r="C165" s="133"/>
      <c r="D165" s="133"/>
      <c r="E165" s="133"/>
      <c r="F165" s="133"/>
      <c r="G165" s="133"/>
      <c r="H165" s="133"/>
      <c r="I165" s="136"/>
      <c r="J165" s="136"/>
      <c r="K165" s="136"/>
      <c r="L165" s="133"/>
      <c r="M165" s="133"/>
      <c r="N165" s="133"/>
      <c r="O165" s="133"/>
      <c r="P165" s="133"/>
      <c r="Q165" s="133"/>
      <c r="R165" s="133"/>
      <c r="S165" s="136"/>
      <c r="T165" s="137"/>
      <c r="U165" s="137"/>
      <c r="V165" s="137"/>
      <c r="W165" s="137"/>
      <c r="X165" s="137"/>
      <c r="Y165" s="137"/>
      <c r="Z165" s="138"/>
      <c r="AA165" s="99"/>
      <c r="AB165" s="131"/>
      <c r="AC165" s="97"/>
      <c r="AD165" s="97"/>
      <c r="AE165" s="97"/>
      <c r="AF165" s="97"/>
    </row>
    <row r="166" spans="1:32" s="94" customFormat="1" ht="18.75" customHeight="1" x14ac:dyDescent="0.25">
      <c r="A166" s="122">
        <f t="shared" si="4"/>
        <v>158</v>
      </c>
      <c r="B166" s="132"/>
      <c r="C166" s="133"/>
      <c r="D166" s="133"/>
      <c r="E166" s="133"/>
      <c r="F166" s="133"/>
      <c r="G166" s="133"/>
      <c r="H166" s="133"/>
      <c r="I166" s="136"/>
      <c r="J166" s="136"/>
      <c r="K166" s="136"/>
      <c r="L166" s="133"/>
      <c r="M166" s="133"/>
      <c r="N166" s="133"/>
      <c r="O166" s="133"/>
      <c r="P166" s="133"/>
      <c r="Q166" s="133"/>
      <c r="R166" s="133"/>
      <c r="S166" s="136"/>
      <c r="T166" s="137"/>
      <c r="U166" s="137"/>
      <c r="V166" s="137"/>
      <c r="W166" s="137"/>
      <c r="X166" s="137"/>
      <c r="Y166" s="137"/>
      <c r="Z166" s="138"/>
      <c r="AA166" s="99"/>
      <c r="AB166" s="131"/>
      <c r="AC166" s="97"/>
      <c r="AD166" s="97"/>
      <c r="AE166" s="97"/>
      <c r="AF166" s="97"/>
    </row>
    <row r="167" spans="1:32" s="94" customFormat="1" ht="18.75" customHeight="1" x14ac:dyDescent="0.25">
      <c r="A167" s="122">
        <f t="shared" si="4"/>
        <v>159</v>
      </c>
      <c r="B167" s="132"/>
      <c r="C167" s="133"/>
      <c r="D167" s="133"/>
      <c r="E167" s="133"/>
      <c r="F167" s="133"/>
      <c r="G167" s="133"/>
      <c r="H167" s="133"/>
      <c r="I167" s="136"/>
      <c r="J167" s="136"/>
      <c r="K167" s="136"/>
      <c r="L167" s="133"/>
      <c r="M167" s="133"/>
      <c r="N167" s="133"/>
      <c r="O167" s="133"/>
      <c r="P167" s="133"/>
      <c r="Q167" s="133"/>
      <c r="R167" s="133"/>
      <c r="S167" s="136"/>
      <c r="T167" s="137"/>
      <c r="U167" s="137"/>
      <c r="V167" s="137"/>
      <c r="W167" s="137"/>
      <c r="X167" s="137"/>
      <c r="Y167" s="137"/>
      <c r="Z167" s="138"/>
      <c r="AA167" s="99"/>
      <c r="AB167" s="131"/>
      <c r="AC167" s="97"/>
      <c r="AD167" s="97"/>
      <c r="AE167" s="97"/>
      <c r="AF167" s="97"/>
    </row>
    <row r="168" spans="1:32" s="94" customFormat="1" ht="18.75" customHeight="1" x14ac:dyDescent="0.25">
      <c r="A168" s="122">
        <f t="shared" si="4"/>
        <v>160</v>
      </c>
      <c r="B168" s="132"/>
      <c r="C168" s="133"/>
      <c r="D168" s="133"/>
      <c r="E168" s="133"/>
      <c r="F168" s="133"/>
      <c r="G168" s="133"/>
      <c r="H168" s="133"/>
      <c r="I168" s="136"/>
      <c r="J168" s="136"/>
      <c r="K168" s="136"/>
      <c r="L168" s="133"/>
      <c r="M168" s="133"/>
      <c r="N168" s="133"/>
      <c r="O168" s="133"/>
      <c r="P168" s="133"/>
      <c r="Q168" s="133"/>
      <c r="R168" s="133"/>
      <c r="S168" s="136"/>
      <c r="T168" s="137"/>
      <c r="U168" s="137"/>
      <c r="V168" s="137"/>
      <c r="W168" s="137"/>
      <c r="X168" s="137"/>
      <c r="Y168" s="137"/>
      <c r="Z168" s="138"/>
      <c r="AA168" s="99"/>
      <c r="AB168" s="131"/>
      <c r="AC168" s="97"/>
      <c r="AD168" s="97"/>
      <c r="AE168" s="97"/>
      <c r="AF168" s="97"/>
    </row>
    <row r="169" spans="1:32" s="94" customFormat="1" ht="18.75" customHeight="1" x14ac:dyDescent="0.25">
      <c r="A169" s="122">
        <f t="shared" si="4"/>
        <v>161</v>
      </c>
      <c r="B169" s="132"/>
      <c r="C169" s="133"/>
      <c r="D169" s="133"/>
      <c r="E169" s="133"/>
      <c r="F169" s="133"/>
      <c r="G169" s="133"/>
      <c r="H169" s="133"/>
      <c r="I169" s="136"/>
      <c r="J169" s="136"/>
      <c r="K169" s="136"/>
      <c r="L169" s="133"/>
      <c r="M169" s="133"/>
      <c r="N169" s="133"/>
      <c r="O169" s="133"/>
      <c r="P169" s="133"/>
      <c r="Q169" s="133"/>
      <c r="R169" s="133"/>
      <c r="S169" s="136"/>
      <c r="T169" s="137"/>
      <c r="U169" s="137"/>
      <c r="V169" s="137"/>
      <c r="W169" s="137"/>
      <c r="X169" s="137"/>
      <c r="Y169" s="137"/>
      <c r="Z169" s="138"/>
      <c r="AA169" s="99"/>
      <c r="AB169" s="131"/>
      <c r="AC169" s="97"/>
      <c r="AD169" s="97"/>
      <c r="AE169" s="97"/>
      <c r="AF169" s="97"/>
    </row>
    <row r="170" spans="1:32" s="94" customFormat="1" ht="18.75" customHeight="1" x14ac:dyDescent="0.25">
      <c r="A170" s="122">
        <f t="shared" si="4"/>
        <v>162</v>
      </c>
      <c r="B170" s="132"/>
      <c r="C170" s="133"/>
      <c r="D170" s="133"/>
      <c r="E170" s="133"/>
      <c r="F170" s="133"/>
      <c r="G170" s="133"/>
      <c r="H170" s="133"/>
      <c r="I170" s="136"/>
      <c r="J170" s="136"/>
      <c r="K170" s="136"/>
      <c r="L170" s="133"/>
      <c r="M170" s="133"/>
      <c r="N170" s="133"/>
      <c r="O170" s="133"/>
      <c r="P170" s="133"/>
      <c r="Q170" s="133"/>
      <c r="R170" s="133"/>
      <c r="S170" s="136"/>
      <c r="T170" s="137"/>
      <c r="U170" s="137"/>
      <c r="V170" s="137"/>
      <c r="W170" s="137"/>
      <c r="X170" s="137"/>
      <c r="Y170" s="137"/>
      <c r="Z170" s="138"/>
      <c r="AA170" s="99"/>
      <c r="AB170" s="131"/>
      <c r="AC170" s="97"/>
      <c r="AD170" s="97"/>
      <c r="AE170" s="97"/>
      <c r="AF170" s="97"/>
    </row>
    <row r="171" spans="1:32" s="94" customFormat="1" ht="18.75" customHeight="1" x14ac:dyDescent="0.25">
      <c r="A171" s="122">
        <f t="shared" si="4"/>
        <v>163</v>
      </c>
      <c r="B171" s="132"/>
      <c r="C171" s="133"/>
      <c r="D171" s="133"/>
      <c r="E171" s="133"/>
      <c r="F171" s="133"/>
      <c r="G171" s="133"/>
      <c r="H171" s="133"/>
      <c r="I171" s="136"/>
      <c r="J171" s="136"/>
      <c r="K171" s="136"/>
      <c r="L171" s="133"/>
      <c r="M171" s="133"/>
      <c r="N171" s="133"/>
      <c r="O171" s="133"/>
      <c r="P171" s="133"/>
      <c r="Q171" s="133"/>
      <c r="R171" s="133"/>
      <c r="S171" s="136"/>
      <c r="T171" s="137"/>
      <c r="U171" s="137"/>
      <c r="V171" s="137"/>
      <c r="W171" s="137"/>
      <c r="X171" s="137"/>
      <c r="Y171" s="137"/>
      <c r="Z171" s="138"/>
      <c r="AA171" s="99"/>
      <c r="AB171" s="131"/>
      <c r="AC171" s="97"/>
      <c r="AD171" s="97"/>
      <c r="AE171" s="97"/>
      <c r="AF171" s="97"/>
    </row>
    <row r="172" spans="1:32" s="94" customFormat="1" ht="18.75" customHeight="1" x14ac:dyDescent="0.25">
      <c r="A172" s="122">
        <f t="shared" si="4"/>
        <v>164</v>
      </c>
      <c r="B172" s="132"/>
      <c r="C172" s="133"/>
      <c r="D172" s="133"/>
      <c r="E172" s="133"/>
      <c r="F172" s="133"/>
      <c r="G172" s="133"/>
      <c r="H172" s="133"/>
      <c r="I172" s="136"/>
      <c r="J172" s="136"/>
      <c r="K172" s="136"/>
      <c r="L172" s="133"/>
      <c r="M172" s="133"/>
      <c r="N172" s="133"/>
      <c r="O172" s="133"/>
      <c r="P172" s="133"/>
      <c r="Q172" s="133"/>
      <c r="R172" s="133"/>
      <c r="S172" s="136"/>
      <c r="T172" s="137"/>
      <c r="U172" s="137"/>
      <c r="V172" s="137"/>
      <c r="W172" s="137"/>
      <c r="X172" s="137"/>
      <c r="Y172" s="137"/>
      <c r="Z172" s="138"/>
      <c r="AA172" s="99"/>
      <c r="AB172" s="131"/>
      <c r="AC172" s="97"/>
      <c r="AD172" s="97"/>
      <c r="AE172" s="97"/>
      <c r="AF172" s="97"/>
    </row>
    <row r="173" spans="1:32" s="94" customFormat="1" ht="18.75" customHeight="1" x14ac:dyDescent="0.25">
      <c r="A173" s="122">
        <f t="shared" si="4"/>
        <v>165</v>
      </c>
      <c r="B173" s="132"/>
      <c r="C173" s="133"/>
      <c r="D173" s="133"/>
      <c r="E173" s="133"/>
      <c r="F173" s="133"/>
      <c r="G173" s="133"/>
      <c r="H173" s="133"/>
      <c r="I173" s="136"/>
      <c r="J173" s="136"/>
      <c r="K173" s="136"/>
      <c r="L173" s="133"/>
      <c r="M173" s="133"/>
      <c r="N173" s="133"/>
      <c r="O173" s="133"/>
      <c r="P173" s="133"/>
      <c r="Q173" s="133"/>
      <c r="R173" s="133"/>
      <c r="S173" s="136"/>
      <c r="T173" s="137"/>
      <c r="U173" s="137"/>
      <c r="V173" s="137"/>
      <c r="W173" s="137"/>
      <c r="X173" s="137"/>
      <c r="Y173" s="137"/>
      <c r="Z173" s="138"/>
      <c r="AA173" s="99"/>
      <c r="AB173" s="131"/>
      <c r="AC173" s="97"/>
      <c r="AD173" s="97"/>
      <c r="AE173" s="97"/>
      <c r="AF173" s="97"/>
    </row>
    <row r="174" spans="1:32" s="94" customFormat="1" ht="18.75" customHeight="1" x14ac:dyDescent="0.25">
      <c r="A174" s="122">
        <f t="shared" si="4"/>
        <v>166</v>
      </c>
      <c r="B174" s="132"/>
      <c r="C174" s="133"/>
      <c r="D174" s="133"/>
      <c r="E174" s="133"/>
      <c r="F174" s="133"/>
      <c r="G174" s="133"/>
      <c r="H174" s="133"/>
      <c r="I174" s="136"/>
      <c r="J174" s="136"/>
      <c r="K174" s="136"/>
      <c r="L174" s="133"/>
      <c r="M174" s="133"/>
      <c r="N174" s="133"/>
      <c r="O174" s="133"/>
      <c r="P174" s="133"/>
      <c r="Q174" s="133"/>
      <c r="R174" s="133"/>
      <c r="S174" s="136"/>
      <c r="T174" s="137"/>
      <c r="U174" s="137"/>
      <c r="V174" s="137"/>
      <c r="W174" s="137"/>
      <c r="X174" s="137"/>
      <c r="Y174" s="137"/>
      <c r="Z174" s="138"/>
      <c r="AA174" s="99"/>
      <c r="AB174" s="131"/>
      <c r="AC174" s="97"/>
      <c r="AD174" s="97"/>
      <c r="AE174" s="97"/>
      <c r="AF174" s="97"/>
    </row>
    <row r="175" spans="1:32" s="94" customFormat="1" ht="18.75" customHeight="1" x14ac:dyDescent="0.25">
      <c r="A175" s="122">
        <f t="shared" si="4"/>
        <v>167</v>
      </c>
      <c r="B175" s="132"/>
      <c r="C175" s="133"/>
      <c r="D175" s="133"/>
      <c r="E175" s="133"/>
      <c r="F175" s="133"/>
      <c r="G175" s="133"/>
      <c r="H175" s="133"/>
      <c r="I175" s="136"/>
      <c r="J175" s="136"/>
      <c r="K175" s="136"/>
      <c r="L175" s="133"/>
      <c r="M175" s="133"/>
      <c r="N175" s="133"/>
      <c r="O175" s="133"/>
      <c r="P175" s="133"/>
      <c r="Q175" s="133"/>
      <c r="R175" s="133"/>
      <c r="S175" s="136"/>
      <c r="T175" s="137"/>
      <c r="U175" s="137"/>
      <c r="V175" s="137"/>
      <c r="W175" s="137"/>
      <c r="X175" s="137"/>
      <c r="Y175" s="137"/>
      <c r="Z175" s="138"/>
      <c r="AA175" s="99"/>
      <c r="AB175" s="131"/>
      <c r="AC175" s="97"/>
      <c r="AD175" s="97"/>
      <c r="AE175" s="97"/>
      <c r="AF175" s="97"/>
    </row>
    <row r="176" spans="1:32" s="94" customFormat="1" ht="18.75" customHeight="1" x14ac:dyDescent="0.25">
      <c r="A176" s="122">
        <f t="shared" si="4"/>
        <v>168</v>
      </c>
      <c r="B176" s="132"/>
      <c r="C176" s="133"/>
      <c r="D176" s="133"/>
      <c r="E176" s="133"/>
      <c r="F176" s="133"/>
      <c r="G176" s="133"/>
      <c r="H176" s="133"/>
      <c r="I176" s="136"/>
      <c r="J176" s="136"/>
      <c r="K176" s="136"/>
      <c r="L176" s="133"/>
      <c r="M176" s="133"/>
      <c r="N176" s="133"/>
      <c r="O176" s="133"/>
      <c r="P176" s="133"/>
      <c r="Q176" s="133"/>
      <c r="R176" s="133"/>
      <c r="S176" s="136"/>
      <c r="T176" s="137"/>
      <c r="U176" s="137"/>
      <c r="V176" s="137"/>
      <c r="W176" s="137"/>
      <c r="X176" s="137"/>
      <c r="Y176" s="137"/>
      <c r="Z176" s="138"/>
      <c r="AA176" s="99"/>
      <c r="AB176" s="131"/>
      <c r="AC176" s="97"/>
      <c r="AD176" s="97"/>
      <c r="AE176" s="97"/>
      <c r="AF176" s="97"/>
    </row>
    <row r="177" spans="1:32" s="94" customFormat="1" ht="18.75" customHeight="1" x14ac:dyDescent="0.25">
      <c r="A177" s="122">
        <f t="shared" si="4"/>
        <v>169</v>
      </c>
      <c r="B177" s="132"/>
      <c r="C177" s="133"/>
      <c r="D177" s="133"/>
      <c r="E177" s="133"/>
      <c r="F177" s="133"/>
      <c r="G177" s="133"/>
      <c r="H177" s="133"/>
      <c r="I177" s="136"/>
      <c r="J177" s="136"/>
      <c r="K177" s="136"/>
      <c r="L177" s="133"/>
      <c r="M177" s="133"/>
      <c r="N177" s="133"/>
      <c r="O177" s="133"/>
      <c r="P177" s="133"/>
      <c r="Q177" s="133"/>
      <c r="R177" s="133"/>
      <c r="S177" s="136"/>
      <c r="T177" s="137"/>
      <c r="U177" s="137"/>
      <c r="V177" s="137"/>
      <c r="W177" s="137"/>
      <c r="X177" s="137"/>
      <c r="Y177" s="137"/>
      <c r="Z177" s="138"/>
      <c r="AA177" s="99"/>
      <c r="AB177" s="131"/>
      <c r="AC177" s="97"/>
      <c r="AD177" s="97"/>
      <c r="AE177" s="97"/>
      <c r="AF177" s="97"/>
    </row>
    <row r="178" spans="1:32" s="94" customFormat="1" ht="18.75" customHeight="1" x14ac:dyDescent="0.25">
      <c r="A178" s="122">
        <f t="shared" si="4"/>
        <v>170</v>
      </c>
      <c r="B178" s="132"/>
      <c r="C178" s="133"/>
      <c r="D178" s="133"/>
      <c r="E178" s="133"/>
      <c r="F178" s="133"/>
      <c r="G178" s="133"/>
      <c r="H178" s="133"/>
      <c r="I178" s="136"/>
      <c r="J178" s="136"/>
      <c r="K178" s="136"/>
      <c r="L178" s="133"/>
      <c r="M178" s="133"/>
      <c r="N178" s="133"/>
      <c r="O178" s="133"/>
      <c r="P178" s="133"/>
      <c r="Q178" s="133"/>
      <c r="R178" s="133"/>
      <c r="S178" s="136"/>
      <c r="T178" s="137"/>
      <c r="U178" s="137"/>
      <c r="V178" s="137"/>
      <c r="W178" s="137"/>
      <c r="X178" s="137"/>
      <c r="Y178" s="137"/>
      <c r="Z178" s="138"/>
      <c r="AA178" s="99"/>
      <c r="AB178" s="131"/>
      <c r="AC178" s="97"/>
      <c r="AD178" s="97"/>
      <c r="AE178" s="97"/>
      <c r="AF178" s="97"/>
    </row>
    <row r="179" spans="1:32" s="94" customFormat="1" ht="18.75" customHeight="1" x14ac:dyDescent="0.25">
      <c r="A179" s="122">
        <f t="shared" si="4"/>
        <v>171</v>
      </c>
      <c r="B179" s="132"/>
      <c r="C179" s="133"/>
      <c r="D179" s="133"/>
      <c r="E179" s="133"/>
      <c r="F179" s="133"/>
      <c r="G179" s="133"/>
      <c r="H179" s="133"/>
      <c r="I179" s="136"/>
      <c r="J179" s="136"/>
      <c r="K179" s="136"/>
      <c r="L179" s="133"/>
      <c r="M179" s="133"/>
      <c r="N179" s="133"/>
      <c r="O179" s="133"/>
      <c r="P179" s="133"/>
      <c r="Q179" s="133"/>
      <c r="R179" s="133"/>
      <c r="S179" s="136"/>
      <c r="T179" s="137"/>
      <c r="U179" s="137"/>
      <c r="V179" s="137"/>
      <c r="W179" s="137"/>
      <c r="X179" s="137"/>
      <c r="Y179" s="137"/>
      <c r="Z179" s="138"/>
      <c r="AA179" s="99"/>
      <c r="AB179" s="131"/>
      <c r="AC179" s="97"/>
      <c r="AD179" s="97"/>
      <c r="AE179" s="97"/>
      <c r="AF179" s="97"/>
    </row>
    <row r="180" spans="1:32" s="94" customFormat="1" ht="18.75" customHeight="1" x14ac:dyDescent="0.25">
      <c r="A180" s="122">
        <f t="shared" si="4"/>
        <v>172</v>
      </c>
      <c r="B180" s="132"/>
      <c r="C180" s="133"/>
      <c r="D180" s="133"/>
      <c r="E180" s="133"/>
      <c r="F180" s="133"/>
      <c r="G180" s="133"/>
      <c r="H180" s="133"/>
      <c r="I180" s="136"/>
      <c r="J180" s="136"/>
      <c r="K180" s="136"/>
      <c r="L180" s="133"/>
      <c r="M180" s="133"/>
      <c r="N180" s="133"/>
      <c r="O180" s="133"/>
      <c r="P180" s="133"/>
      <c r="Q180" s="133"/>
      <c r="R180" s="133"/>
      <c r="S180" s="136"/>
      <c r="T180" s="137"/>
      <c r="U180" s="137"/>
      <c r="V180" s="137"/>
      <c r="W180" s="137"/>
      <c r="X180" s="137"/>
      <c r="Y180" s="137"/>
      <c r="Z180" s="138"/>
      <c r="AA180" s="99"/>
      <c r="AB180" s="131"/>
      <c r="AC180" s="97"/>
      <c r="AD180" s="97"/>
      <c r="AE180" s="97"/>
      <c r="AF180" s="97"/>
    </row>
    <row r="181" spans="1:32" s="94" customFormat="1" ht="18.75" customHeight="1" x14ac:dyDescent="0.25">
      <c r="A181" s="122">
        <f t="shared" si="4"/>
        <v>173</v>
      </c>
      <c r="B181" s="132"/>
      <c r="C181" s="133"/>
      <c r="D181" s="133"/>
      <c r="E181" s="133"/>
      <c r="F181" s="133"/>
      <c r="G181" s="133"/>
      <c r="H181" s="133"/>
      <c r="I181" s="136"/>
      <c r="J181" s="136"/>
      <c r="K181" s="136"/>
      <c r="L181" s="133"/>
      <c r="M181" s="133"/>
      <c r="N181" s="133"/>
      <c r="O181" s="133"/>
      <c r="P181" s="133"/>
      <c r="Q181" s="133"/>
      <c r="R181" s="133"/>
      <c r="S181" s="136"/>
      <c r="T181" s="137"/>
      <c r="U181" s="137"/>
      <c r="V181" s="137"/>
      <c r="W181" s="137"/>
      <c r="X181" s="137"/>
      <c r="Y181" s="137"/>
      <c r="Z181" s="138"/>
      <c r="AA181" s="99"/>
      <c r="AB181" s="131"/>
      <c r="AC181" s="97"/>
      <c r="AD181" s="97"/>
      <c r="AE181" s="97"/>
      <c r="AF181" s="97"/>
    </row>
    <row r="182" spans="1:32" s="94" customFormat="1" ht="18.75" customHeight="1" x14ac:dyDescent="0.25">
      <c r="A182" s="122">
        <f t="shared" si="4"/>
        <v>174</v>
      </c>
      <c r="B182" s="132"/>
      <c r="C182" s="133"/>
      <c r="D182" s="133"/>
      <c r="E182" s="133"/>
      <c r="F182" s="133"/>
      <c r="G182" s="133"/>
      <c r="H182" s="133"/>
      <c r="I182" s="136"/>
      <c r="J182" s="136"/>
      <c r="K182" s="136"/>
      <c r="L182" s="133"/>
      <c r="M182" s="133"/>
      <c r="N182" s="133"/>
      <c r="O182" s="133"/>
      <c r="P182" s="133"/>
      <c r="Q182" s="133"/>
      <c r="R182" s="133"/>
      <c r="S182" s="136"/>
      <c r="T182" s="137"/>
      <c r="U182" s="137"/>
      <c r="V182" s="137"/>
      <c r="W182" s="137"/>
      <c r="X182" s="137"/>
      <c r="Y182" s="137"/>
      <c r="Z182" s="138"/>
      <c r="AA182" s="99"/>
      <c r="AB182" s="131"/>
      <c r="AC182" s="97"/>
      <c r="AD182" s="97"/>
      <c r="AE182" s="97"/>
      <c r="AF182" s="97"/>
    </row>
    <row r="183" spans="1:32" s="94" customFormat="1" ht="18.75" customHeight="1" x14ac:dyDescent="0.25">
      <c r="A183" s="122">
        <f t="shared" si="4"/>
        <v>175</v>
      </c>
      <c r="B183" s="132"/>
      <c r="C183" s="133"/>
      <c r="D183" s="133"/>
      <c r="E183" s="133"/>
      <c r="F183" s="133"/>
      <c r="G183" s="133"/>
      <c r="H183" s="133"/>
      <c r="I183" s="136"/>
      <c r="J183" s="136"/>
      <c r="K183" s="136"/>
      <c r="L183" s="133"/>
      <c r="M183" s="133"/>
      <c r="N183" s="133"/>
      <c r="O183" s="133"/>
      <c r="P183" s="133"/>
      <c r="Q183" s="133"/>
      <c r="R183" s="133"/>
      <c r="S183" s="136"/>
      <c r="T183" s="137"/>
      <c r="U183" s="137"/>
      <c r="V183" s="137"/>
      <c r="W183" s="137"/>
      <c r="X183" s="137"/>
      <c r="Y183" s="137"/>
      <c r="Z183" s="138"/>
      <c r="AA183" s="99"/>
      <c r="AB183" s="131"/>
      <c r="AC183" s="97"/>
      <c r="AD183" s="97"/>
      <c r="AE183" s="97"/>
      <c r="AF183" s="97"/>
    </row>
    <row r="184" spans="1:32" s="94" customFormat="1" ht="18.75" customHeight="1" x14ac:dyDescent="0.25">
      <c r="A184" s="122">
        <f t="shared" si="4"/>
        <v>176</v>
      </c>
      <c r="B184" s="132"/>
      <c r="C184" s="133"/>
      <c r="D184" s="133"/>
      <c r="E184" s="133"/>
      <c r="F184" s="133"/>
      <c r="G184" s="133"/>
      <c r="H184" s="133"/>
      <c r="I184" s="136"/>
      <c r="J184" s="136"/>
      <c r="K184" s="136"/>
      <c r="L184" s="133"/>
      <c r="M184" s="133"/>
      <c r="N184" s="133"/>
      <c r="O184" s="133"/>
      <c r="P184" s="133"/>
      <c r="Q184" s="133"/>
      <c r="R184" s="133"/>
      <c r="S184" s="136"/>
      <c r="T184" s="137"/>
      <c r="U184" s="137"/>
      <c r="V184" s="137"/>
      <c r="W184" s="137"/>
      <c r="X184" s="137"/>
      <c r="Y184" s="137"/>
      <c r="Z184" s="138"/>
      <c r="AA184" s="99"/>
      <c r="AB184" s="131"/>
      <c r="AC184" s="97"/>
      <c r="AD184" s="97"/>
      <c r="AE184" s="97"/>
      <c r="AF184" s="97"/>
    </row>
    <row r="185" spans="1:32" s="94" customFormat="1" ht="18.75" customHeight="1" x14ac:dyDescent="0.25">
      <c r="A185" s="122">
        <f t="shared" si="4"/>
        <v>177</v>
      </c>
      <c r="B185" s="132"/>
      <c r="C185" s="133"/>
      <c r="D185" s="133"/>
      <c r="E185" s="133"/>
      <c r="F185" s="133"/>
      <c r="G185" s="133"/>
      <c r="H185" s="133"/>
      <c r="I185" s="136"/>
      <c r="J185" s="136"/>
      <c r="K185" s="136"/>
      <c r="L185" s="133"/>
      <c r="M185" s="133"/>
      <c r="N185" s="133"/>
      <c r="O185" s="133"/>
      <c r="P185" s="133"/>
      <c r="Q185" s="133"/>
      <c r="R185" s="133"/>
      <c r="S185" s="136"/>
      <c r="T185" s="137"/>
      <c r="U185" s="137"/>
      <c r="V185" s="137"/>
      <c r="W185" s="137"/>
      <c r="X185" s="137"/>
      <c r="Y185" s="137"/>
      <c r="Z185" s="138"/>
      <c r="AA185" s="99"/>
      <c r="AB185" s="131"/>
      <c r="AC185" s="97"/>
      <c r="AD185" s="97"/>
      <c r="AE185" s="97"/>
      <c r="AF185" s="97"/>
    </row>
    <row r="186" spans="1:32" s="94" customFormat="1" ht="18.75" customHeight="1" x14ac:dyDescent="0.25">
      <c r="A186" s="122">
        <f t="shared" si="4"/>
        <v>178</v>
      </c>
      <c r="B186" s="132"/>
      <c r="C186" s="133"/>
      <c r="D186" s="133"/>
      <c r="E186" s="133"/>
      <c r="F186" s="133"/>
      <c r="G186" s="133"/>
      <c r="H186" s="133"/>
      <c r="I186" s="136"/>
      <c r="J186" s="136"/>
      <c r="K186" s="136"/>
      <c r="L186" s="133"/>
      <c r="M186" s="133"/>
      <c r="N186" s="133"/>
      <c r="O186" s="133"/>
      <c r="P186" s="133"/>
      <c r="Q186" s="133"/>
      <c r="R186" s="133"/>
      <c r="S186" s="136"/>
      <c r="T186" s="137"/>
      <c r="U186" s="137"/>
      <c r="V186" s="137"/>
      <c r="W186" s="137"/>
      <c r="X186" s="137"/>
      <c r="Y186" s="137"/>
      <c r="Z186" s="138"/>
      <c r="AA186" s="99"/>
      <c r="AB186" s="131"/>
      <c r="AC186" s="97"/>
      <c r="AD186" s="97"/>
      <c r="AE186" s="97"/>
      <c r="AF186" s="97"/>
    </row>
    <row r="187" spans="1:32" s="94" customFormat="1" ht="18.75" customHeight="1" x14ac:dyDescent="0.25">
      <c r="A187" s="122">
        <f t="shared" si="4"/>
        <v>179</v>
      </c>
      <c r="B187" s="132"/>
      <c r="C187" s="133"/>
      <c r="D187" s="133"/>
      <c r="E187" s="133"/>
      <c r="F187" s="133"/>
      <c r="G187" s="133"/>
      <c r="H187" s="133"/>
      <c r="I187" s="136"/>
      <c r="J187" s="136"/>
      <c r="K187" s="136"/>
      <c r="L187" s="133"/>
      <c r="M187" s="217"/>
      <c r="N187" s="133"/>
      <c r="O187" s="133"/>
      <c r="P187" s="133"/>
      <c r="Q187" s="133"/>
      <c r="R187" s="133"/>
      <c r="S187" s="136"/>
      <c r="T187" s="137"/>
      <c r="U187" s="137"/>
      <c r="V187" s="137"/>
      <c r="W187" s="137"/>
      <c r="X187" s="137"/>
      <c r="Y187" s="137"/>
      <c r="Z187" s="138"/>
      <c r="AA187" s="99"/>
      <c r="AB187" s="131"/>
      <c r="AC187" s="97"/>
      <c r="AD187" s="97"/>
      <c r="AE187" s="97"/>
      <c r="AF187" s="97"/>
    </row>
    <row r="188" spans="1:32" s="94" customFormat="1" ht="18.75" customHeight="1" x14ac:dyDescent="0.25">
      <c r="A188" s="122">
        <f t="shared" si="4"/>
        <v>180</v>
      </c>
      <c r="B188" s="132"/>
      <c r="C188" s="133"/>
      <c r="D188" s="133"/>
      <c r="E188" s="133"/>
      <c r="F188" s="133"/>
      <c r="G188" s="133"/>
      <c r="H188" s="133"/>
      <c r="I188" s="136"/>
      <c r="J188" s="136"/>
      <c r="K188" s="136"/>
      <c r="L188" s="133"/>
      <c r="M188" s="217"/>
      <c r="N188" s="133"/>
      <c r="O188" s="133"/>
      <c r="P188" s="133"/>
      <c r="Q188" s="133"/>
      <c r="R188" s="133"/>
      <c r="S188" s="136"/>
      <c r="T188" s="137"/>
      <c r="U188" s="137"/>
      <c r="V188" s="137"/>
      <c r="W188" s="137"/>
      <c r="X188" s="137"/>
      <c r="Y188" s="137"/>
      <c r="Z188" s="138"/>
      <c r="AA188" s="99"/>
      <c r="AB188" s="131"/>
      <c r="AC188" s="97"/>
      <c r="AD188" s="97"/>
      <c r="AE188" s="97"/>
      <c r="AF188" s="97"/>
    </row>
    <row r="189" spans="1:32" s="94" customFormat="1" ht="18.75" customHeight="1" x14ac:dyDescent="0.25">
      <c r="A189" s="122">
        <f t="shared" si="4"/>
        <v>181</v>
      </c>
      <c r="B189" s="132"/>
      <c r="C189" s="133"/>
      <c r="D189" s="133"/>
      <c r="E189" s="133"/>
      <c r="F189" s="133"/>
      <c r="G189" s="133"/>
      <c r="H189" s="133"/>
      <c r="I189" s="136"/>
      <c r="J189" s="136"/>
      <c r="K189" s="136"/>
      <c r="L189" s="133"/>
      <c r="M189" s="133"/>
      <c r="N189" s="133"/>
      <c r="O189" s="133"/>
      <c r="P189" s="133"/>
      <c r="Q189" s="133"/>
      <c r="R189" s="133"/>
      <c r="S189" s="136"/>
      <c r="T189" s="137"/>
      <c r="U189" s="137"/>
      <c r="V189" s="137"/>
      <c r="W189" s="137"/>
      <c r="X189" s="137"/>
      <c r="Y189" s="137"/>
      <c r="Z189" s="138"/>
      <c r="AA189" s="99"/>
      <c r="AB189" s="131"/>
      <c r="AC189" s="97"/>
      <c r="AD189" s="97"/>
      <c r="AE189" s="97"/>
      <c r="AF189" s="97"/>
    </row>
    <row r="190" spans="1:32" s="94" customFormat="1" ht="18.75" customHeight="1" x14ac:dyDescent="0.25">
      <c r="A190" s="122">
        <f t="shared" ref="A190:A253" si="5">A189+1</f>
        <v>182</v>
      </c>
      <c r="B190" s="132"/>
      <c r="C190" s="133"/>
      <c r="D190" s="133"/>
      <c r="E190" s="133"/>
      <c r="F190" s="133"/>
      <c r="G190" s="133"/>
      <c r="H190" s="133"/>
      <c r="I190" s="136"/>
      <c r="J190" s="136"/>
      <c r="K190" s="136"/>
      <c r="L190" s="133"/>
      <c r="M190" s="217"/>
      <c r="N190" s="133"/>
      <c r="O190" s="133"/>
      <c r="P190" s="133"/>
      <c r="Q190" s="133"/>
      <c r="R190" s="133"/>
      <c r="S190" s="136"/>
      <c r="T190" s="137"/>
      <c r="U190" s="137"/>
      <c r="V190" s="137"/>
      <c r="W190" s="137"/>
      <c r="X190" s="137"/>
      <c r="Y190" s="137"/>
      <c r="Z190" s="138"/>
      <c r="AA190" s="99"/>
      <c r="AB190" s="131"/>
      <c r="AC190" s="97"/>
      <c r="AD190" s="97"/>
      <c r="AE190" s="97"/>
      <c r="AF190" s="97"/>
    </row>
    <row r="191" spans="1:32" s="94" customFormat="1" ht="18.75" customHeight="1" x14ac:dyDescent="0.25">
      <c r="A191" s="122">
        <f t="shared" si="5"/>
        <v>183</v>
      </c>
      <c r="B191" s="132"/>
      <c r="C191" s="133"/>
      <c r="D191" s="133"/>
      <c r="E191" s="133"/>
      <c r="F191" s="133"/>
      <c r="G191" s="133"/>
      <c r="H191" s="133"/>
      <c r="I191" s="136"/>
      <c r="J191" s="136"/>
      <c r="K191" s="136"/>
      <c r="L191" s="133"/>
      <c r="M191" s="133"/>
      <c r="N191" s="133"/>
      <c r="O191" s="133"/>
      <c r="P191" s="133"/>
      <c r="Q191" s="133"/>
      <c r="R191" s="133"/>
      <c r="S191" s="136"/>
      <c r="T191" s="137"/>
      <c r="U191" s="137"/>
      <c r="V191" s="137"/>
      <c r="W191" s="137"/>
      <c r="X191" s="137"/>
      <c r="Y191" s="137"/>
      <c r="Z191" s="138"/>
      <c r="AA191" s="99"/>
      <c r="AB191" s="131"/>
      <c r="AC191" s="97"/>
      <c r="AD191" s="97"/>
      <c r="AE191" s="97"/>
      <c r="AF191" s="97"/>
    </row>
    <row r="192" spans="1:32" s="94" customFormat="1" ht="18.75" customHeight="1" x14ac:dyDescent="0.25">
      <c r="A192" s="122">
        <f t="shared" si="5"/>
        <v>184</v>
      </c>
      <c r="B192" s="132"/>
      <c r="C192" s="133"/>
      <c r="D192" s="133"/>
      <c r="E192" s="133"/>
      <c r="F192" s="133"/>
      <c r="G192" s="133"/>
      <c r="H192" s="133"/>
      <c r="I192" s="136"/>
      <c r="J192" s="136"/>
      <c r="K192" s="136"/>
      <c r="L192" s="133"/>
      <c r="M192" s="133"/>
      <c r="N192" s="133"/>
      <c r="O192" s="133"/>
      <c r="P192" s="133"/>
      <c r="Q192" s="133"/>
      <c r="R192" s="133"/>
      <c r="S192" s="136"/>
      <c r="T192" s="137"/>
      <c r="U192" s="137"/>
      <c r="V192" s="137"/>
      <c r="W192" s="137"/>
      <c r="X192" s="137"/>
      <c r="Y192" s="137"/>
      <c r="Z192" s="138"/>
      <c r="AA192" s="99"/>
      <c r="AB192" s="131"/>
      <c r="AC192" s="97"/>
      <c r="AD192" s="97"/>
      <c r="AE192" s="97"/>
      <c r="AF192" s="97"/>
    </row>
    <row r="193" spans="1:32" s="94" customFormat="1" ht="18.75" customHeight="1" x14ac:dyDescent="0.25">
      <c r="A193" s="122">
        <f t="shared" si="5"/>
        <v>185</v>
      </c>
      <c r="B193" s="132"/>
      <c r="C193" s="133"/>
      <c r="D193" s="133"/>
      <c r="E193" s="133"/>
      <c r="F193" s="133"/>
      <c r="G193" s="133"/>
      <c r="H193" s="133"/>
      <c r="I193" s="136"/>
      <c r="J193" s="136"/>
      <c r="K193" s="136"/>
      <c r="L193" s="133"/>
      <c r="M193" s="133"/>
      <c r="N193" s="133"/>
      <c r="O193" s="133"/>
      <c r="P193" s="133"/>
      <c r="Q193" s="133"/>
      <c r="R193" s="133"/>
      <c r="S193" s="136"/>
      <c r="T193" s="137"/>
      <c r="U193" s="137"/>
      <c r="V193" s="137"/>
      <c r="W193" s="137"/>
      <c r="X193" s="137"/>
      <c r="Y193" s="137"/>
      <c r="Z193" s="138"/>
      <c r="AA193" s="99"/>
      <c r="AB193" s="131"/>
      <c r="AC193" s="97"/>
      <c r="AD193" s="97"/>
      <c r="AE193" s="97"/>
      <c r="AF193" s="97"/>
    </row>
    <row r="194" spans="1:32" s="94" customFormat="1" ht="18.75" customHeight="1" x14ac:dyDescent="0.25">
      <c r="A194" s="122">
        <f t="shared" si="5"/>
        <v>186</v>
      </c>
      <c r="B194" s="132"/>
      <c r="C194" s="144"/>
      <c r="D194" s="144"/>
      <c r="E194" s="144"/>
      <c r="F194" s="144"/>
      <c r="G194" s="144"/>
      <c r="H194" s="144"/>
      <c r="I194" s="145"/>
      <c r="J194" s="145"/>
      <c r="K194" s="145"/>
      <c r="L194" s="144"/>
      <c r="M194" s="144"/>
      <c r="N194" s="144"/>
      <c r="O194" s="144"/>
      <c r="P194" s="144"/>
      <c r="Q194" s="144"/>
      <c r="R194" s="144"/>
      <c r="S194" s="145"/>
      <c r="T194" s="146"/>
      <c r="U194" s="146"/>
      <c r="V194" s="146"/>
      <c r="W194" s="146"/>
      <c r="X194" s="146"/>
      <c r="Y194" s="146"/>
      <c r="Z194" s="205"/>
      <c r="AA194" s="99"/>
      <c r="AB194" s="131"/>
      <c r="AC194" s="97"/>
      <c r="AD194" s="97"/>
      <c r="AE194" s="97"/>
      <c r="AF194" s="97"/>
    </row>
    <row r="195" spans="1:32" s="94" customFormat="1" ht="18.75" customHeight="1" x14ac:dyDescent="0.25">
      <c r="A195" s="122">
        <f t="shared" si="5"/>
        <v>187</v>
      </c>
      <c r="B195" s="132"/>
      <c r="C195" s="133"/>
      <c r="D195" s="133"/>
      <c r="E195" s="133"/>
      <c r="F195" s="133"/>
      <c r="G195" s="133"/>
      <c r="H195" s="133"/>
      <c r="I195" s="136"/>
      <c r="J195" s="136"/>
      <c r="K195" s="136"/>
      <c r="L195" s="133"/>
      <c r="M195" s="133"/>
      <c r="N195" s="133"/>
      <c r="O195" s="133"/>
      <c r="P195" s="133"/>
      <c r="Q195" s="133"/>
      <c r="R195" s="133"/>
      <c r="S195" s="136"/>
      <c r="T195" s="137"/>
      <c r="U195" s="137"/>
      <c r="V195" s="137"/>
      <c r="W195" s="137"/>
      <c r="X195" s="137"/>
      <c r="Y195" s="137"/>
      <c r="Z195" s="138"/>
      <c r="AA195" s="99"/>
      <c r="AB195" s="131"/>
      <c r="AC195" s="97"/>
      <c r="AD195" s="97"/>
      <c r="AE195" s="97"/>
      <c r="AF195" s="97"/>
    </row>
    <row r="196" spans="1:32" s="94" customFormat="1" ht="18.75" customHeight="1" x14ac:dyDescent="0.25">
      <c r="A196" s="122">
        <f t="shared" si="5"/>
        <v>188</v>
      </c>
      <c r="B196" s="132"/>
      <c r="C196" s="133"/>
      <c r="D196" s="133"/>
      <c r="E196" s="133"/>
      <c r="F196" s="133"/>
      <c r="G196" s="133"/>
      <c r="H196" s="133"/>
      <c r="I196" s="136"/>
      <c r="J196" s="136"/>
      <c r="K196" s="136"/>
      <c r="L196" s="133"/>
      <c r="M196" s="133"/>
      <c r="N196" s="133"/>
      <c r="O196" s="133"/>
      <c r="P196" s="133"/>
      <c r="Q196" s="133"/>
      <c r="R196" s="133"/>
      <c r="S196" s="136"/>
      <c r="T196" s="137"/>
      <c r="U196" s="137"/>
      <c r="V196" s="137"/>
      <c r="W196" s="137"/>
      <c r="X196" s="137"/>
      <c r="Y196" s="137"/>
      <c r="Z196" s="138"/>
      <c r="AA196" s="99"/>
      <c r="AB196" s="131"/>
      <c r="AC196" s="97"/>
      <c r="AD196" s="97"/>
      <c r="AE196" s="97"/>
      <c r="AF196" s="97"/>
    </row>
    <row r="197" spans="1:32" s="94" customFormat="1" ht="18.75" customHeight="1" x14ac:dyDescent="0.25">
      <c r="A197" s="122">
        <f t="shared" si="5"/>
        <v>189</v>
      </c>
      <c r="B197" s="132"/>
      <c r="C197" s="133"/>
      <c r="D197" s="133"/>
      <c r="E197" s="133"/>
      <c r="F197" s="133"/>
      <c r="G197" s="133"/>
      <c r="H197" s="133"/>
      <c r="I197" s="136"/>
      <c r="J197" s="136"/>
      <c r="K197" s="136"/>
      <c r="L197" s="133"/>
      <c r="M197" s="133"/>
      <c r="N197" s="133"/>
      <c r="O197" s="133"/>
      <c r="P197" s="133"/>
      <c r="Q197" s="133"/>
      <c r="R197" s="133"/>
      <c r="S197" s="136"/>
      <c r="T197" s="137"/>
      <c r="U197" s="137"/>
      <c r="V197" s="137"/>
      <c r="W197" s="137"/>
      <c r="X197" s="137"/>
      <c r="Y197" s="137"/>
      <c r="Z197" s="138"/>
      <c r="AA197" s="99"/>
      <c r="AB197" s="131"/>
      <c r="AC197" s="97"/>
      <c r="AD197" s="97"/>
      <c r="AE197" s="97"/>
      <c r="AF197" s="97"/>
    </row>
    <row r="198" spans="1:32" s="94" customFormat="1" ht="18.75" customHeight="1" x14ac:dyDescent="0.25">
      <c r="A198" s="122">
        <f t="shared" si="5"/>
        <v>190</v>
      </c>
      <c r="B198" s="132"/>
      <c r="C198" s="133"/>
      <c r="D198" s="133"/>
      <c r="E198" s="133"/>
      <c r="F198" s="133"/>
      <c r="G198" s="133"/>
      <c r="H198" s="133"/>
      <c r="I198" s="136"/>
      <c r="J198" s="136"/>
      <c r="K198" s="136"/>
      <c r="L198" s="133"/>
      <c r="M198" s="133"/>
      <c r="N198" s="133"/>
      <c r="O198" s="133"/>
      <c r="P198" s="133"/>
      <c r="Q198" s="133"/>
      <c r="R198" s="133"/>
      <c r="S198" s="136"/>
      <c r="T198" s="137"/>
      <c r="U198" s="137"/>
      <c r="V198" s="137"/>
      <c r="W198" s="137"/>
      <c r="X198" s="137"/>
      <c r="Y198" s="137"/>
      <c r="Z198" s="138"/>
      <c r="AA198" s="99"/>
      <c r="AB198" s="131"/>
      <c r="AC198" s="97"/>
      <c r="AD198" s="97"/>
      <c r="AE198" s="97"/>
      <c r="AF198" s="97"/>
    </row>
    <row r="199" spans="1:32" s="94" customFormat="1" ht="18.75" customHeight="1" x14ac:dyDescent="0.25">
      <c r="A199" s="122">
        <f t="shared" si="5"/>
        <v>191</v>
      </c>
      <c r="B199" s="132"/>
      <c r="C199" s="133"/>
      <c r="D199" s="133"/>
      <c r="E199" s="133"/>
      <c r="F199" s="133"/>
      <c r="G199" s="133"/>
      <c r="H199" s="133"/>
      <c r="I199" s="136"/>
      <c r="J199" s="136"/>
      <c r="K199" s="136"/>
      <c r="L199" s="133"/>
      <c r="M199" s="133"/>
      <c r="N199" s="133"/>
      <c r="O199" s="133"/>
      <c r="P199" s="133"/>
      <c r="Q199" s="133"/>
      <c r="R199" s="133"/>
      <c r="S199" s="136"/>
      <c r="T199" s="137"/>
      <c r="U199" s="137"/>
      <c r="V199" s="137"/>
      <c r="W199" s="137"/>
      <c r="X199" s="137"/>
      <c r="Y199" s="137"/>
      <c r="Z199" s="138"/>
      <c r="AA199" s="99"/>
      <c r="AB199" s="131"/>
      <c r="AC199" s="97"/>
      <c r="AD199" s="97"/>
      <c r="AE199" s="97"/>
      <c r="AF199" s="97"/>
    </row>
    <row r="200" spans="1:32" s="94" customFormat="1" ht="18.75" customHeight="1" x14ac:dyDescent="0.25">
      <c r="A200" s="122">
        <f t="shared" si="5"/>
        <v>192</v>
      </c>
      <c r="B200" s="132"/>
      <c r="C200" s="144"/>
      <c r="D200" s="144"/>
      <c r="E200" s="144"/>
      <c r="F200" s="144"/>
      <c r="G200" s="144"/>
      <c r="H200" s="144"/>
      <c r="I200" s="145"/>
      <c r="J200" s="145"/>
      <c r="K200" s="145"/>
      <c r="L200" s="144"/>
      <c r="M200" s="144"/>
      <c r="N200" s="144"/>
      <c r="O200" s="144"/>
      <c r="P200" s="144"/>
      <c r="Q200" s="144"/>
      <c r="R200" s="144"/>
      <c r="S200" s="145"/>
      <c r="T200" s="146"/>
      <c r="U200" s="146"/>
      <c r="V200" s="146"/>
      <c r="W200" s="146"/>
      <c r="X200" s="146"/>
      <c r="Y200" s="146"/>
      <c r="Z200" s="205"/>
      <c r="AA200" s="99"/>
      <c r="AB200" s="131"/>
      <c r="AC200" s="97"/>
      <c r="AD200" s="97"/>
      <c r="AE200" s="97"/>
      <c r="AF200" s="97"/>
    </row>
    <row r="201" spans="1:32" s="94" customFormat="1" ht="18.75" customHeight="1" x14ac:dyDescent="0.25">
      <c r="A201" s="122">
        <f t="shared" si="5"/>
        <v>193</v>
      </c>
      <c r="B201" s="132"/>
      <c r="C201" s="133"/>
      <c r="D201" s="133"/>
      <c r="E201" s="133"/>
      <c r="F201" s="133"/>
      <c r="G201" s="133"/>
      <c r="H201" s="133"/>
      <c r="I201" s="136"/>
      <c r="J201" s="136"/>
      <c r="K201" s="136"/>
      <c r="L201" s="133"/>
      <c r="M201" s="133"/>
      <c r="N201" s="133"/>
      <c r="O201" s="133"/>
      <c r="P201" s="133"/>
      <c r="Q201" s="133"/>
      <c r="R201" s="133"/>
      <c r="S201" s="136"/>
      <c r="T201" s="137"/>
      <c r="U201" s="137"/>
      <c r="V201" s="137"/>
      <c r="W201" s="137"/>
      <c r="X201" s="137"/>
      <c r="Y201" s="137"/>
      <c r="Z201" s="138"/>
      <c r="AA201" s="99"/>
      <c r="AB201" s="131"/>
      <c r="AC201" s="97"/>
      <c r="AD201" s="97"/>
      <c r="AE201" s="97"/>
      <c r="AF201" s="97"/>
    </row>
    <row r="202" spans="1:32" s="94" customFormat="1" ht="18.75" customHeight="1" x14ac:dyDescent="0.25">
      <c r="A202" s="122">
        <f t="shared" si="5"/>
        <v>194</v>
      </c>
      <c r="B202" s="132"/>
      <c r="C202" s="133"/>
      <c r="D202" s="133"/>
      <c r="E202" s="133"/>
      <c r="F202" s="133"/>
      <c r="G202" s="133"/>
      <c r="H202" s="133"/>
      <c r="I202" s="136"/>
      <c r="J202" s="136"/>
      <c r="K202" s="136"/>
      <c r="L202" s="133"/>
      <c r="M202" s="133"/>
      <c r="N202" s="133"/>
      <c r="O202" s="133"/>
      <c r="P202" s="133"/>
      <c r="Q202" s="133"/>
      <c r="R202" s="133"/>
      <c r="S202" s="136"/>
      <c r="T202" s="137"/>
      <c r="U202" s="137"/>
      <c r="V202" s="137"/>
      <c r="W202" s="137"/>
      <c r="X202" s="137"/>
      <c r="Y202" s="137"/>
      <c r="Z202" s="138"/>
      <c r="AA202" s="99"/>
      <c r="AB202" s="131"/>
      <c r="AC202" s="97"/>
      <c r="AD202" s="97"/>
      <c r="AE202" s="97"/>
      <c r="AF202" s="97"/>
    </row>
    <row r="203" spans="1:32" s="94" customFormat="1" ht="18.75" customHeight="1" x14ac:dyDescent="0.25">
      <c r="A203" s="122">
        <f t="shared" si="5"/>
        <v>195</v>
      </c>
      <c r="B203" s="132"/>
      <c r="C203" s="133"/>
      <c r="D203" s="133"/>
      <c r="E203" s="133"/>
      <c r="F203" s="133"/>
      <c r="G203" s="133"/>
      <c r="H203" s="133"/>
      <c r="I203" s="136"/>
      <c r="J203" s="136"/>
      <c r="K203" s="136"/>
      <c r="L203" s="133"/>
      <c r="M203" s="133"/>
      <c r="N203" s="133"/>
      <c r="O203" s="133"/>
      <c r="P203" s="133"/>
      <c r="Q203" s="133"/>
      <c r="R203" s="133"/>
      <c r="S203" s="136"/>
      <c r="T203" s="137"/>
      <c r="U203" s="137"/>
      <c r="V203" s="137"/>
      <c r="W203" s="137"/>
      <c r="X203" s="137"/>
      <c r="Y203" s="137"/>
      <c r="Z203" s="138"/>
      <c r="AA203" s="99"/>
      <c r="AB203" s="131"/>
      <c r="AC203" s="97"/>
      <c r="AD203" s="97"/>
      <c r="AE203" s="97"/>
      <c r="AF203" s="97"/>
    </row>
    <row r="204" spans="1:32" s="94" customFormat="1" ht="18.75" customHeight="1" x14ac:dyDescent="0.25">
      <c r="A204" s="122">
        <f t="shared" si="5"/>
        <v>196</v>
      </c>
      <c r="B204" s="132"/>
      <c r="C204" s="133"/>
      <c r="D204" s="133"/>
      <c r="E204" s="133"/>
      <c r="F204" s="133"/>
      <c r="G204" s="133"/>
      <c r="H204" s="133"/>
      <c r="I204" s="136"/>
      <c r="J204" s="136"/>
      <c r="K204" s="136"/>
      <c r="L204" s="133"/>
      <c r="M204" s="133"/>
      <c r="N204" s="133"/>
      <c r="O204" s="133"/>
      <c r="P204" s="133"/>
      <c r="Q204" s="133"/>
      <c r="R204" s="133"/>
      <c r="S204" s="136"/>
      <c r="T204" s="137"/>
      <c r="U204" s="137"/>
      <c r="V204" s="137"/>
      <c r="W204" s="137"/>
      <c r="X204" s="137"/>
      <c r="Y204" s="137"/>
      <c r="Z204" s="138"/>
      <c r="AA204" s="99"/>
      <c r="AB204" s="131"/>
      <c r="AC204" s="97"/>
      <c r="AD204" s="97"/>
      <c r="AE204" s="97"/>
      <c r="AF204" s="97"/>
    </row>
    <row r="205" spans="1:32" s="94" customFormat="1" ht="18.75" customHeight="1" x14ac:dyDescent="0.25">
      <c r="A205" s="122">
        <f t="shared" si="5"/>
        <v>197</v>
      </c>
      <c r="B205" s="132"/>
      <c r="C205" s="133"/>
      <c r="D205" s="133"/>
      <c r="E205" s="133"/>
      <c r="F205" s="133"/>
      <c r="G205" s="133"/>
      <c r="H205" s="133"/>
      <c r="I205" s="136"/>
      <c r="J205" s="136"/>
      <c r="K205" s="136"/>
      <c r="L205" s="133"/>
      <c r="M205" s="133"/>
      <c r="N205" s="133"/>
      <c r="O205" s="133"/>
      <c r="P205" s="133"/>
      <c r="Q205" s="133"/>
      <c r="R205" s="133"/>
      <c r="S205" s="136"/>
      <c r="T205" s="137"/>
      <c r="U205" s="137"/>
      <c r="V205" s="137"/>
      <c r="W205" s="137"/>
      <c r="X205" s="137"/>
      <c r="Y205" s="137"/>
      <c r="Z205" s="138"/>
      <c r="AA205" s="99"/>
      <c r="AB205" s="131"/>
      <c r="AC205" s="97"/>
      <c r="AD205" s="97"/>
      <c r="AE205" s="97"/>
      <c r="AF205" s="97"/>
    </row>
    <row r="206" spans="1:32" s="94" customFormat="1" ht="18.75" customHeight="1" x14ac:dyDescent="0.25">
      <c r="A206" s="122">
        <f t="shared" si="5"/>
        <v>198</v>
      </c>
      <c r="B206" s="132"/>
      <c r="C206" s="133"/>
      <c r="D206" s="133"/>
      <c r="E206" s="133"/>
      <c r="F206" s="133"/>
      <c r="G206" s="133"/>
      <c r="H206" s="133"/>
      <c r="I206" s="136"/>
      <c r="J206" s="136"/>
      <c r="K206" s="136"/>
      <c r="L206" s="133"/>
      <c r="M206" s="133"/>
      <c r="N206" s="133"/>
      <c r="O206" s="133"/>
      <c r="P206" s="133"/>
      <c r="Q206" s="133"/>
      <c r="R206" s="133"/>
      <c r="S206" s="136"/>
      <c r="T206" s="137"/>
      <c r="U206" s="137"/>
      <c r="V206" s="137"/>
      <c r="W206" s="137"/>
      <c r="X206" s="137"/>
      <c r="Y206" s="137"/>
      <c r="Z206" s="138"/>
      <c r="AA206" s="99"/>
      <c r="AB206" s="131"/>
      <c r="AC206" s="97"/>
      <c r="AD206" s="97"/>
      <c r="AE206" s="97"/>
      <c r="AF206" s="97"/>
    </row>
    <row r="207" spans="1:32" s="94" customFormat="1" ht="18.75" customHeight="1" x14ac:dyDescent="0.25">
      <c r="A207" s="122">
        <f t="shared" si="5"/>
        <v>199</v>
      </c>
      <c r="B207" s="132"/>
      <c r="C207" s="133"/>
      <c r="D207" s="133"/>
      <c r="E207" s="133"/>
      <c r="F207" s="133"/>
      <c r="G207" s="133"/>
      <c r="H207" s="133"/>
      <c r="I207" s="136"/>
      <c r="J207" s="136"/>
      <c r="K207" s="136"/>
      <c r="L207" s="133"/>
      <c r="M207" s="217"/>
      <c r="N207" s="133"/>
      <c r="O207" s="133"/>
      <c r="P207" s="133"/>
      <c r="Q207" s="133"/>
      <c r="R207" s="133"/>
      <c r="S207" s="136"/>
      <c r="T207" s="137"/>
      <c r="U207" s="137"/>
      <c r="V207" s="137"/>
      <c r="W207" s="137"/>
      <c r="X207" s="137"/>
      <c r="Y207" s="137"/>
      <c r="Z207" s="138"/>
      <c r="AA207" s="99"/>
      <c r="AB207" s="131"/>
      <c r="AC207" s="97"/>
      <c r="AD207" s="97"/>
      <c r="AE207" s="97"/>
      <c r="AF207" s="97"/>
    </row>
    <row r="208" spans="1:32" s="94" customFormat="1" ht="18.75" customHeight="1" x14ac:dyDescent="0.25">
      <c r="A208" s="122">
        <f t="shared" si="5"/>
        <v>200</v>
      </c>
      <c r="B208" s="132"/>
      <c r="C208" s="133"/>
      <c r="D208" s="133"/>
      <c r="E208" s="133"/>
      <c r="F208" s="133"/>
      <c r="G208" s="133"/>
      <c r="H208" s="133"/>
      <c r="I208" s="136"/>
      <c r="J208" s="136"/>
      <c r="K208" s="136"/>
      <c r="L208" s="133"/>
      <c r="M208" s="133"/>
      <c r="N208" s="133"/>
      <c r="O208" s="133"/>
      <c r="P208" s="133"/>
      <c r="Q208" s="133"/>
      <c r="R208" s="133"/>
      <c r="S208" s="136"/>
      <c r="T208" s="137"/>
      <c r="U208" s="137"/>
      <c r="V208" s="137"/>
      <c r="W208" s="137"/>
      <c r="X208" s="137"/>
      <c r="Y208" s="137"/>
      <c r="Z208" s="138"/>
      <c r="AA208" s="99"/>
      <c r="AB208" s="131"/>
      <c r="AC208" s="97"/>
      <c r="AD208" s="97"/>
      <c r="AE208" s="97"/>
      <c r="AF208" s="97"/>
    </row>
    <row r="209" spans="1:32" s="94" customFormat="1" ht="18.75" customHeight="1" x14ac:dyDescent="0.25">
      <c r="A209" s="122">
        <f t="shared" si="5"/>
        <v>201</v>
      </c>
      <c r="B209" s="132"/>
      <c r="C209" s="133"/>
      <c r="D209" s="133"/>
      <c r="E209" s="133"/>
      <c r="F209" s="133"/>
      <c r="G209" s="133"/>
      <c r="H209" s="133"/>
      <c r="I209" s="136"/>
      <c r="J209" s="136"/>
      <c r="K209" s="136"/>
      <c r="L209" s="133"/>
      <c r="M209" s="133"/>
      <c r="N209" s="133"/>
      <c r="O209" s="133"/>
      <c r="P209" s="133"/>
      <c r="Q209" s="133"/>
      <c r="R209" s="133"/>
      <c r="S209" s="136"/>
      <c r="T209" s="137"/>
      <c r="U209" s="137"/>
      <c r="V209" s="137"/>
      <c r="W209" s="137"/>
      <c r="X209" s="137"/>
      <c r="Y209" s="137"/>
      <c r="Z209" s="138"/>
      <c r="AA209" s="99"/>
      <c r="AB209" s="131"/>
      <c r="AC209" s="97"/>
      <c r="AD209" s="97"/>
      <c r="AE209" s="97"/>
      <c r="AF209" s="97"/>
    </row>
    <row r="210" spans="1:32" s="94" customFormat="1" ht="18.75" customHeight="1" x14ac:dyDescent="0.25">
      <c r="A210" s="122">
        <f t="shared" si="5"/>
        <v>202</v>
      </c>
      <c r="B210" s="132"/>
      <c r="C210" s="133"/>
      <c r="D210" s="133"/>
      <c r="E210" s="133"/>
      <c r="F210" s="133"/>
      <c r="G210" s="133"/>
      <c r="H210" s="133"/>
      <c r="I210" s="136"/>
      <c r="J210" s="136"/>
      <c r="K210" s="136"/>
      <c r="L210" s="133"/>
      <c r="M210" s="133"/>
      <c r="N210" s="133"/>
      <c r="O210" s="133"/>
      <c r="P210" s="133"/>
      <c r="Q210" s="133"/>
      <c r="R210" s="133"/>
      <c r="S210" s="136"/>
      <c r="T210" s="137"/>
      <c r="U210" s="137"/>
      <c r="V210" s="137"/>
      <c r="W210" s="137"/>
      <c r="X210" s="137"/>
      <c r="Y210" s="137"/>
      <c r="Z210" s="138"/>
      <c r="AA210" s="99"/>
      <c r="AB210" s="131"/>
      <c r="AC210" s="97"/>
      <c r="AD210" s="97"/>
      <c r="AE210" s="97"/>
      <c r="AF210" s="97"/>
    </row>
    <row r="211" spans="1:32" s="94" customFormat="1" ht="18.75" customHeight="1" x14ac:dyDescent="0.25">
      <c r="A211" s="122">
        <f t="shared" si="5"/>
        <v>203</v>
      </c>
      <c r="B211" s="132"/>
      <c r="C211" s="133"/>
      <c r="D211" s="133"/>
      <c r="E211" s="133"/>
      <c r="F211" s="133"/>
      <c r="G211" s="133"/>
      <c r="H211" s="133"/>
      <c r="I211" s="136"/>
      <c r="J211" s="136"/>
      <c r="K211" s="136"/>
      <c r="L211" s="133"/>
      <c r="M211" s="133"/>
      <c r="N211" s="133"/>
      <c r="O211" s="133"/>
      <c r="P211" s="133"/>
      <c r="Q211" s="133"/>
      <c r="R211" s="133"/>
      <c r="S211" s="136"/>
      <c r="T211" s="137"/>
      <c r="U211" s="137"/>
      <c r="V211" s="137"/>
      <c r="W211" s="137"/>
      <c r="X211" s="137"/>
      <c r="Y211" s="137"/>
      <c r="Z211" s="138"/>
      <c r="AA211" s="99"/>
      <c r="AB211" s="131"/>
      <c r="AC211" s="97"/>
      <c r="AD211" s="97"/>
      <c r="AE211" s="97"/>
      <c r="AF211" s="97"/>
    </row>
    <row r="212" spans="1:32" s="94" customFormat="1" ht="18.75" customHeight="1" x14ac:dyDescent="0.25">
      <c r="A212" s="122">
        <f t="shared" si="5"/>
        <v>204</v>
      </c>
      <c r="B212" s="132"/>
      <c r="C212" s="133"/>
      <c r="D212" s="133"/>
      <c r="E212" s="133"/>
      <c r="F212" s="133"/>
      <c r="G212" s="133"/>
      <c r="H212" s="133"/>
      <c r="I212" s="136"/>
      <c r="J212" s="136"/>
      <c r="K212" s="136"/>
      <c r="L212" s="133"/>
      <c r="M212" s="133"/>
      <c r="N212" s="133"/>
      <c r="O212" s="133"/>
      <c r="P212" s="133"/>
      <c r="Q212" s="133"/>
      <c r="R212" s="133"/>
      <c r="S212" s="136"/>
      <c r="T212" s="137"/>
      <c r="U212" s="137"/>
      <c r="V212" s="137"/>
      <c r="W212" s="137"/>
      <c r="X212" s="137"/>
      <c r="Y212" s="137"/>
      <c r="Z212" s="138"/>
      <c r="AA212" s="99"/>
      <c r="AB212" s="131"/>
      <c r="AC212" s="97"/>
      <c r="AD212" s="97"/>
      <c r="AE212" s="97"/>
      <c r="AF212" s="97"/>
    </row>
    <row r="213" spans="1:32" s="94" customFormat="1" ht="18.75" customHeight="1" x14ac:dyDescent="0.25">
      <c r="A213" s="122">
        <f t="shared" si="5"/>
        <v>205</v>
      </c>
      <c r="B213" s="132"/>
      <c r="C213" s="133"/>
      <c r="D213" s="133"/>
      <c r="E213" s="133"/>
      <c r="F213" s="133"/>
      <c r="G213" s="133"/>
      <c r="H213" s="133"/>
      <c r="I213" s="136"/>
      <c r="J213" s="136"/>
      <c r="K213" s="136"/>
      <c r="L213" s="133"/>
      <c r="M213" s="133"/>
      <c r="N213" s="133"/>
      <c r="O213" s="133"/>
      <c r="P213" s="133"/>
      <c r="Q213" s="133"/>
      <c r="R213" s="133"/>
      <c r="S213" s="136"/>
      <c r="T213" s="137"/>
      <c r="U213" s="137"/>
      <c r="V213" s="137"/>
      <c r="W213" s="137"/>
      <c r="X213" s="137"/>
      <c r="Y213" s="137"/>
      <c r="Z213" s="138"/>
      <c r="AA213" s="99"/>
      <c r="AB213" s="131"/>
      <c r="AC213" s="97"/>
      <c r="AD213" s="97"/>
      <c r="AE213" s="97"/>
      <c r="AF213" s="97"/>
    </row>
    <row r="214" spans="1:32" s="94" customFormat="1" ht="18.75" customHeight="1" x14ac:dyDescent="0.25">
      <c r="A214" s="122">
        <f t="shared" si="5"/>
        <v>206</v>
      </c>
      <c r="B214" s="132"/>
      <c r="C214" s="133"/>
      <c r="D214" s="133"/>
      <c r="E214" s="133"/>
      <c r="F214" s="133"/>
      <c r="G214" s="133"/>
      <c r="H214" s="133"/>
      <c r="I214" s="136"/>
      <c r="J214" s="136"/>
      <c r="K214" s="136"/>
      <c r="L214" s="133"/>
      <c r="M214" s="133"/>
      <c r="N214" s="133"/>
      <c r="O214" s="133"/>
      <c r="P214" s="133"/>
      <c r="Q214" s="133"/>
      <c r="R214" s="133"/>
      <c r="S214" s="136"/>
      <c r="T214" s="137"/>
      <c r="U214" s="137"/>
      <c r="V214" s="137"/>
      <c r="W214" s="137"/>
      <c r="X214" s="137"/>
      <c r="Y214" s="137"/>
      <c r="Z214" s="138"/>
      <c r="AA214" s="99"/>
      <c r="AB214" s="131"/>
      <c r="AC214" s="97"/>
      <c r="AD214" s="97"/>
      <c r="AE214" s="97"/>
      <c r="AF214" s="97"/>
    </row>
    <row r="215" spans="1:32" s="94" customFormat="1" ht="18.75" customHeight="1" x14ac:dyDescent="0.25">
      <c r="A215" s="122">
        <f t="shared" si="5"/>
        <v>207</v>
      </c>
      <c r="B215" s="132"/>
      <c r="C215" s="133"/>
      <c r="D215" s="133"/>
      <c r="E215" s="133"/>
      <c r="F215" s="133"/>
      <c r="G215" s="133"/>
      <c r="H215" s="133"/>
      <c r="I215" s="136"/>
      <c r="J215" s="136"/>
      <c r="K215" s="136"/>
      <c r="L215" s="133"/>
      <c r="M215" s="133"/>
      <c r="N215" s="133"/>
      <c r="O215" s="133"/>
      <c r="P215" s="133"/>
      <c r="Q215" s="133"/>
      <c r="R215" s="133"/>
      <c r="S215" s="136"/>
      <c r="T215" s="137"/>
      <c r="U215" s="137"/>
      <c r="V215" s="137"/>
      <c r="W215" s="137"/>
      <c r="X215" s="137"/>
      <c r="Y215" s="137"/>
      <c r="Z215" s="138"/>
      <c r="AA215" s="99"/>
      <c r="AB215" s="131"/>
      <c r="AC215" s="97"/>
      <c r="AD215" s="97"/>
      <c r="AE215" s="97"/>
      <c r="AF215" s="97"/>
    </row>
    <row r="216" spans="1:32" s="94" customFormat="1" ht="18.75" customHeight="1" x14ac:dyDescent="0.25">
      <c r="A216" s="122">
        <f t="shared" si="5"/>
        <v>208</v>
      </c>
      <c r="B216" s="132"/>
      <c r="C216" s="133"/>
      <c r="D216" s="133"/>
      <c r="E216" s="133"/>
      <c r="F216" s="133"/>
      <c r="G216" s="133"/>
      <c r="H216" s="133"/>
      <c r="I216" s="136"/>
      <c r="J216" s="136"/>
      <c r="K216" s="136"/>
      <c r="L216" s="133"/>
      <c r="M216" s="133"/>
      <c r="N216" s="133"/>
      <c r="O216" s="133"/>
      <c r="P216" s="133"/>
      <c r="Q216" s="133"/>
      <c r="R216" s="133"/>
      <c r="S216" s="136"/>
      <c r="T216" s="137"/>
      <c r="U216" s="137"/>
      <c r="V216" s="137"/>
      <c r="W216" s="137"/>
      <c r="X216" s="137"/>
      <c r="Y216" s="137"/>
      <c r="Z216" s="138"/>
      <c r="AA216" s="99"/>
      <c r="AB216" s="131"/>
      <c r="AC216" s="97"/>
      <c r="AD216" s="97"/>
      <c r="AE216" s="97"/>
      <c r="AF216" s="97"/>
    </row>
    <row r="217" spans="1:32" s="94" customFormat="1" ht="18.75" customHeight="1" x14ac:dyDescent="0.25">
      <c r="A217" s="122">
        <f t="shared" si="5"/>
        <v>209</v>
      </c>
      <c r="B217" s="132"/>
      <c r="C217" s="133"/>
      <c r="D217" s="133"/>
      <c r="E217" s="133"/>
      <c r="F217" s="133"/>
      <c r="G217" s="133"/>
      <c r="H217" s="133"/>
      <c r="I217" s="136"/>
      <c r="J217" s="136"/>
      <c r="K217" s="136"/>
      <c r="L217" s="133"/>
      <c r="M217" s="133"/>
      <c r="N217" s="133"/>
      <c r="O217" s="133"/>
      <c r="P217" s="133"/>
      <c r="Q217" s="133"/>
      <c r="R217" s="133"/>
      <c r="S217" s="136"/>
      <c r="T217" s="137"/>
      <c r="U217" s="137"/>
      <c r="V217" s="137"/>
      <c r="W217" s="137"/>
      <c r="X217" s="137"/>
      <c r="Y217" s="137"/>
      <c r="Z217" s="138"/>
      <c r="AA217" s="99"/>
      <c r="AB217" s="131"/>
      <c r="AC217" s="97"/>
      <c r="AD217" s="97"/>
      <c r="AE217" s="97"/>
      <c r="AF217" s="97"/>
    </row>
    <row r="218" spans="1:32" s="94" customFormat="1" ht="18.75" customHeight="1" x14ac:dyDescent="0.25">
      <c r="A218" s="122">
        <f t="shared" si="5"/>
        <v>210</v>
      </c>
      <c r="B218" s="132"/>
      <c r="C218" s="133"/>
      <c r="D218" s="133"/>
      <c r="E218" s="133"/>
      <c r="F218" s="133"/>
      <c r="G218" s="133"/>
      <c r="H218" s="133"/>
      <c r="I218" s="136"/>
      <c r="J218" s="136"/>
      <c r="K218" s="136"/>
      <c r="L218" s="133"/>
      <c r="M218" s="133"/>
      <c r="N218" s="133"/>
      <c r="O218" s="133"/>
      <c r="P218" s="133"/>
      <c r="Q218" s="133"/>
      <c r="R218" s="133"/>
      <c r="S218" s="136"/>
      <c r="T218" s="137"/>
      <c r="U218" s="137"/>
      <c r="V218" s="137"/>
      <c r="W218" s="137"/>
      <c r="X218" s="137"/>
      <c r="Y218" s="137"/>
      <c r="Z218" s="138"/>
      <c r="AA218" s="99"/>
      <c r="AB218" s="131"/>
      <c r="AC218" s="97"/>
      <c r="AD218" s="97"/>
      <c r="AE218" s="97"/>
      <c r="AF218" s="97"/>
    </row>
    <row r="219" spans="1:32" s="94" customFormat="1" ht="18.75" customHeight="1" x14ac:dyDescent="0.25">
      <c r="A219" s="122">
        <f t="shared" si="5"/>
        <v>211</v>
      </c>
      <c r="B219" s="132"/>
      <c r="C219" s="133"/>
      <c r="D219" s="133"/>
      <c r="E219" s="133"/>
      <c r="F219" s="133"/>
      <c r="G219" s="133"/>
      <c r="H219" s="133"/>
      <c r="I219" s="136"/>
      <c r="J219" s="136"/>
      <c r="K219" s="136"/>
      <c r="L219" s="133"/>
      <c r="M219" s="133"/>
      <c r="N219" s="133"/>
      <c r="O219" s="133"/>
      <c r="P219" s="133"/>
      <c r="Q219" s="133"/>
      <c r="R219" s="133"/>
      <c r="S219" s="136"/>
      <c r="T219" s="137"/>
      <c r="U219" s="137"/>
      <c r="V219" s="137"/>
      <c r="W219" s="137"/>
      <c r="X219" s="137"/>
      <c r="Y219" s="137"/>
      <c r="Z219" s="138"/>
      <c r="AA219" s="99"/>
      <c r="AB219" s="131"/>
      <c r="AC219" s="97"/>
      <c r="AD219" s="97"/>
      <c r="AE219" s="97"/>
      <c r="AF219" s="97"/>
    </row>
    <row r="220" spans="1:32" s="94" customFormat="1" ht="18.75" customHeight="1" x14ac:dyDescent="0.25">
      <c r="A220" s="122">
        <f t="shared" si="5"/>
        <v>212</v>
      </c>
      <c r="B220" s="132"/>
      <c r="C220" s="133"/>
      <c r="D220" s="133"/>
      <c r="E220" s="133"/>
      <c r="F220" s="133"/>
      <c r="G220" s="133"/>
      <c r="H220" s="133"/>
      <c r="I220" s="136"/>
      <c r="J220" s="136"/>
      <c r="K220" s="136"/>
      <c r="L220" s="133"/>
      <c r="M220" s="133"/>
      <c r="N220" s="133"/>
      <c r="O220" s="133"/>
      <c r="P220" s="133"/>
      <c r="Q220" s="133"/>
      <c r="R220" s="133"/>
      <c r="S220" s="136"/>
      <c r="T220" s="137"/>
      <c r="U220" s="137"/>
      <c r="V220" s="137"/>
      <c r="W220" s="137"/>
      <c r="X220" s="137"/>
      <c r="Y220" s="137"/>
      <c r="Z220" s="138"/>
      <c r="AA220" s="99"/>
      <c r="AB220" s="131"/>
      <c r="AC220" s="97"/>
      <c r="AD220" s="97"/>
      <c r="AE220" s="97"/>
      <c r="AF220" s="97"/>
    </row>
    <row r="221" spans="1:32" s="94" customFormat="1" ht="18.75" customHeight="1" x14ac:dyDescent="0.25">
      <c r="A221" s="122">
        <f t="shared" si="5"/>
        <v>213</v>
      </c>
      <c r="B221" s="132"/>
      <c r="C221" s="133"/>
      <c r="D221" s="133"/>
      <c r="E221" s="133"/>
      <c r="F221" s="133"/>
      <c r="G221" s="133"/>
      <c r="H221" s="133"/>
      <c r="I221" s="136"/>
      <c r="J221" s="136"/>
      <c r="K221" s="136"/>
      <c r="L221" s="133"/>
      <c r="M221" s="133"/>
      <c r="N221" s="133"/>
      <c r="O221" s="133"/>
      <c r="P221" s="133"/>
      <c r="Q221" s="133"/>
      <c r="R221" s="133"/>
      <c r="S221" s="136"/>
      <c r="T221" s="137"/>
      <c r="U221" s="137"/>
      <c r="V221" s="137"/>
      <c r="W221" s="137"/>
      <c r="X221" s="137"/>
      <c r="Y221" s="137"/>
      <c r="Z221" s="138"/>
      <c r="AA221" s="99"/>
      <c r="AB221" s="131"/>
      <c r="AC221" s="97"/>
      <c r="AD221" s="97"/>
      <c r="AE221" s="97"/>
      <c r="AF221" s="97"/>
    </row>
    <row r="222" spans="1:32" s="94" customFormat="1" ht="18.75" customHeight="1" x14ac:dyDescent="0.25">
      <c r="A222" s="122">
        <f t="shared" si="5"/>
        <v>214</v>
      </c>
      <c r="B222" s="132"/>
      <c r="C222" s="133"/>
      <c r="D222" s="133"/>
      <c r="E222" s="133"/>
      <c r="F222" s="133"/>
      <c r="G222" s="133"/>
      <c r="H222" s="133"/>
      <c r="I222" s="136"/>
      <c r="J222" s="136"/>
      <c r="K222" s="136"/>
      <c r="L222" s="133"/>
      <c r="M222" s="133"/>
      <c r="N222" s="133"/>
      <c r="O222" s="133"/>
      <c r="P222" s="133"/>
      <c r="Q222" s="133"/>
      <c r="R222" s="133"/>
      <c r="S222" s="136"/>
      <c r="T222" s="137"/>
      <c r="U222" s="137"/>
      <c r="V222" s="137"/>
      <c r="W222" s="137"/>
      <c r="X222" s="137"/>
      <c r="Y222" s="137"/>
      <c r="Z222" s="138"/>
      <c r="AA222" s="99"/>
      <c r="AB222" s="131"/>
      <c r="AC222" s="97"/>
      <c r="AD222" s="97"/>
      <c r="AE222" s="97"/>
      <c r="AF222" s="97"/>
    </row>
    <row r="223" spans="1:32" s="94" customFormat="1" ht="18.75" customHeight="1" x14ac:dyDescent="0.25">
      <c r="A223" s="122">
        <f t="shared" si="5"/>
        <v>215</v>
      </c>
      <c r="B223" s="132"/>
      <c r="C223" s="133"/>
      <c r="D223" s="133"/>
      <c r="E223" s="133"/>
      <c r="F223" s="133"/>
      <c r="G223" s="133"/>
      <c r="H223" s="133"/>
      <c r="I223" s="136"/>
      <c r="J223" s="136"/>
      <c r="K223" s="136"/>
      <c r="L223" s="133"/>
      <c r="M223" s="133"/>
      <c r="N223" s="133"/>
      <c r="O223" s="133"/>
      <c r="P223" s="133"/>
      <c r="Q223" s="133"/>
      <c r="R223" s="133"/>
      <c r="S223" s="136"/>
      <c r="T223" s="137"/>
      <c r="U223" s="137"/>
      <c r="V223" s="137"/>
      <c r="W223" s="137"/>
      <c r="X223" s="137"/>
      <c r="Y223" s="137"/>
      <c r="Z223" s="138"/>
      <c r="AA223" s="99"/>
      <c r="AB223" s="131"/>
      <c r="AC223" s="97"/>
      <c r="AD223" s="97"/>
      <c r="AE223" s="97"/>
      <c r="AF223" s="97"/>
    </row>
    <row r="224" spans="1:32" s="94" customFormat="1" ht="18.75" customHeight="1" x14ac:dyDescent="0.25">
      <c r="A224" s="122">
        <f t="shared" si="5"/>
        <v>216</v>
      </c>
      <c r="B224" s="132"/>
      <c r="C224" s="133"/>
      <c r="D224" s="133"/>
      <c r="E224" s="133"/>
      <c r="F224" s="133"/>
      <c r="G224" s="133"/>
      <c r="H224" s="133"/>
      <c r="I224" s="136"/>
      <c r="J224" s="136"/>
      <c r="K224" s="136"/>
      <c r="L224" s="133"/>
      <c r="M224" s="133"/>
      <c r="N224" s="133"/>
      <c r="O224" s="133"/>
      <c r="P224" s="133"/>
      <c r="Q224" s="133"/>
      <c r="R224" s="133"/>
      <c r="S224" s="136"/>
      <c r="T224" s="137"/>
      <c r="U224" s="137"/>
      <c r="V224" s="137"/>
      <c r="W224" s="137"/>
      <c r="X224" s="137"/>
      <c r="Y224" s="137"/>
      <c r="Z224" s="138"/>
      <c r="AA224" s="99"/>
      <c r="AB224" s="131"/>
      <c r="AC224" s="97"/>
      <c r="AD224" s="97"/>
      <c r="AE224" s="97"/>
      <c r="AF224" s="97"/>
    </row>
    <row r="225" spans="1:32" s="94" customFormat="1" ht="18.75" customHeight="1" x14ac:dyDescent="0.25">
      <c r="A225" s="122">
        <f t="shared" si="5"/>
        <v>217</v>
      </c>
      <c r="B225" s="132"/>
      <c r="C225" s="133"/>
      <c r="D225" s="133"/>
      <c r="E225" s="133"/>
      <c r="F225" s="133"/>
      <c r="G225" s="133"/>
      <c r="H225" s="133"/>
      <c r="I225" s="136"/>
      <c r="J225" s="136"/>
      <c r="K225" s="136"/>
      <c r="L225" s="133"/>
      <c r="M225" s="133"/>
      <c r="N225" s="133"/>
      <c r="O225" s="133"/>
      <c r="P225" s="133"/>
      <c r="Q225" s="133"/>
      <c r="R225" s="133"/>
      <c r="S225" s="136"/>
      <c r="T225" s="137"/>
      <c r="U225" s="137"/>
      <c r="V225" s="137"/>
      <c r="W225" s="137"/>
      <c r="X225" s="137"/>
      <c r="Y225" s="137"/>
      <c r="Z225" s="138"/>
      <c r="AA225" s="99"/>
      <c r="AB225" s="131"/>
      <c r="AC225" s="97"/>
      <c r="AD225" s="97"/>
      <c r="AE225" s="97"/>
      <c r="AF225" s="97"/>
    </row>
    <row r="226" spans="1:32" s="94" customFormat="1" ht="18.75" customHeight="1" x14ac:dyDescent="0.25">
      <c r="A226" s="122">
        <f t="shared" si="5"/>
        <v>218</v>
      </c>
      <c r="B226" s="132"/>
      <c r="C226" s="133"/>
      <c r="D226" s="133"/>
      <c r="E226" s="133"/>
      <c r="F226" s="133"/>
      <c r="G226" s="133"/>
      <c r="H226" s="133"/>
      <c r="I226" s="136"/>
      <c r="J226" s="136"/>
      <c r="K226" s="136"/>
      <c r="L226" s="133"/>
      <c r="M226" s="133"/>
      <c r="N226" s="133"/>
      <c r="O226" s="133"/>
      <c r="P226" s="133"/>
      <c r="Q226" s="133"/>
      <c r="R226" s="133"/>
      <c r="S226" s="136"/>
      <c r="T226" s="137"/>
      <c r="U226" s="137"/>
      <c r="V226" s="137"/>
      <c r="W226" s="137"/>
      <c r="X226" s="137"/>
      <c r="Y226" s="137"/>
      <c r="Z226" s="138"/>
      <c r="AA226" s="99"/>
      <c r="AB226" s="131"/>
      <c r="AC226" s="97"/>
      <c r="AD226" s="97"/>
      <c r="AE226" s="97"/>
      <c r="AF226" s="97"/>
    </row>
    <row r="227" spans="1:32" s="94" customFormat="1" ht="18.75" customHeight="1" x14ac:dyDescent="0.25">
      <c r="A227" s="122">
        <f t="shared" si="5"/>
        <v>219</v>
      </c>
      <c r="B227" s="132"/>
      <c r="C227" s="133"/>
      <c r="D227" s="133"/>
      <c r="E227" s="133"/>
      <c r="F227" s="133"/>
      <c r="G227" s="133"/>
      <c r="H227" s="133"/>
      <c r="I227" s="136"/>
      <c r="J227" s="136"/>
      <c r="K227" s="136"/>
      <c r="L227" s="133"/>
      <c r="M227" s="133"/>
      <c r="N227" s="133"/>
      <c r="O227" s="133"/>
      <c r="P227" s="133"/>
      <c r="Q227" s="133"/>
      <c r="R227" s="133"/>
      <c r="S227" s="136"/>
      <c r="T227" s="137"/>
      <c r="U227" s="137"/>
      <c r="V227" s="137"/>
      <c r="W227" s="137"/>
      <c r="X227" s="137"/>
      <c r="Y227" s="137"/>
      <c r="Z227" s="138"/>
      <c r="AA227" s="99"/>
      <c r="AB227" s="131"/>
      <c r="AC227" s="97"/>
      <c r="AD227" s="97"/>
      <c r="AE227" s="97"/>
      <c r="AF227" s="97"/>
    </row>
    <row r="228" spans="1:32" s="94" customFormat="1" ht="18.75" customHeight="1" x14ac:dyDescent="0.25">
      <c r="A228" s="122">
        <f t="shared" si="5"/>
        <v>220</v>
      </c>
      <c r="B228" s="132"/>
      <c r="C228" s="133"/>
      <c r="D228" s="133"/>
      <c r="E228" s="133"/>
      <c r="F228" s="133"/>
      <c r="G228" s="133"/>
      <c r="H228" s="133"/>
      <c r="I228" s="136"/>
      <c r="J228" s="136"/>
      <c r="K228" s="136"/>
      <c r="L228" s="133"/>
      <c r="M228" s="133"/>
      <c r="N228" s="133"/>
      <c r="O228" s="133"/>
      <c r="P228" s="133"/>
      <c r="Q228" s="133"/>
      <c r="R228" s="133"/>
      <c r="S228" s="136"/>
      <c r="T228" s="137"/>
      <c r="U228" s="137"/>
      <c r="V228" s="137"/>
      <c r="W228" s="137"/>
      <c r="X228" s="137"/>
      <c r="Y228" s="137"/>
      <c r="Z228" s="138"/>
      <c r="AA228" s="99"/>
      <c r="AB228" s="131"/>
      <c r="AC228" s="97"/>
      <c r="AD228" s="97"/>
      <c r="AE228" s="97"/>
      <c r="AF228" s="97"/>
    </row>
    <row r="229" spans="1:32" s="94" customFormat="1" ht="18.75" customHeight="1" x14ac:dyDescent="0.25">
      <c r="A229" s="122">
        <f t="shared" si="5"/>
        <v>221</v>
      </c>
      <c r="B229" s="132"/>
      <c r="C229" s="133"/>
      <c r="D229" s="133"/>
      <c r="E229" s="133"/>
      <c r="F229" s="133"/>
      <c r="G229" s="133"/>
      <c r="H229" s="133"/>
      <c r="I229" s="136"/>
      <c r="J229" s="136"/>
      <c r="K229" s="136"/>
      <c r="L229" s="133"/>
      <c r="M229" s="133"/>
      <c r="N229" s="133"/>
      <c r="O229" s="133"/>
      <c r="P229" s="133"/>
      <c r="Q229" s="133"/>
      <c r="R229" s="133"/>
      <c r="S229" s="136"/>
      <c r="T229" s="137"/>
      <c r="U229" s="137"/>
      <c r="V229" s="137"/>
      <c r="W229" s="137"/>
      <c r="X229" s="137"/>
      <c r="Y229" s="137"/>
      <c r="Z229" s="138"/>
      <c r="AA229" s="99"/>
      <c r="AB229" s="131"/>
      <c r="AC229" s="97"/>
      <c r="AD229" s="97"/>
      <c r="AE229" s="97"/>
      <c r="AF229" s="97"/>
    </row>
    <row r="230" spans="1:32" s="94" customFormat="1" ht="18.75" customHeight="1" x14ac:dyDescent="0.25">
      <c r="A230" s="122">
        <f t="shared" si="5"/>
        <v>222</v>
      </c>
      <c r="B230" s="132"/>
      <c r="C230" s="133"/>
      <c r="D230" s="133"/>
      <c r="E230" s="133"/>
      <c r="F230" s="133"/>
      <c r="G230" s="133"/>
      <c r="H230" s="133"/>
      <c r="I230" s="136"/>
      <c r="J230" s="136"/>
      <c r="K230" s="136"/>
      <c r="L230" s="133"/>
      <c r="M230" s="133"/>
      <c r="N230" s="133"/>
      <c r="O230" s="133"/>
      <c r="P230" s="133"/>
      <c r="Q230" s="133"/>
      <c r="R230" s="133"/>
      <c r="S230" s="136"/>
      <c r="T230" s="137"/>
      <c r="U230" s="137"/>
      <c r="V230" s="137"/>
      <c r="W230" s="137"/>
      <c r="X230" s="137"/>
      <c r="Y230" s="137"/>
      <c r="Z230" s="138"/>
      <c r="AA230" s="99"/>
      <c r="AB230" s="131"/>
      <c r="AC230" s="97"/>
      <c r="AD230" s="97"/>
      <c r="AE230" s="97"/>
      <c r="AF230" s="97"/>
    </row>
    <row r="231" spans="1:32" s="94" customFormat="1" ht="18.75" customHeight="1" x14ac:dyDescent="0.25">
      <c r="A231" s="122">
        <f t="shared" si="5"/>
        <v>223</v>
      </c>
      <c r="B231" s="132"/>
      <c r="C231" s="133"/>
      <c r="D231" s="133"/>
      <c r="E231" s="133"/>
      <c r="F231" s="133"/>
      <c r="G231" s="133"/>
      <c r="H231" s="133"/>
      <c r="I231" s="136"/>
      <c r="J231" s="136"/>
      <c r="K231" s="136"/>
      <c r="L231" s="133"/>
      <c r="M231" s="133"/>
      <c r="N231" s="133"/>
      <c r="O231" s="133"/>
      <c r="P231" s="133"/>
      <c r="Q231" s="133"/>
      <c r="R231" s="133"/>
      <c r="S231" s="136"/>
      <c r="T231" s="137"/>
      <c r="U231" s="137"/>
      <c r="V231" s="137"/>
      <c r="W231" s="137"/>
      <c r="X231" s="137"/>
      <c r="Y231" s="137"/>
      <c r="Z231" s="138"/>
      <c r="AA231" s="99"/>
      <c r="AB231" s="131"/>
      <c r="AC231" s="97"/>
      <c r="AD231" s="97"/>
      <c r="AE231" s="97"/>
      <c r="AF231" s="97"/>
    </row>
    <row r="232" spans="1:32" s="94" customFormat="1" ht="18.75" customHeight="1" x14ac:dyDescent="0.25">
      <c r="A232" s="122">
        <f t="shared" si="5"/>
        <v>224</v>
      </c>
      <c r="B232" s="132"/>
      <c r="C232" s="133"/>
      <c r="D232" s="133"/>
      <c r="E232" s="133"/>
      <c r="F232" s="133"/>
      <c r="G232" s="133"/>
      <c r="H232" s="133"/>
      <c r="I232" s="136"/>
      <c r="J232" s="136"/>
      <c r="K232" s="136"/>
      <c r="L232" s="133"/>
      <c r="M232" s="133"/>
      <c r="N232" s="133"/>
      <c r="O232" s="133"/>
      <c r="P232" s="133"/>
      <c r="Q232" s="133"/>
      <c r="R232" s="133"/>
      <c r="S232" s="136"/>
      <c r="T232" s="137"/>
      <c r="U232" s="137"/>
      <c r="V232" s="137"/>
      <c r="W232" s="137"/>
      <c r="X232" s="137"/>
      <c r="Y232" s="137"/>
      <c r="Z232" s="138"/>
      <c r="AA232" s="99"/>
      <c r="AB232" s="131"/>
      <c r="AC232" s="97"/>
      <c r="AD232" s="97"/>
      <c r="AE232" s="97"/>
      <c r="AF232" s="97"/>
    </row>
    <row r="233" spans="1:32" s="94" customFormat="1" ht="18.75" customHeight="1" x14ac:dyDescent="0.25">
      <c r="A233" s="122">
        <f t="shared" si="5"/>
        <v>225</v>
      </c>
      <c r="B233" s="132"/>
      <c r="C233" s="133"/>
      <c r="D233" s="133"/>
      <c r="E233" s="133"/>
      <c r="F233" s="133"/>
      <c r="G233" s="133"/>
      <c r="H233" s="133"/>
      <c r="I233" s="136"/>
      <c r="J233" s="136"/>
      <c r="K233" s="136"/>
      <c r="L233" s="133"/>
      <c r="M233" s="133"/>
      <c r="N233" s="133"/>
      <c r="O233" s="133"/>
      <c r="P233" s="133"/>
      <c r="Q233" s="133"/>
      <c r="R233" s="133"/>
      <c r="S233" s="136"/>
      <c r="T233" s="137"/>
      <c r="U233" s="137"/>
      <c r="V233" s="137"/>
      <c r="W233" s="137"/>
      <c r="X233" s="137"/>
      <c r="Y233" s="137"/>
      <c r="Z233" s="138"/>
      <c r="AA233" s="99"/>
      <c r="AB233" s="131"/>
      <c r="AC233" s="97"/>
      <c r="AD233" s="97"/>
      <c r="AE233" s="97"/>
      <c r="AF233" s="97"/>
    </row>
    <row r="234" spans="1:32" s="94" customFormat="1" ht="18.75" customHeight="1" x14ac:dyDescent="0.25">
      <c r="A234" s="122">
        <f t="shared" si="5"/>
        <v>226</v>
      </c>
      <c r="B234" s="132"/>
      <c r="C234" s="133"/>
      <c r="D234" s="133"/>
      <c r="E234" s="133"/>
      <c r="F234" s="133"/>
      <c r="G234" s="133"/>
      <c r="H234" s="133"/>
      <c r="I234" s="136"/>
      <c r="J234" s="136"/>
      <c r="K234" s="136"/>
      <c r="L234" s="133"/>
      <c r="M234" s="133"/>
      <c r="N234" s="133"/>
      <c r="O234" s="133"/>
      <c r="P234" s="133"/>
      <c r="Q234" s="133"/>
      <c r="R234" s="133"/>
      <c r="S234" s="136"/>
      <c r="T234" s="137"/>
      <c r="U234" s="137"/>
      <c r="V234" s="137"/>
      <c r="W234" s="137"/>
      <c r="X234" s="137"/>
      <c r="Y234" s="137"/>
      <c r="Z234" s="138"/>
      <c r="AA234" s="99"/>
      <c r="AB234" s="131"/>
      <c r="AC234" s="97"/>
      <c r="AD234" s="97"/>
      <c r="AE234" s="97"/>
      <c r="AF234" s="97"/>
    </row>
    <row r="235" spans="1:32" s="94" customFormat="1" ht="18.75" customHeight="1" x14ac:dyDescent="0.25">
      <c r="A235" s="122">
        <f t="shared" si="5"/>
        <v>227</v>
      </c>
      <c r="B235" s="132"/>
      <c r="C235" s="133"/>
      <c r="D235" s="133"/>
      <c r="E235" s="133"/>
      <c r="F235" s="133"/>
      <c r="G235" s="133"/>
      <c r="H235" s="133"/>
      <c r="I235" s="136"/>
      <c r="J235" s="136"/>
      <c r="K235" s="136"/>
      <c r="L235" s="133"/>
      <c r="M235" s="133"/>
      <c r="N235" s="133"/>
      <c r="O235" s="133"/>
      <c r="P235" s="133"/>
      <c r="Q235" s="133"/>
      <c r="R235" s="133"/>
      <c r="S235" s="136"/>
      <c r="T235" s="137"/>
      <c r="U235" s="137"/>
      <c r="V235" s="137"/>
      <c r="W235" s="137"/>
      <c r="X235" s="137"/>
      <c r="Y235" s="137"/>
      <c r="Z235" s="138"/>
      <c r="AA235" s="99"/>
      <c r="AB235" s="131"/>
      <c r="AC235" s="97"/>
      <c r="AD235" s="97"/>
      <c r="AE235" s="97"/>
      <c r="AF235" s="97"/>
    </row>
    <row r="236" spans="1:32" s="94" customFormat="1" ht="18.75" customHeight="1" x14ac:dyDescent="0.25">
      <c r="A236" s="122">
        <f t="shared" si="5"/>
        <v>228</v>
      </c>
      <c r="B236" s="132"/>
      <c r="C236" s="133"/>
      <c r="D236" s="133"/>
      <c r="E236" s="133"/>
      <c r="F236" s="133"/>
      <c r="G236" s="133"/>
      <c r="H236" s="133"/>
      <c r="I236" s="136"/>
      <c r="J236" s="136"/>
      <c r="K236" s="136"/>
      <c r="L236" s="133"/>
      <c r="M236" s="133"/>
      <c r="N236" s="133"/>
      <c r="O236" s="133"/>
      <c r="P236" s="133"/>
      <c r="Q236" s="133"/>
      <c r="R236" s="133"/>
      <c r="S236" s="136"/>
      <c r="T236" s="137"/>
      <c r="U236" s="137"/>
      <c r="V236" s="137"/>
      <c r="W236" s="137"/>
      <c r="X236" s="137"/>
      <c r="Y236" s="137"/>
      <c r="Z236" s="138"/>
      <c r="AA236" s="99"/>
      <c r="AB236" s="131"/>
      <c r="AC236" s="97"/>
      <c r="AD236" s="97"/>
      <c r="AE236" s="97"/>
      <c r="AF236" s="97"/>
    </row>
    <row r="237" spans="1:32" s="94" customFormat="1" ht="18.75" customHeight="1" x14ac:dyDescent="0.25">
      <c r="A237" s="122">
        <f t="shared" si="5"/>
        <v>229</v>
      </c>
      <c r="B237" s="132"/>
      <c r="C237" s="133"/>
      <c r="D237" s="133"/>
      <c r="E237" s="133"/>
      <c r="F237" s="133"/>
      <c r="G237" s="133"/>
      <c r="H237" s="133"/>
      <c r="I237" s="136"/>
      <c r="J237" s="136"/>
      <c r="K237" s="136"/>
      <c r="L237" s="133"/>
      <c r="M237" s="133"/>
      <c r="N237" s="133"/>
      <c r="O237" s="133"/>
      <c r="P237" s="133"/>
      <c r="Q237" s="133"/>
      <c r="R237" s="133"/>
      <c r="S237" s="136"/>
      <c r="T237" s="137"/>
      <c r="U237" s="137"/>
      <c r="V237" s="137"/>
      <c r="W237" s="137"/>
      <c r="X237" s="137"/>
      <c r="Y237" s="137"/>
      <c r="Z237" s="138"/>
      <c r="AA237" s="99"/>
      <c r="AB237" s="131"/>
      <c r="AC237" s="97"/>
      <c r="AD237" s="97"/>
      <c r="AE237" s="97"/>
      <c r="AF237" s="97"/>
    </row>
    <row r="238" spans="1:32" s="94" customFormat="1" ht="18.75" customHeight="1" x14ac:dyDescent="0.25">
      <c r="A238" s="122">
        <f t="shared" si="5"/>
        <v>230</v>
      </c>
      <c r="B238" s="132"/>
      <c r="C238" s="133"/>
      <c r="D238" s="133"/>
      <c r="E238" s="133"/>
      <c r="F238" s="133"/>
      <c r="G238" s="133"/>
      <c r="H238" s="133"/>
      <c r="I238" s="136"/>
      <c r="J238" s="136"/>
      <c r="K238" s="136"/>
      <c r="L238" s="133"/>
      <c r="M238" s="133"/>
      <c r="N238" s="133"/>
      <c r="O238" s="133"/>
      <c r="P238" s="133"/>
      <c r="Q238" s="133"/>
      <c r="R238" s="133"/>
      <c r="S238" s="136"/>
      <c r="T238" s="137"/>
      <c r="U238" s="137"/>
      <c r="V238" s="137"/>
      <c r="W238" s="137"/>
      <c r="X238" s="137"/>
      <c r="Y238" s="137"/>
      <c r="Z238" s="138"/>
      <c r="AA238" s="99"/>
      <c r="AB238" s="131"/>
      <c r="AC238" s="97"/>
      <c r="AD238" s="97"/>
      <c r="AE238" s="97"/>
      <c r="AF238" s="97"/>
    </row>
    <row r="239" spans="1:32" s="94" customFormat="1" ht="18.75" customHeight="1" x14ac:dyDescent="0.25">
      <c r="A239" s="122">
        <f t="shared" si="5"/>
        <v>231</v>
      </c>
      <c r="B239" s="132"/>
      <c r="C239" s="133"/>
      <c r="D239" s="133"/>
      <c r="E239" s="133"/>
      <c r="F239" s="133"/>
      <c r="G239" s="133"/>
      <c r="H239" s="133"/>
      <c r="I239" s="136"/>
      <c r="J239" s="136"/>
      <c r="K239" s="136"/>
      <c r="L239" s="133"/>
      <c r="M239" s="133"/>
      <c r="N239" s="133"/>
      <c r="O239" s="133"/>
      <c r="P239" s="133"/>
      <c r="Q239" s="133"/>
      <c r="R239" s="133"/>
      <c r="S239" s="136"/>
      <c r="T239" s="137"/>
      <c r="U239" s="137"/>
      <c r="V239" s="137"/>
      <c r="W239" s="137"/>
      <c r="X239" s="137"/>
      <c r="Y239" s="137"/>
      <c r="Z239" s="138"/>
      <c r="AA239" s="99"/>
      <c r="AB239" s="131"/>
      <c r="AC239" s="97"/>
      <c r="AD239" s="97"/>
      <c r="AE239" s="97"/>
      <c r="AF239" s="97"/>
    </row>
    <row r="240" spans="1:32" s="94" customFormat="1" ht="18.75" customHeight="1" x14ac:dyDescent="0.25">
      <c r="A240" s="122">
        <f t="shared" si="5"/>
        <v>232</v>
      </c>
      <c r="B240" s="132"/>
      <c r="C240" s="133"/>
      <c r="D240" s="133"/>
      <c r="E240" s="133"/>
      <c r="F240" s="133"/>
      <c r="G240" s="133"/>
      <c r="H240" s="133"/>
      <c r="I240" s="136"/>
      <c r="J240" s="136"/>
      <c r="K240" s="136"/>
      <c r="L240" s="133"/>
      <c r="M240" s="133"/>
      <c r="N240" s="133"/>
      <c r="O240" s="133"/>
      <c r="P240" s="133"/>
      <c r="Q240" s="133"/>
      <c r="R240" s="133"/>
      <c r="S240" s="136"/>
      <c r="T240" s="137"/>
      <c r="U240" s="137"/>
      <c r="V240" s="137"/>
      <c r="W240" s="137"/>
      <c r="X240" s="137"/>
      <c r="Y240" s="137"/>
      <c r="Z240" s="138"/>
      <c r="AA240" s="99"/>
      <c r="AB240" s="131"/>
      <c r="AC240" s="97"/>
      <c r="AD240" s="97"/>
      <c r="AE240" s="97"/>
      <c r="AF240" s="97"/>
    </row>
    <row r="241" spans="1:32" s="94" customFormat="1" ht="18.75" customHeight="1" x14ac:dyDescent="0.25">
      <c r="A241" s="122">
        <f t="shared" si="5"/>
        <v>233</v>
      </c>
      <c r="B241" s="132"/>
      <c r="C241" s="133"/>
      <c r="D241" s="133"/>
      <c r="E241" s="133"/>
      <c r="F241" s="133"/>
      <c r="G241" s="133"/>
      <c r="H241" s="133"/>
      <c r="I241" s="136"/>
      <c r="J241" s="136"/>
      <c r="K241" s="136"/>
      <c r="L241" s="133"/>
      <c r="M241" s="133"/>
      <c r="N241" s="133"/>
      <c r="O241" s="133"/>
      <c r="P241" s="133"/>
      <c r="Q241" s="133"/>
      <c r="R241" s="133"/>
      <c r="S241" s="136"/>
      <c r="T241" s="137"/>
      <c r="U241" s="137"/>
      <c r="V241" s="137"/>
      <c r="W241" s="137"/>
      <c r="X241" s="137"/>
      <c r="Y241" s="137"/>
      <c r="Z241" s="138"/>
      <c r="AA241" s="99"/>
      <c r="AB241" s="131"/>
      <c r="AC241" s="97"/>
      <c r="AD241" s="97"/>
      <c r="AE241" s="97"/>
      <c r="AF241" s="97"/>
    </row>
    <row r="242" spans="1:32" s="94" customFormat="1" ht="18.75" customHeight="1" x14ac:dyDescent="0.25">
      <c r="A242" s="122">
        <f t="shared" si="5"/>
        <v>234</v>
      </c>
      <c r="B242" s="132"/>
      <c r="C242" s="133"/>
      <c r="D242" s="133"/>
      <c r="E242" s="133"/>
      <c r="F242" s="133"/>
      <c r="G242" s="133"/>
      <c r="H242" s="133"/>
      <c r="I242" s="136"/>
      <c r="J242" s="136"/>
      <c r="K242" s="136"/>
      <c r="L242" s="133"/>
      <c r="M242" s="133"/>
      <c r="N242" s="133"/>
      <c r="O242" s="133"/>
      <c r="P242" s="133"/>
      <c r="Q242" s="133"/>
      <c r="R242" s="133"/>
      <c r="S242" s="136"/>
      <c r="T242" s="137"/>
      <c r="U242" s="137"/>
      <c r="V242" s="137"/>
      <c r="W242" s="137"/>
      <c r="X242" s="137"/>
      <c r="Y242" s="137"/>
      <c r="Z242" s="138"/>
      <c r="AA242" s="99"/>
      <c r="AB242" s="131"/>
      <c r="AC242" s="97"/>
      <c r="AD242" s="97"/>
      <c r="AE242" s="97"/>
      <c r="AF242" s="97"/>
    </row>
    <row r="243" spans="1:32" s="94" customFormat="1" ht="18.75" customHeight="1" x14ac:dyDescent="0.25">
      <c r="A243" s="122">
        <f t="shared" si="5"/>
        <v>235</v>
      </c>
      <c r="B243" s="132"/>
      <c r="C243" s="133"/>
      <c r="D243" s="133"/>
      <c r="E243" s="133"/>
      <c r="F243" s="133"/>
      <c r="G243" s="133"/>
      <c r="H243" s="133"/>
      <c r="I243" s="136"/>
      <c r="J243" s="136"/>
      <c r="K243" s="136"/>
      <c r="L243" s="133"/>
      <c r="M243" s="133"/>
      <c r="N243" s="133"/>
      <c r="O243" s="133"/>
      <c r="P243" s="133"/>
      <c r="Q243" s="133"/>
      <c r="R243" s="133"/>
      <c r="S243" s="136"/>
      <c r="T243" s="137"/>
      <c r="U243" s="137"/>
      <c r="V243" s="137"/>
      <c r="W243" s="137"/>
      <c r="X243" s="137"/>
      <c r="Y243" s="137"/>
      <c r="Z243" s="138"/>
      <c r="AA243" s="99"/>
      <c r="AB243" s="131"/>
      <c r="AC243" s="97"/>
      <c r="AD243" s="97"/>
      <c r="AE243" s="97"/>
      <c r="AF243" s="97"/>
    </row>
    <row r="244" spans="1:32" s="94" customFormat="1" ht="18.75" customHeight="1" x14ac:dyDescent="0.25">
      <c r="A244" s="122">
        <f t="shared" si="5"/>
        <v>236</v>
      </c>
      <c r="B244" s="132"/>
      <c r="C244" s="133"/>
      <c r="D244" s="133"/>
      <c r="E244" s="133"/>
      <c r="F244" s="133"/>
      <c r="G244" s="133"/>
      <c r="H244" s="133"/>
      <c r="I244" s="136"/>
      <c r="J244" s="136"/>
      <c r="K244" s="136"/>
      <c r="L244" s="133"/>
      <c r="M244" s="133"/>
      <c r="N244" s="133"/>
      <c r="O244" s="133"/>
      <c r="P244" s="133"/>
      <c r="Q244" s="133"/>
      <c r="R244" s="133"/>
      <c r="S244" s="136"/>
      <c r="T244" s="137"/>
      <c r="U244" s="137"/>
      <c r="V244" s="137"/>
      <c r="W244" s="137"/>
      <c r="X244" s="137"/>
      <c r="Y244" s="137"/>
      <c r="Z244" s="138"/>
      <c r="AA244" s="99"/>
      <c r="AB244" s="131"/>
      <c r="AC244" s="97"/>
      <c r="AD244" s="97"/>
      <c r="AE244" s="97"/>
      <c r="AF244" s="97"/>
    </row>
    <row r="245" spans="1:32" s="94" customFormat="1" ht="18.75" customHeight="1" x14ac:dyDescent="0.25">
      <c r="A245" s="122">
        <f t="shared" si="5"/>
        <v>237</v>
      </c>
      <c r="B245" s="132"/>
      <c r="C245" s="133"/>
      <c r="D245" s="133"/>
      <c r="E245" s="133"/>
      <c r="F245" s="133"/>
      <c r="G245" s="133"/>
      <c r="H245" s="133"/>
      <c r="I245" s="136"/>
      <c r="J245" s="136"/>
      <c r="K245" s="136"/>
      <c r="L245" s="133"/>
      <c r="M245" s="133"/>
      <c r="N245" s="133"/>
      <c r="O245" s="133"/>
      <c r="P245" s="133"/>
      <c r="Q245" s="133"/>
      <c r="R245" s="133"/>
      <c r="S245" s="136"/>
      <c r="T245" s="137"/>
      <c r="U245" s="137"/>
      <c r="V245" s="137"/>
      <c r="W245" s="137"/>
      <c r="X245" s="137"/>
      <c r="Y245" s="137"/>
      <c r="Z245" s="138"/>
      <c r="AA245" s="99"/>
      <c r="AB245" s="131"/>
      <c r="AC245" s="97"/>
      <c r="AD245" s="97"/>
      <c r="AE245" s="97"/>
      <c r="AF245" s="97"/>
    </row>
    <row r="246" spans="1:32" s="94" customFormat="1" ht="18.75" customHeight="1" x14ac:dyDescent="0.25">
      <c r="A246" s="122">
        <f t="shared" si="5"/>
        <v>238</v>
      </c>
      <c r="B246" s="132"/>
      <c r="C246" s="133"/>
      <c r="D246" s="133"/>
      <c r="E246" s="133"/>
      <c r="F246" s="133"/>
      <c r="G246" s="133"/>
      <c r="H246" s="133"/>
      <c r="I246" s="136"/>
      <c r="J246" s="136"/>
      <c r="K246" s="136"/>
      <c r="L246" s="133"/>
      <c r="M246" s="133"/>
      <c r="N246" s="133"/>
      <c r="O246" s="133"/>
      <c r="P246" s="133"/>
      <c r="Q246" s="133"/>
      <c r="R246" s="133"/>
      <c r="S246" s="136"/>
      <c r="T246" s="137"/>
      <c r="U246" s="137"/>
      <c r="V246" s="137"/>
      <c r="W246" s="137"/>
      <c r="X246" s="137"/>
      <c r="Y246" s="137"/>
      <c r="Z246" s="138"/>
      <c r="AA246" s="99"/>
      <c r="AB246" s="131"/>
      <c r="AC246" s="97"/>
      <c r="AD246" s="97"/>
      <c r="AE246" s="97"/>
      <c r="AF246" s="97"/>
    </row>
    <row r="247" spans="1:32" s="94" customFormat="1" ht="18.75" customHeight="1" x14ac:dyDescent="0.25">
      <c r="A247" s="122">
        <f t="shared" si="5"/>
        <v>239</v>
      </c>
      <c r="B247" s="132"/>
      <c r="C247" s="133"/>
      <c r="D247" s="133"/>
      <c r="E247" s="133"/>
      <c r="F247" s="133"/>
      <c r="G247" s="133"/>
      <c r="H247" s="133"/>
      <c r="I247" s="136"/>
      <c r="J247" s="136"/>
      <c r="K247" s="136"/>
      <c r="L247" s="133"/>
      <c r="M247" s="133"/>
      <c r="N247" s="133"/>
      <c r="O247" s="133"/>
      <c r="P247" s="133"/>
      <c r="Q247" s="133"/>
      <c r="R247" s="133"/>
      <c r="S247" s="136"/>
      <c r="T247" s="137"/>
      <c r="U247" s="137"/>
      <c r="V247" s="137"/>
      <c r="W247" s="137"/>
      <c r="X247" s="137"/>
      <c r="Y247" s="137"/>
      <c r="Z247" s="138"/>
      <c r="AA247" s="99"/>
      <c r="AB247" s="131"/>
      <c r="AC247" s="97"/>
      <c r="AD247" s="97"/>
      <c r="AE247" s="97"/>
      <c r="AF247" s="97"/>
    </row>
    <row r="248" spans="1:32" s="94" customFormat="1" ht="18.75" customHeight="1" x14ac:dyDescent="0.25">
      <c r="A248" s="122">
        <f t="shared" si="5"/>
        <v>240</v>
      </c>
      <c r="B248" s="132"/>
      <c r="C248" s="133"/>
      <c r="D248" s="133"/>
      <c r="E248" s="133"/>
      <c r="F248" s="133"/>
      <c r="G248" s="133"/>
      <c r="H248" s="133"/>
      <c r="I248" s="136"/>
      <c r="J248" s="136"/>
      <c r="K248" s="136"/>
      <c r="L248" s="133"/>
      <c r="M248" s="133"/>
      <c r="N248" s="133"/>
      <c r="O248" s="133"/>
      <c r="P248" s="133"/>
      <c r="Q248" s="133"/>
      <c r="R248" s="133"/>
      <c r="S248" s="136"/>
      <c r="T248" s="137"/>
      <c r="U248" s="137"/>
      <c r="V248" s="137"/>
      <c r="W248" s="137"/>
      <c r="X248" s="137"/>
      <c r="Y248" s="137"/>
      <c r="Z248" s="138"/>
      <c r="AA248" s="99"/>
      <c r="AB248" s="131"/>
      <c r="AC248" s="97"/>
      <c r="AD248" s="97"/>
      <c r="AE248" s="97"/>
      <c r="AF248" s="97"/>
    </row>
    <row r="249" spans="1:32" s="94" customFormat="1" ht="18.75" customHeight="1" x14ac:dyDescent="0.25">
      <c r="A249" s="122">
        <f t="shared" si="5"/>
        <v>241</v>
      </c>
      <c r="B249" s="132"/>
      <c r="C249" s="133"/>
      <c r="D249" s="133"/>
      <c r="E249" s="133"/>
      <c r="F249" s="133"/>
      <c r="G249" s="133"/>
      <c r="H249" s="133"/>
      <c r="I249" s="136"/>
      <c r="J249" s="136"/>
      <c r="K249" s="136"/>
      <c r="L249" s="133"/>
      <c r="M249" s="133"/>
      <c r="N249" s="133"/>
      <c r="O249" s="133"/>
      <c r="P249" s="133"/>
      <c r="Q249" s="133"/>
      <c r="R249" s="133"/>
      <c r="S249" s="136"/>
      <c r="T249" s="137"/>
      <c r="U249" s="137"/>
      <c r="V249" s="137"/>
      <c r="W249" s="137"/>
      <c r="X249" s="137"/>
      <c r="Y249" s="137"/>
      <c r="Z249" s="138"/>
      <c r="AA249" s="99"/>
      <c r="AB249" s="131"/>
      <c r="AC249" s="97"/>
      <c r="AD249" s="97"/>
      <c r="AE249" s="97"/>
      <c r="AF249" s="97"/>
    </row>
    <row r="250" spans="1:32" s="94" customFormat="1" ht="18.75" customHeight="1" x14ac:dyDescent="0.25">
      <c r="A250" s="122">
        <f t="shared" si="5"/>
        <v>242</v>
      </c>
      <c r="B250" s="132"/>
      <c r="C250" s="133"/>
      <c r="D250" s="133"/>
      <c r="E250" s="133"/>
      <c r="F250" s="133"/>
      <c r="G250" s="133"/>
      <c r="H250" s="133"/>
      <c r="I250" s="136"/>
      <c r="J250" s="136"/>
      <c r="K250" s="136"/>
      <c r="L250" s="133"/>
      <c r="M250" s="133"/>
      <c r="N250" s="133"/>
      <c r="O250" s="133"/>
      <c r="P250" s="133"/>
      <c r="Q250" s="133"/>
      <c r="R250" s="133"/>
      <c r="S250" s="136"/>
      <c r="T250" s="137"/>
      <c r="U250" s="137"/>
      <c r="V250" s="137"/>
      <c r="W250" s="137"/>
      <c r="X250" s="137"/>
      <c r="Y250" s="137"/>
      <c r="Z250" s="138"/>
      <c r="AA250" s="99"/>
      <c r="AB250" s="131"/>
      <c r="AC250" s="97"/>
      <c r="AD250" s="97"/>
      <c r="AE250" s="97"/>
      <c r="AF250" s="97"/>
    </row>
    <row r="251" spans="1:32" s="94" customFormat="1" ht="18.75" customHeight="1" x14ac:dyDescent="0.25">
      <c r="A251" s="122">
        <f t="shared" si="5"/>
        <v>243</v>
      </c>
      <c r="B251" s="132"/>
      <c r="C251" s="133"/>
      <c r="D251" s="133"/>
      <c r="E251" s="133"/>
      <c r="F251" s="133"/>
      <c r="G251" s="133"/>
      <c r="H251" s="133"/>
      <c r="I251" s="136"/>
      <c r="J251" s="136"/>
      <c r="K251" s="136"/>
      <c r="L251" s="133"/>
      <c r="M251" s="133"/>
      <c r="N251" s="133"/>
      <c r="O251" s="133"/>
      <c r="P251" s="133"/>
      <c r="Q251" s="133"/>
      <c r="R251" s="133"/>
      <c r="S251" s="136"/>
      <c r="T251" s="137"/>
      <c r="U251" s="137"/>
      <c r="V251" s="137"/>
      <c r="W251" s="137"/>
      <c r="X251" s="137"/>
      <c r="Y251" s="137"/>
      <c r="Z251" s="138"/>
      <c r="AA251" s="99"/>
      <c r="AB251" s="131"/>
      <c r="AC251" s="97"/>
      <c r="AD251" s="97"/>
      <c r="AE251" s="97"/>
      <c r="AF251" s="97"/>
    </row>
    <row r="252" spans="1:32" s="94" customFormat="1" ht="18.75" customHeight="1" x14ac:dyDescent="0.25">
      <c r="A252" s="122">
        <f t="shared" si="5"/>
        <v>244</v>
      </c>
      <c r="B252" s="132"/>
      <c r="C252" s="133"/>
      <c r="D252" s="133"/>
      <c r="E252" s="133"/>
      <c r="F252" s="133"/>
      <c r="G252" s="133"/>
      <c r="H252" s="133"/>
      <c r="I252" s="136"/>
      <c r="J252" s="136"/>
      <c r="K252" s="136"/>
      <c r="L252" s="133"/>
      <c r="M252" s="133"/>
      <c r="N252" s="133"/>
      <c r="O252" s="133"/>
      <c r="P252" s="133"/>
      <c r="Q252" s="133"/>
      <c r="R252" s="133"/>
      <c r="S252" s="136"/>
      <c r="T252" s="137"/>
      <c r="U252" s="137"/>
      <c r="V252" s="137"/>
      <c r="W252" s="137"/>
      <c r="X252" s="137"/>
      <c r="Y252" s="137"/>
      <c r="Z252" s="138"/>
      <c r="AA252" s="99"/>
      <c r="AB252" s="131"/>
      <c r="AC252" s="97"/>
      <c r="AD252" s="97"/>
      <c r="AE252" s="97"/>
      <c r="AF252" s="97"/>
    </row>
    <row r="253" spans="1:32" s="94" customFormat="1" ht="18.75" customHeight="1" x14ac:dyDescent="0.25">
      <c r="A253" s="122">
        <f t="shared" si="5"/>
        <v>245</v>
      </c>
      <c r="B253" s="132"/>
      <c r="C253" s="133"/>
      <c r="D253" s="133"/>
      <c r="E253" s="133"/>
      <c r="F253" s="133"/>
      <c r="G253" s="133"/>
      <c r="H253" s="133"/>
      <c r="I253" s="136"/>
      <c r="J253" s="136"/>
      <c r="K253" s="136"/>
      <c r="L253" s="133"/>
      <c r="M253" s="133"/>
      <c r="N253" s="133"/>
      <c r="O253" s="133"/>
      <c r="P253" s="133"/>
      <c r="Q253" s="133"/>
      <c r="R253" s="133"/>
      <c r="S253" s="136"/>
      <c r="T253" s="137"/>
      <c r="U253" s="137"/>
      <c r="V253" s="137"/>
      <c r="W253" s="137"/>
      <c r="X253" s="137"/>
      <c r="Y253" s="137"/>
      <c r="Z253" s="138"/>
      <c r="AA253" s="99"/>
      <c r="AB253" s="131"/>
      <c r="AC253" s="97"/>
      <c r="AD253" s="97"/>
      <c r="AE253" s="97"/>
      <c r="AF253" s="97"/>
    </row>
    <row r="254" spans="1:32" s="94" customFormat="1" ht="18.75" customHeight="1" x14ac:dyDescent="0.25">
      <c r="A254" s="122">
        <f t="shared" ref="A254:A314" si="6">A253+1</f>
        <v>246</v>
      </c>
      <c r="B254" s="132"/>
      <c r="C254" s="133"/>
      <c r="D254" s="133"/>
      <c r="E254" s="133"/>
      <c r="F254" s="133"/>
      <c r="G254" s="133"/>
      <c r="H254" s="133"/>
      <c r="I254" s="136"/>
      <c r="J254" s="136"/>
      <c r="K254" s="136"/>
      <c r="L254" s="133"/>
      <c r="M254" s="133"/>
      <c r="N254" s="133"/>
      <c r="O254" s="133"/>
      <c r="P254" s="133"/>
      <c r="Q254" s="133"/>
      <c r="R254" s="133"/>
      <c r="S254" s="136"/>
      <c r="T254" s="137"/>
      <c r="U254" s="137"/>
      <c r="V254" s="137"/>
      <c r="W254" s="137"/>
      <c r="X254" s="137"/>
      <c r="Y254" s="137"/>
      <c r="Z254" s="138"/>
      <c r="AA254" s="99"/>
      <c r="AB254" s="131"/>
      <c r="AC254" s="97"/>
      <c r="AD254" s="97"/>
      <c r="AE254" s="97"/>
      <c r="AF254" s="97"/>
    </row>
    <row r="255" spans="1:32" s="94" customFormat="1" ht="18.75" customHeight="1" x14ac:dyDescent="0.25">
      <c r="A255" s="122">
        <f t="shared" si="6"/>
        <v>247</v>
      </c>
      <c r="B255" s="132"/>
      <c r="C255" s="133"/>
      <c r="D255" s="133"/>
      <c r="E255" s="133"/>
      <c r="F255" s="133"/>
      <c r="G255" s="133"/>
      <c r="H255" s="133"/>
      <c r="I255" s="136"/>
      <c r="J255" s="136"/>
      <c r="K255" s="136"/>
      <c r="L255" s="133"/>
      <c r="M255" s="133"/>
      <c r="N255" s="133"/>
      <c r="O255" s="133"/>
      <c r="P255" s="133"/>
      <c r="Q255" s="133"/>
      <c r="R255" s="133"/>
      <c r="S255" s="136"/>
      <c r="T255" s="137"/>
      <c r="U255" s="137"/>
      <c r="V255" s="137"/>
      <c r="W255" s="137"/>
      <c r="X255" s="137"/>
      <c r="Y255" s="137"/>
      <c r="Z255" s="138"/>
      <c r="AA255" s="99"/>
      <c r="AB255" s="131"/>
      <c r="AC255" s="97"/>
      <c r="AD255" s="97"/>
      <c r="AE255" s="97"/>
      <c r="AF255" s="97"/>
    </row>
    <row r="256" spans="1:32" s="94" customFormat="1" ht="18.75" customHeight="1" x14ac:dyDescent="0.25">
      <c r="A256" s="122">
        <f t="shared" si="6"/>
        <v>248</v>
      </c>
      <c r="B256" s="132"/>
      <c r="C256" s="133"/>
      <c r="D256" s="133"/>
      <c r="E256" s="133"/>
      <c r="F256" s="133"/>
      <c r="G256" s="133"/>
      <c r="H256" s="133"/>
      <c r="I256" s="136"/>
      <c r="J256" s="136"/>
      <c r="K256" s="136"/>
      <c r="L256" s="133"/>
      <c r="M256" s="133"/>
      <c r="N256" s="133"/>
      <c r="O256" s="133"/>
      <c r="P256" s="133"/>
      <c r="Q256" s="133"/>
      <c r="R256" s="133"/>
      <c r="S256" s="136"/>
      <c r="T256" s="137"/>
      <c r="U256" s="137"/>
      <c r="V256" s="137"/>
      <c r="W256" s="137"/>
      <c r="X256" s="137"/>
      <c r="Y256" s="137"/>
      <c r="Z256" s="138"/>
      <c r="AA256" s="99"/>
      <c r="AB256" s="131"/>
      <c r="AC256" s="97"/>
      <c r="AD256" s="97"/>
      <c r="AE256" s="97"/>
      <c r="AF256" s="97"/>
    </row>
    <row r="257" spans="1:32" s="94" customFormat="1" ht="18.75" customHeight="1" x14ac:dyDescent="0.25">
      <c r="A257" s="122">
        <f t="shared" si="6"/>
        <v>249</v>
      </c>
      <c r="B257" s="132"/>
      <c r="C257" s="133"/>
      <c r="D257" s="133"/>
      <c r="E257" s="133"/>
      <c r="F257" s="133"/>
      <c r="G257" s="133"/>
      <c r="H257" s="133"/>
      <c r="I257" s="136"/>
      <c r="J257" s="136"/>
      <c r="K257" s="136"/>
      <c r="L257" s="133"/>
      <c r="M257" s="133"/>
      <c r="N257" s="133"/>
      <c r="O257" s="133"/>
      <c r="P257" s="133"/>
      <c r="Q257" s="133"/>
      <c r="R257" s="133"/>
      <c r="S257" s="136"/>
      <c r="T257" s="137"/>
      <c r="U257" s="137"/>
      <c r="V257" s="137"/>
      <c r="W257" s="137"/>
      <c r="X257" s="137"/>
      <c r="Y257" s="137"/>
      <c r="Z257" s="138"/>
      <c r="AA257" s="99"/>
      <c r="AB257" s="131"/>
      <c r="AC257" s="97"/>
      <c r="AD257" s="97"/>
      <c r="AE257" s="97"/>
      <c r="AF257" s="97"/>
    </row>
    <row r="258" spans="1:32" s="94" customFormat="1" ht="18.75" customHeight="1" x14ac:dyDescent="0.25">
      <c r="A258" s="122">
        <f t="shared" si="6"/>
        <v>250</v>
      </c>
      <c r="B258" s="132"/>
      <c r="C258" s="133"/>
      <c r="D258" s="133"/>
      <c r="E258" s="133"/>
      <c r="F258" s="133"/>
      <c r="G258" s="133"/>
      <c r="H258" s="133"/>
      <c r="I258" s="136"/>
      <c r="J258" s="136"/>
      <c r="K258" s="136"/>
      <c r="L258" s="133"/>
      <c r="M258" s="133"/>
      <c r="N258" s="133"/>
      <c r="O258" s="133"/>
      <c r="P258" s="133"/>
      <c r="Q258" s="133"/>
      <c r="R258" s="133"/>
      <c r="S258" s="136"/>
      <c r="T258" s="137"/>
      <c r="U258" s="137"/>
      <c r="V258" s="137"/>
      <c r="W258" s="137"/>
      <c r="X258" s="137"/>
      <c r="Y258" s="137"/>
      <c r="Z258" s="138"/>
      <c r="AA258" s="99"/>
      <c r="AB258" s="131"/>
      <c r="AC258" s="97"/>
      <c r="AD258" s="97"/>
      <c r="AE258" s="97"/>
      <c r="AF258" s="97"/>
    </row>
    <row r="259" spans="1:32" s="94" customFormat="1" ht="18.75" customHeight="1" x14ac:dyDescent="0.25">
      <c r="A259" s="122">
        <f t="shared" si="6"/>
        <v>251</v>
      </c>
      <c r="B259" s="132"/>
      <c r="C259" s="133"/>
      <c r="D259" s="133"/>
      <c r="E259" s="133"/>
      <c r="F259" s="133"/>
      <c r="G259" s="133"/>
      <c r="H259" s="133"/>
      <c r="I259" s="136"/>
      <c r="J259" s="136"/>
      <c r="K259" s="136"/>
      <c r="L259" s="133"/>
      <c r="M259" s="133"/>
      <c r="N259" s="133"/>
      <c r="O259" s="133"/>
      <c r="P259" s="133"/>
      <c r="Q259" s="133"/>
      <c r="R259" s="133"/>
      <c r="S259" s="136"/>
      <c r="T259" s="137"/>
      <c r="U259" s="137"/>
      <c r="V259" s="137"/>
      <c r="W259" s="137"/>
      <c r="X259" s="137"/>
      <c r="Y259" s="137"/>
      <c r="Z259" s="138"/>
      <c r="AA259" s="99"/>
      <c r="AB259" s="131"/>
      <c r="AC259" s="97"/>
      <c r="AD259" s="97"/>
      <c r="AE259" s="97"/>
      <c r="AF259" s="97"/>
    </row>
    <row r="260" spans="1:32" s="94" customFormat="1" ht="18.75" customHeight="1" x14ac:dyDescent="0.25">
      <c r="A260" s="122">
        <f t="shared" si="6"/>
        <v>252</v>
      </c>
      <c r="B260" s="132"/>
      <c r="C260" s="133"/>
      <c r="D260" s="133"/>
      <c r="E260" s="133"/>
      <c r="F260" s="133"/>
      <c r="G260" s="133"/>
      <c r="H260" s="133"/>
      <c r="I260" s="136"/>
      <c r="J260" s="136"/>
      <c r="K260" s="136"/>
      <c r="L260" s="133"/>
      <c r="M260" s="133"/>
      <c r="N260" s="133"/>
      <c r="O260" s="133"/>
      <c r="P260" s="133"/>
      <c r="Q260" s="133"/>
      <c r="R260" s="133"/>
      <c r="S260" s="136"/>
      <c r="T260" s="137"/>
      <c r="U260" s="137"/>
      <c r="V260" s="137"/>
      <c r="W260" s="137"/>
      <c r="X260" s="137"/>
      <c r="Y260" s="137"/>
      <c r="Z260" s="138"/>
      <c r="AA260" s="99"/>
      <c r="AB260" s="131"/>
      <c r="AC260" s="97"/>
      <c r="AD260" s="97"/>
      <c r="AE260" s="97"/>
      <c r="AF260" s="97"/>
    </row>
    <row r="261" spans="1:32" s="94" customFormat="1" ht="18.75" customHeight="1" x14ac:dyDescent="0.25">
      <c r="A261" s="122">
        <f t="shared" si="6"/>
        <v>253</v>
      </c>
      <c r="B261" s="132"/>
      <c r="C261" s="133"/>
      <c r="D261" s="133"/>
      <c r="E261" s="133"/>
      <c r="F261" s="133"/>
      <c r="G261" s="133"/>
      <c r="H261" s="133"/>
      <c r="I261" s="136"/>
      <c r="J261" s="136"/>
      <c r="K261" s="136"/>
      <c r="L261" s="133"/>
      <c r="M261" s="133"/>
      <c r="N261" s="133"/>
      <c r="O261" s="133"/>
      <c r="P261" s="133"/>
      <c r="Q261" s="133"/>
      <c r="R261" s="133"/>
      <c r="S261" s="136"/>
      <c r="T261" s="137"/>
      <c r="U261" s="137"/>
      <c r="V261" s="137"/>
      <c r="W261" s="137"/>
      <c r="X261" s="137"/>
      <c r="Y261" s="137"/>
      <c r="Z261" s="138"/>
      <c r="AA261" s="99"/>
      <c r="AB261" s="131"/>
      <c r="AC261" s="97"/>
      <c r="AD261" s="97"/>
      <c r="AE261" s="97"/>
      <c r="AF261" s="97"/>
    </row>
    <row r="262" spans="1:32" s="94" customFormat="1" ht="18.75" customHeight="1" x14ac:dyDescent="0.25">
      <c r="A262" s="122">
        <f t="shared" si="6"/>
        <v>254</v>
      </c>
      <c r="B262" s="132"/>
      <c r="C262" s="133"/>
      <c r="D262" s="133"/>
      <c r="E262" s="133"/>
      <c r="F262" s="133"/>
      <c r="G262" s="133"/>
      <c r="H262" s="133"/>
      <c r="I262" s="136"/>
      <c r="J262" s="136"/>
      <c r="K262" s="136"/>
      <c r="L262" s="133"/>
      <c r="M262" s="133"/>
      <c r="N262" s="133"/>
      <c r="O262" s="133"/>
      <c r="P262" s="133"/>
      <c r="Q262" s="133"/>
      <c r="R262" s="133"/>
      <c r="S262" s="136"/>
      <c r="T262" s="137"/>
      <c r="U262" s="137"/>
      <c r="V262" s="137"/>
      <c r="W262" s="137"/>
      <c r="X262" s="137"/>
      <c r="Y262" s="137"/>
      <c r="Z262" s="138"/>
      <c r="AA262" s="99"/>
      <c r="AB262" s="131"/>
      <c r="AC262" s="97"/>
      <c r="AD262" s="97"/>
      <c r="AE262" s="97"/>
      <c r="AF262" s="97"/>
    </row>
    <row r="263" spans="1:32" s="94" customFormat="1" ht="18.75" customHeight="1" x14ac:dyDescent="0.25">
      <c r="A263" s="122">
        <f t="shared" si="6"/>
        <v>255</v>
      </c>
      <c r="B263" s="132"/>
      <c r="C263" s="133"/>
      <c r="D263" s="133"/>
      <c r="E263" s="133"/>
      <c r="F263" s="133"/>
      <c r="G263" s="133"/>
      <c r="H263" s="133"/>
      <c r="I263" s="136"/>
      <c r="J263" s="136"/>
      <c r="K263" s="136"/>
      <c r="L263" s="133"/>
      <c r="M263" s="133"/>
      <c r="N263" s="133"/>
      <c r="O263" s="133"/>
      <c r="P263" s="133"/>
      <c r="Q263" s="133"/>
      <c r="R263" s="133"/>
      <c r="S263" s="136"/>
      <c r="T263" s="137"/>
      <c r="U263" s="137"/>
      <c r="V263" s="137"/>
      <c r="W263" s="137"/>
      <c r="X263" s="137"/>
      <c r="Y263" s="137"/>
      <c r="Z263" s="138"/>
      <c r="AA263" s="99"/>
      <c r="AB263" s="131"/>
      <c r="AC263" s="97"/>
      <c r="AD263" s="97"/>
      <c r="AE263" s="97"/>
      <c r="AF263" s="97"/>
    </row>
    <row r="264" spans="1:32" s="94" customFormat="1" ht="18.75" customHeight="1" x14ac:dyDescent="0.25">
      <c r="A264" s="122">
        <f t="shared" si="6"/>
        <v>256</v>
      </c>
      <c r="B264" s="132"/>
      <c r="C264" s="133"/>
      <c r="D264" s="133"/>
      <c r="E264" s="133"/>
      <c r="F264" s="133"/>
      <c r="G264" s="133"/>
      <c r="H264" s="133"/>
      <c r="I264" s="136"/>
      <c r="J264" s="136"/>
      <c r="K264" s="136"/>
      <c r="L264" s="133"/>
      <c r="M264" s="133"/>
      <c r="N264" s="133"/>
      <c r="O264" s="133"/>
      <c r="P264" s="133"/>
      <c r="Q264" s="133"/>
      <c r="R264" s="133"/>
      <c r="S264" s="136"/>
      <c r="T264" s="137"/>
      <c r="U264" s="137"/>
      <c r="V264" s="137"/>
      <c r="W264" s="137"/>
      <c r="X264" s="137"/>
      <c r="Y264" s="137"/>
      <c r="Z264" s="138"/>
      <c r="AA264" s="99"/>
      <c r="AB264" s="131"/>
      <c r="AC264" s="97"/>
      <c r="AD264" s="97"/>
      <c r="AE264" s="97"/>
      <c r="AF264" s="97"/>
    </row>
    <row r="265" spans="1:32" s="94" customFormat="1" ht="18.75" customHeight="1" x14ac:dyDescent="0.25">
      <c r="A265" s="122">
        <f t="shared" si="6"/>
        <v>257</v>
      </c>
      <c r="B265" s="132"/>
      <c r="C265" s="133"/>
      <c r="D265" s="133"/>
      <c r="E265" s="133"/>
      <c r="F265" s="133"/>
      <c r="G265" s="133"/>
      <c r="H265" s="133"/>
      <c r="I265" s="136"/>
      <c r="J265" s="136"/>
      <c r="K265" s="136"/>
      <c r="L265" s="133"/>
      <c r="M265" s="133"/>
      <c r="N265" s="133"/>
      <c r="O265" s="133"/>
      <c r="P265" s="133"/>
      <c r="Q265" s="133"/>
      <c r="R265" s="133"/>
      <c r="S265" s="136"/>
      <c r="T265" s="137"/>
      <c r="U265" s="137"/>
      <c r="V265" s="137"/>
      <c r="W265" s="137"/>
      <c r="X265" s="137"/>
      <c r="Y265" s="137"/>
      <c r="Z265" s="138"/>
      <c r="AA265" s="99"/>
      <c r="AB265" s="131"/>
      <c r="AC265" s="97"/>
      <c r="AD265" s="97"/>
      <c r="AE265" s="97"/>
      <c r="AF265" s="97"/>
    </row>
    <row r="266" spans="1:32" s="94" customFormat="1" ht="18.75" customHeight="1" x14ac:dyDescent="0.25">
      <c r="A266" s="122">
        <f t="shared" si="6"/>
        <v>258</v>
      </c>
      <c r="B266" s="132"/>
      <c r="C266" s="133"/>
      <c r="D266" s="133"/>
      <c r="E266" s="133"/>
      <c r="F266" s="133"/>
      <c r="G266" s="133"/>
      <c r="H266" s="133"/>
      <c r="I266" s="136"/>
      <c r="J266" s="136"/>
      <c r="K266" s="136"/>
      <c r="L266" s="133"/>
      <c r="M266" s="133"/>
      <c r="N266" s="133"/>
      <c r="O266" s="133"/>
      <c r="P266" s="133"/>
      <c r="Q266" s="133"/>
      <c r="R266" s="133"/>
      <c r="S266" s="136"/>
      <c r="T266" s="137"/>
      <c r="U266" s="137"/>
      <c r="V266" s="137"/>
      <c r="W266" s="137"/>
      <c r="X266" s="137"/>
      <c r="Y266" s="137"/>
      <c r="Z266" s="138"/>
      <c r="AA266" s="99"/>
      <c r="AB266" s="131"/>
      <c r="AC266" s="97"/>
      <c r="AD266" s="97"/>
      <c r="AE266" s="97"/>
      <c r="AF266" s="97"/>
    </row>
    <row r="267" spans="1:32" s="94" customFormat="1" ht="18.75" customHeight="1" x14ac:dyDescent="0.25">
      <c r="A267" s="122">
        <f t="shared" si="6"/>
        <v>259</v>
      </c>
      <c r="B267" s="132"/>
      <c r="C267" s="133"/>
      <c r="D267" s="133"/>
      <c r="E267" s="133"/>
      <c r="F267" s="133"/>
      <c r="G267" s="133"/>
      <c r="H267" s="133"/>
      <c r="I267" s="136"/>
      <c r="J267" s="136"/>
      <c r="K267" s="136"/>
      <c r="L267" s="133"/>
      <c r="M267" s="133"/>
      <c r="N267" s="133"/>
      <c r="O267" s="133"/>
      <c r="P267" s="133"/>
      <c r="Q267" s="133"/>
      <c r="R267" s="133"/>
      <c r="S267" s="136"/>
      <c r="T267" s="137"/>
      <c r="U267" s="137"/>
      <c r="V267" s="137"/>
      <c r="W267" s="137"/>
      <c r="X267" s="137"/>
      <c r="Y267" s="137"/>
      <c r="Z267" s="138"/>
      <c r="AA267" s="99"/>
      <c r="AB267" s="131"/>
      <c r="AC267" s="97"/>
      <c r="AD267" s="97"/>
      <c r="AE267" s="97"/>
      <c r="AF267" s="97"/>
    </row>
    <row r="268" spans="1:32" s="94" customFormat="1" ht="18.75" customHeight="1" x14ac:dyDescent="0.25">
      <c r="A268" s="122">
        <f t="shared" si="6"/>
        <v>260</v>
      </c>
      <c r="B268" s="132"/>
      <c r="C268" s="133"/>
      <c r="D268" s="133"/>
      <c r="E268" s="133"/>
      <c r="F268" s="133"/>
      <c r="G268" s="133"/>
      <c r="H268" s="133"/>
      <c r="I268" s="136"/>
      <c r="J268" s="136"/>
      <c r="K268" s="136"/>
      <c r="L268" s="133"/>
      <c r="M268" s="133"/>
      <c r="N268" s="133"/>
      <c r="O268" s="133"/>
      <c r="P268" s="133"/>
      <c r="Q268" s="133"/>
      <c r="R268" s="133"/>
      <c r="S268" s="136"/>
      <c r="T268" s="137"/>
      <c r="U268" s="137"/>
      <c r="V268" s="137"/>
      <c r="W268" s="137"/>
      <c r="X268" s="137"/>
      <c r="Y268" s="137"/>
      <c r="Z268" s="138"/>
      <c r="AA268" s="99"/>
      <c r="AB268" s="131"/>
      <c r="AC268" s="97"/>
      <c r="AD268" s="97"/>
      <c r="AE268" s="97"/>
      <c r="AF268" s="97"/>
    </row>
    <row r="269" spans="1:32" s="94" customFormat="1" ht="18.75" customHeight="1" x14ac:dyDescent="0.25">
      <c r="A269" s="122">
        <f t="shared" si="6"/>
        <v>261</v>
      </c>
      <c r="B269" s="132"/>
      <c r="C269" s="133"/>
      <c r="D269" s="133"/>
      <c r="E269" s="133"/>
      <c r="F269" s="133"/>
      <c r="G269" s="133"/>
      <c r="H269" s="133"/>
      <c r="I269" s="136"/>
      <c r="J269" s="136"/>
      <c r="K269" s="136"/>
      <c r="L269" s="133"/>
      <c r="M269" s="133"/>
      <c r="N269" s="133"/>
      <c r="O269" s="133"/>
      <c r="P269" s="133"/>
      <c r="Q269" s="133"/>
      <c r="R269" s="133"/>
      <c r="S269" s="136"/>
      <c r="T269" s="137"/>
      <c r="U269" s="137"/>
      <c r="V269" s="137"/>
      <c r="W269" s="137"/>
      <c r="X269" s="137"/>
      <c r="Y269" s="137"/>
      <c r="Z269" s="138"/>
      <c r="AA269" s="99"/>
      <c r="AB269" s="131"/>
      <c r="AC269" s="97"/>
      <c r="AD269" s="97"/>
      <c r="AE269" s="97"/>
      <c r="AF269" s="97"/>
    </row>
    <row r="270" spans="1:32" s="94" customFormat="1" ht="18.75" customHeight="1" x14ac:dyDescent="0.25">
      <c r="A270" s="122">
        <f t="shared" si="6"/>
        <v>262</v>
      </c>
      <c r="B270" s="132"/>
      <c r="C270" s="133"/>
      <c r="D270" s="133"/>
      <c r="E270" s="133"/>
      <c r="F270" s="133"/>
      <c r="G270" s="133"/>
      <c r="H270" s="133"/>
      <c r="I270" s="136"/>
      <c r="J270" s="136"/>
      <c r="K270" s="136"/>
      <c r="L270" s="133"/>
      <c r="M270" s="133"/>
      <c r="N270" s="133"/>
      <c r="O270" s="133"/>
      <c r="P270" s="133"/>
      <c r="Q270" s="133"/>
      <c r="R270" s="133"/>
      <c r="S270" s="136"/>
      <c r="T270" s="137"/>
      <c r="U270" s="137"/>
      <c r="V270" s="137"/>
      <c r="W270" s="137"/>
      <c r="X270" s="137"/>
      <c r="Y270" s="137"/>
      <c r="Z270" s="138"/>
      <c r="AA270" s="99"/>
      <c r="AB270" s="131"/>
      <c r="AC270" s="97"/>
      <c r="AD270" s="97"/>
      <c r="AE270" s="97"/>
      <c r="AF270" s="97"/>
    </row>
    <row r="271" spans="1:32" s="94" customFormat="1" ht="18.75" customHeight="1" x14ac:dyDescent="0.25">
      <c r="A271" s="122">
        <f t="shared" si="6"/>
        <v>263</v>
      </c>
      <c r="B271" s="132"/>
      <c r="C271" s="133"/>
      <c r="D271" s="133"/>
      <c r="E271" s="133"/>
      <c r="F271" s="133"/>
      <c r="G271" s="133"/>
      <c r="H271" s="133"/>
      <c r="I271" s="136"/>
      <c r="J271" s="136"/>
      <c r="K271" s="136"/>
      <c r="L271" s="133"/>
      <c r="M271" s="133"/>
      <c r="N271" s="133"/>
      <c r="O271" s="133"/>
      <c r="P271" s="133"/>
      <c r="Q271" s="133"/>
      <c r="R271" s="133"/>
      <c r="S271" s="136"/>
      <c r="T271" s="137"/>
      <c r="U271" s="137"/>
      <c r="V271" s="137"/>
      <c r="W271" s="137"/>
      <c r="X271" s="137"/>
      <c r="Y271" s="137"/>
      <c r="Z271" s="138"/>
      <c r="AA271" s="99"/>
      <c r="AB271" s="131"/>
      <c r="AC271" s="97"/>
      <c r="AD271" s="97"/>
      <c r="AE271" s="97"/>
      <c r="AF271" s="97"/>
    </row>
    <row r="272" spans="1:32" s="94" customFormat="1" ht="18.75" customHeight="1" x14ac:dyDescent="0.25">
      <c r="A272" s="122">
        <f t="shared" si="6"/>
        <v>264</v>
      </c>
      <c r="B272" s="132"/>
      <c r="C272" s="133"/>
      <c r="D272" s="133"/>
      <c r="E272" s="133"/>
      <c r="F272" s="133"/>
      <c r="G272" s="133"/>
      <c r="H272" s="133"/>
      <c r="I272" s="136"/>
      <c r="J272" s="136"/>
      <c r="K272" s="136"/>
      <c r="L272" s="133"/>
      <c r="M272" s="133"/>
      <c r="N272" s="133"/>
      <c r="O272" s="133"/>
      <c r="P272" s="133"/>
      <c r="Q272" s="133"/>
      <c r="R272" s="133"/>
      <c r="S272" s="136"/>
      <c r="T272" s="137"/>
      <c r="U272" s="137"/>
      <c r="V272" s="137"/>
      <c r="W272" s="137"/>
      <c r="X272" s="137"/>
      <c r="Y272" s="137"/>
      <c r="Z272" s="138"/>
      <c r="AA272" s="99"/>
      <c r="AB272" s="131"/>
      <c r="AC272" s="97"/>
      <c r="AD272" s="97"/>
      <c r="AE272" s="97"/>
      <c r="AF272" s="97"/>
    </row>
    <row r="273" spans="1:32" s="94" customFormat="1" ht="18.75" customHeight="1" x14ac:dyDescent="0.25">
      <c r="A273" s="122">
        <f t="shared" si="6"/>
        <v>265</v>
      </c>
      <c r="B273" s="132"/>
      <c r="C273" s="133"/>
      <c r="D273" s="133"/>
      <c r="E273" s="133"/>
      <c r="F273" s="133"/>
      <c r="G273" s="133"/>
      <c r="H273" s="133"/>
      <c r="I273" s="136"/>
      <c r="J273" s="136"/>
      <c r="K273" s="136"/>
      <c r="L273" s="133"/>
      <c r="M273" s="133"/>
      <c r="N273" s="133"/>
      <c r="O273" s="133"/>
      <c r="P273" s="133"/>
      <c r="Q273" s="133"/>
      <c r="R273" s="133"/>
      <c r="S273" s="136"/>
      <c r="T273" s="137"/>
      <c r="U273" s="137"/>
      <c r="V273" s="137"/>
      <c r="W273" s="137"/>
      <c r="X273" s="137"/>
      <c r="Y273" s="137"/>
      <c r="Z273" s="138"/>
      <c r="AA273" s="99"/>
      <c r="AB273" s="131"/>
      <c r="AC273" s="97"/>
      <c r="AD273" s="97"/>
      <c r="AE273" s="97"/>
      <c r="AF273" s="97"/>
    </row>
    <row r="274" spans="1:32" s="94" customFormat="1" ht="18.75" customHeight="1" x14ac:dyDescent="0.25">
      <c r="A274" s="122">
        <f t="shared" si="6"/>
        <v>266</v>
      </c>
      <c r="B274" s="132"/>
      <c r="C274" s="133"/>
      <c r="D274" s="133"/>
      <c r="E274" s="133"/>
      <c r="F274" s="133"/>
      <c r="G274" s="133"/>
      <c r="H274" s="133"/>
      <c r="I274" s="136"/>
      <c r="J274" s="136"/>
      <c r="K274" s="136"/>
      <c r="L274" s="133"/>
      <c r="M274" s="133"/>
      <c r="N274" s="133"/>
      <c r="O274" s="133"/>
      <c r="P274" s="133"/>
      <c r="Q274" s="133"/>
      <c r="R274" s="133"/>
      <c r="S274" s="136"/>
      <c r="T274" s="137"/>
      <c r="U274" s="137"/>
      <c r="V274" s="137"/>
      <c r="W274" s="137"/>
      <c r="X274" s="137"/>
      <c r="Y274" s="137"/>
      <c r="Z274" s="138"/>
      <c r="AA274" s="99"/>
      <c r="AB274" s="131"/>
      <c r="AC274" s="97"/>
      <c r="AD274" s="97"/>
      <c r="AE274" s="97"/>
      <c r="AF274" s="97"/>
    </row>
    <row r="275" spans="1:32" s="94" customFormat="1" ht="18.75" customHeight="1" x14ac:dyDescent="0.25">
      <c r="A275" s="122">
        <f t="shared" si="6"/>
        <v>267</v>
      </c>
      <c r="B275" s="132"/>
      <c r="C275" s="133"/>
      <c r="D275" s="133"/>
      <c r="E275" s="133"/>
      <c r="F275" s="133"/>
      <c r="G275" s="133"/>
      <c r="H275" s="133"/>
      <c r="I275" s="136"/>
      <c r="J275" s="136"/>
      <c r="K275" s="136"/>
      <c r="L275" s="133"/>
      <c r="M275" s="133"/>
      <c r="N275" s="133"/>
      <c r="O275" s="133"/>
      <c r="P275" s="133"/>
      <c r="Q275" s="133"/>
      <c r="R275" s="133"/>
      <c r="S275" s="136"/>
      <c r="T275" s="137"/>
      <c r="U275" s="137"/>
      <c r="V275" s="137"/>
      <c r="W275" s="137"/>
      <c r="X275" s="137"/>
      <c r="Y275" s="137"/>
      <c r="Z275" s="138"/>
      <c r="AA275" s="99"/>
      <c r="AB275" s="131"/>
      <c r="AC275" s="97"/>
      <c r="AD275" s="97"/>
      <c r="AE275" s="97"/>
      <c r="AF275" s="97"/>
    </row>
    <row r="276" spans="1:32" s="94" customFormat="1" ht="18.75" customHeight="1" x14ac:dyDescent="0.25">
      <c r="A276" s="122">
        <f t="shared" si="6"/>
        <v>268</v>
      </c>
      <c r="B276" s="132"/>
      <c r="C276" s="133"/>
      <c r="D276" s="133"/>
      <c r="E276" s="133"/>
      <c r="F276" s="133"/>
      <c r="G276" s="133"/>
      <c r="H276" s="133"/>
      <c r="I276" s="136"/>
      <c r="J276" s="136"/>
      <c r="K276" s="136"/>
      <c r="L276" s="133"/>
      <c r="M276" s="133"/>
      <c r="N276" s="133"/>
      <c r="O276" s="133"/>
      <c r="P276" s="133"/>
      <c r="Q276" s="133"/>
      <c r="R276" s="133"/>
      <c r="S276" s="136"/>
      <c r="T276" s="137"/>
      <c r="U276" s="137"/>
      <c r="V276" s="137"/>
      <c r="W276" s="137"/>
      <c r="X276" s="137"/>
      <c r="Y276" s="137"/>
      <c r="Z276" s="138"/>
      <c r="AA276" s="99"/>
      <c r="AB276" s="131"/>
      <c r="AC276" s="97"/>
      <c r="AD276" s="97"/>
      <c r="AE276" s="97"/>
      <c r="AF276" s="97"/>
    </row>
    <row r="277" spans="1:32" s="94" customFormat="1" ht="18.75" customHeight="1" x14ac:dyDescent="0.25">
      <c r="A277" s="122">
        <f t="shared" si="6"/>
        <v>269</v>
      </c>
      <c r="B277" s="132"/>
      <c r="C277" s="133"/>
      <c r="D277" s="133"/>
      <c r="E277" s="133"/>
      <c r="F277" s="133"/>
      <c r="G277" s="133"/>
      <c r="H277" s="133"/>
      <c r="I277" s="136"/>
      <c r="J277" s="136"/>
      <c r="K277" s="136"/>
      <c r="L277" s="133"/>
      <c r="M277" s="133"/>
      <c r="N277" s="133"/>
      <c r="O277" s="133"/>
      <c r="P277" s="133"/>
      <c r="Q277" s="133"/>
      <c r="R277" s="133"/>
      <c r="S277" s="136"/>
      <c r="T277" s="137"/>
      <c r="U277" s="137"/>
      <c r="V277" s="137"/>
      <c r="W277" s="137"/>
      <c r="X277" s="137"/>
      <c r="Y277" s="137"/>
      <c r="Z277" s="138"/>
      <c r="AA277" s="99"/>
      <c r="AB277" s="131"/>
      <c r="AC277" s="97"/>
      <c r="AD277" s="97"/>
      <c r="AE277" s="97"/>
      <c r="AF277" s="97"/>
    </row>
    <row r="278" spans="1:32" s="94" customFormat="1" ht="18.75" customHeight="1" x14ac:dyDescent="0.25">
      <c r="A278" s="122">
        <f t="shared" si="6"/>
        <v>270</v>
      </c>
      <c r="B278" s="132"/>
      <c r="C278" s="133"/>
      <c r="D278" s="133"/>
      <c r="E278" s="133"/>
      <c r="F278" s="133"/>
      <c r="G278" s="133"/>
      <c r="H278" s="133"/>
      <c r="I278" s="136"/>
      <c r="J278" s="136"/>
      <c r="K278" s="136"/>
      <c r="L278" s="133"/>
      <c r="M278" s="133"/>
      <c r="N278" s="133"/>
      <c r="O278" s="133"/>
      <c r="P278" s="133"/>
      <c r="Q278" s="133"/>
      <c r="R278" s="133"/>
      <c r="S278" s="136"/>
      <c r="T278" s="137"/>
      <c r="U278" s="137"/>
      <c r="V278" s="137"/>
      <c r="W278" s="137"/>
      <c r="X278" s="137"/>
      <c r="Y278" s="137"/>
      <c r="Z278" s="138"/>
      <c r="AA278" s="99"/>
      <c r="AB278" s="131"/>
      <c r="AC278" s="97"/>
      <c r="AD278" s="97"/>
      <c r="AE278" s="97"/>
      <c r="AF278" s="97"/>
    </row>
    <row r="279" spans="1:32" s="94" customFormat="1" ht="18.75" customHeight="1" x14ac:dyDescent="0.25">
      <c r="A279" s="122">
        <f t="shared" si="6"/>
        <v>271</v>
      </c>
      <c r="B279" s="132"/>
      <c r="C279" s="133"/>
      <c r="D279" s="133"/>
      <c r="E279" s="133"/>
      <c r="F279" s="133"/>
      <c r="G279" s="133"/>
      <c r="H279" s="133"/>
      <c r="I279" s="136"/>
      <c r="J279" s="136"/>
      <c r="K279" s="136"/>
      <c r="L279" s="133"/>
      <c r="M279" s="133"/>
      <c r="N279" s="133"/>
      <c r="O279" s="133"/>
      <c r="P279" s="133"/>
      <c r="Q279" s="133"/>
      <c r="R279" s="133"/>
      <c r="S279" s="136"/>
      <c r="T279" s="137"/>
      <c r="U279" s="137"/>
      <c r="V279" s="137"/>
      <c r="W279" s="137"/>
      <c r="X279" s="137"/>
      <c r="Y279" s="137"/>
      <c r="Z279" s="138"/>
      <c r="AA279" s="99"/>
      <c r="AB279" s="131"/>
      <c r="AC279" s="97"/>
      <c r="AD279" s="97"/>
      <c r="AE279" s="97"/>
      <c r="AF279" s="97"/>
    </row>
    <row r="280" spans="1:32" s="94" customFormat="1" ht="18.75" customHeight="1" x14ac:dyDescent="0.25">
      <c r="A280" s="122">
        <f t="shared" si="6"/>
        <v>272</v>
      </c>
      <c r="B280" s="132"/>
      <c r="C280" s="133"/>
      <c r="D280" s="133"/>
      <c r="E280" s="133"/>
      <c r="F280" s="133"/>
      <c r="G280" s="133"/>
      <c r="H280" s="133"/>
      <c r="I280" s="136"/>
      <c r="J280" s="136"/>
      <c r="K280" s="136"/>
      <c r="L280" s="133"/>
      <c r="M280" s="133"/>
      <c r="N280" s="133"/>
      <c r="O280" s="133"/>
      <c r="P280" s="133"/>
      <c r="Q280" s="133"/>
      <c r="R280" s="133"/>
      <c r="S280" s="136"/>
      <c r="T280" s="137"/>
      <c r="U280" s="137"/>
      <c r="V280" s="137"/>
      <c r="W280" s="137"/>
      <c r="X280" s="137"/>
      <c r="Y280" s="137"/>
      <c r="Z280" s="138"/>
      <c r="AA280" s="99"/>
      <c r="AB280" s="131"/>
      <c r="AC280" s="97"/>
      <c r="AD280" s="97"/>
      <c r="AE280" s="97"/>
      <c r="AF280" s="97"/>
    </row>
    <row r="281" spans="1:32" s="94" customFormat="1" ht="18.75" customHeight="1" x14ac:dyDescent="0.25">
      <c r="A281" s="122">
        <f t="shared" si="6"/>
        <v>273</v>
      </c>
      <c r="B281" s="132"/>
      <c r="C281" s="133"/>
      <c r="D281" s="133"/>
      <c r="E281" s="133"/>
      <c r="F281" s="133"/>
      <c r="G281" s="133"/>
      <c r="H281" s="133"/>
      <c r="I281" s="136"/>
      <c r="J281" s="136"/>
      <c r="K281" s="136"/>
      <c r="L281" s="133"/>
      <c r="M281" s="133"/>
      <c r="N281" s="133"/>
      <c r="O281" s="133"/>
      <c r="P281" s="133"/>
      <c r="Q281" s="133"/>
      <c r="R281" s="133"/>
      <c r="S281" s="136"/>
      <c r="T281" s="137"/>
      <c r="U281" s="137"/>
      <c r="V281" s="137"/>
      <c r="W281" s="137"/>
      <c r="X281" s="137"/>
      <c r="Y281" s="137"/>
      <c r="Z281" s="138"/>
      <c r="AA281" s="99"/>
      <c r="AB281" s="131"/>
      <c r="AC281" s="97"/>
      <c r="AD281" s="97"/>
      <c r="AE281" s="97"/>
      <c r="AF281" s="97"/>
    </row>
    <row r="282" spans="1:32" s="94" customFormat="1" ht="18.75" customHeight="1" x14ac:dyDescent="0.25">
      <c r="A282" s="122">
        <f t="shared" si="6"/>
        <v>274</v>
      </c>
      <c r="B282" s="132"/>
      <c r="C282" s="133"/>
      <c r="D282" s="133"/>
      <c r="E282" s="133"/>
      <c r="F282" s="133"/>
      <c r="G282" s="133"/>
      <c r="H282" s="133"/>
      <c r="I282" s="136"/>
      <c r="J282" s="136"/>
      <c r="K282" s="136"/>
      <c r="L282" s="133"/>
      <c r="M282" s="133"/>
      <c r="N282" s="133"/>
      <c r="O282" s="133"/>
      <c r="P282" s="133"/>
      <c r="Q282" s="133"/>
      <c r="R282" s="133"/>
      <c r="S282" s="136"/>
      <c r="T282" s="137"/>
      <c r="U282" s="137"/>
      <c r="V282" s="137"/>
      <c r="W282" s="137"/>
      <c r="X282" s="137"/>
      <c r="Y282" s="137"/>
      <c r="Z282" s="138"/>
      <c r="AA282" s="99"/>
      <c r="AB282" s="131"/>
      <c r="AC282" s="97"/>
      <c r="AD282" s="97"/>
      <c r="AE282" s="97"/>
      <c r="AF282" s="97"/>
    </row>
    <row r="283" spans="1:32" s="94" customFormat="1" ht="18.75" customHeight="1" x14ac:dyDescent="0.25">
      <c r="A283" s="122">
        <f t="shared" si="6"/>
        <v>275</v>
      </c>
      <c r="B283" s="132"/>
      <c r="C283" s="133"/>
      <c r="D283" s="133"/>
      <c r="E283" s="133"/>
      <c r="F283" s="133"/>
      <c r="G283" s="133"/>
      <c r="H283" s="133"/>
      <c r="I283" s="136"/>
      <c r="J283" s="136"/>
      <c r="K283" s="136"/>
      <c r="L283" s="133"/>
      <c r="M283" s="133"/>
      <c r="N283" s="133"/>
      <c r="O283" s="133"/>
      <c r="P283" s="133"/>
      <c r="Q283" s="133"/>
      <c r="R283" s="133"/>
      <c r="S283" s="136"/>
      <c r="T283" s="137"/>
      <c r="U283" s="137"/>
      <c r="V283" s="137"/>
      <c r="W283" s="137"/>
      <c r="X283" s="137"/>
      <c r="Y283" s="137"/>
      <c r="Z283" s="138"/>
      <c r="AA283" s="99"/>
      <c r="AB283" s="131"/>
      <c r="AC283" s="97"/>
      <c r="AD283" s="97"/>
      <c r="AE283" s="97"/>
      <c r="AF283" s="97"/>
    </row>
    <row r="284" spans="1:32" s="94" customFormat="1" ht="18.75" customHeight="1" x14ac:dyDescent="0.25">
      <c r="A284" s="122">
        <f t="shared" si="6"/>
        <v>276</v>
      </c>
      <c r="B284" s="132"/>
      <c r="C284" s="133"/>
      <c r="D284" s="133"/>
      <c r="E284" s="133"/>
      <c r="F284" s="133"/>
      <c r="G284" s="133"/>
      <c r="H284" s="133"/>
      <c r="I284" s="136"/>
      <c r="J284" s="136"/>
      <c r="K284" s="136"/>
      <c r="L284" s="133"/>
      <c r="M284" s="133"/>
      <c r="N284" s="133"/>
      <c r="O284" s="133"/>
      <c r="P284" s="133"/>
      <c r="Q284" s="133"/>
      <c r="R284" s="133"/>
      <c r="S284" s="136"/>
      <c r="T284" s="137"/>
      <c r="U284" s="137"/>
      <c r="V284" s="137"/>
      <c r="W284" s="137"/>
      <c r="X284" s="137"/>
      <c r="Y284" s="137"/>
      <c r="Z284" s="138"/>
      <c r="AA284" s="99"/>
      <c r="AB284" s="131"/>
      <c r="AC284" s="97"/>
      <c r="AD284" s="97"/>
      <c r="AE284" s="97"/>
      <c r="AF284" s="97"/>
    </row>
    <row r="285" spans="1:32" s="94" customFormat="1" ht="18.75" customHeight="1" x14ac:dyDescent="0.25">
      <c r="A285" s="122">
        <f t="shared" si="6"/>
        <v>277</v>
      </c>
      <c r="B285" s="132"/>
      <c r="C285" s="133"/>
      <c r="D285" s="133"/>
      <c r="E285" s="133"/>
      <c r="F285" s="133"/>
      <c r="G285" s="133"/>
      <c r="H285" s="133"/>
      <c r="I285" s="136"/>
      <c r="J285" s="136"/>
      <c r="K285" s="136"/>
      <c r="L285" s="133"/>
      <c r="M285" s="133"/>
      <c r="N285" s="133"/>
      <c r="O285" s="133"/>
      <c r="P285" s="133"/>
      <c r="Q285" s="133"/>
      <c r="R285" s="133"/>
      <c r="S285" s="136"/>
      <c r="T285" s="137"/>
      <c r="U285" s="137"/>
      <c r="V285" s="137"/>
      <c r="W285" s="137"/>
      <c r="X285" s="137"/>
      <c r="Y285" s="137"/>
      <c r="Z285" s="138"/>
      <c r="AA285" s="99"/>
      <c r="AB285" s="131"/>
      <c r="AC285" s="97"/>
      <c r="AD285" s="97"/>
      <c r="AE285" s="97"/>
      <c r="AF285" s="97"/>
    </row>
    <row r="286" spans="1:32" s="94" customFormat="1" ht="18.75" customHeight="1" x14ac:dyDescent="0.25">
      <c r="A286" s="122">
        <f t="shared" si="6"/>
        <v>278</v>
      </c>
      <c r="B286" s="132"/>
      <c r="C286" s="133"/>
      <c r="D286" s="133"/>
      <c r="E286" s="133"/>
      <c r="F286" s="133"/>
      <c r="G286" s="133"/>
      <c r="H286" s="133"/>
      <c r="I286" s="136"/>
      <c r="J286" s="136"/>
      <c r="K286" s="136"/>
      <c r="L286" s="133"/>
      <c r="M286" s="133"/>
      <c r="N286" s="133"/>
      <c r="O286" s="133"/>
      <c r="P286" s="133"/>
      <c r="Q286" s="133"/>
      <c r="R286" s="133"/>
      <c r="S286" s="136"/>
      <c r="T286" s="137"/>
      <c r="U286" s="137"/>
      <c r="V286" s="137"/>
      <c r="W286" s="137"/>
      <c r="X286" s="137"/>
      <c r="Y286" s="137"/>
      <c r="Z286" s="138"/>
      <c r="AA286" s="99"/>
      <c r="AB286" s="131"/>
      <c r="AC286" s="97"/>
      <c r="AD286" s="97"/>
      <c r="AE286" s="97"/>
      <c r="AF286" s="97"/>
    </row>
    <row r="287" spans="1:32" s="94" customFormat="1" ht="18.75" customHeight="1" x14ac:dyDescent="0.25">
      <c r="A287" s="122">
        <f t="shared" si="6"/>
        <v>279</v>
      </c>
      <c r="B287" s="132"/>
      <c r="C287" s="133"/>
      <c r="D287" s="133"/>
      <c r="E287" s="133"/>
      <c r="F287" s="133"/>
      <c r="G287" s="133"/>
      <c r="H287" s="133"/>
      <c r="I287" s="136"/>
      <c r="J287" s="136"/>
      <c r="K287" s="136"/>
      <c r="L287" s="133"/>
      <c r="M287" s="133"/>
      <c r="N287" s="133"/>
      <c r="O287" s="133"/>
      <c r="P287" s="133"/>
      <c r="Q287" s="133"/>
      <c r="R287" s="133"/>
      <c r="S287" s="136"/>
      <c r="T287" s="137"/>
      <c r="U287" s="137"/>
      <c r="V287" s="137"/>
      <c r="W287" s="137"/>
      <c r="X287" s="137"/>
      <c r="Y287" s="137"/>
      <c r="Z287" s="138"/>
      <c r="AA287" s="99"/>
      <c r="AB287" s="131"/>
      <c r="AC287" s="97"/>
      <c r="AD287" s="97"/>
      <c r="AE287" s="97"/>
      <c r="AF287" s="97"/>
    </row>
    <row r="288" spans="1:32" s="94" customFormat="1" ht="18.75" customHeight="1" x14ac:dyDescent="0.25">
      <c r="A288" s="122">
        <f t="shared" si="6"/>
        <v>280</v>
      </c>
      <c r="B288" s="132"/>
      <c r="C288" s="133"/>
      <c r="D288" s="133"/>
      <c r="E288" s="133"/>
      <c r="F288" s="133"/>
      <c r="G288" s="133"/>
      <c r="H288" s="133"/>
      <c r="I288" s="136"/>
      <c r="J288" s="136"/>
      <c r="K288" s="136"/>
      <c r="L288" s="133"/>
      <c r="M288" s="133"/>
      <c r="N288" s="133"/>
      <c r="O288" s="133"/>
      <c r="P288" s="133"/>
      <c r="Q288" s="133"/>
      <c r="R288" s="133"/>
      <c r="S288" s="136"/>
      <c r="T288" s="137"/>
      <c r="U288" s="137"/>
      <c r="V288" s="137"/>
      <c r="W288" s="137"/>
      <c r="X288" s="137"/>
      <c r="Y288" s="137"/>
      <c r="Z288" s="138"/>
      <c r="AA288" s="99"/>
      <c r="AB288" s="131"/>
      <c r="AC288" s="97"/>
      <c r="AD288" s="97"/>
      <c r="AE288" s="97"/>
      <c r="AF288" s="97"/>
    </row>
    <row r="289" spans="1:32" s="94" customFormat="1" ht="18.75" customHeight="1" x14ac:dyDescent="0.25">
      <c r="A289" s="122">
        <f t="shared" si="6"/>
        <v>281</v>
      </c>
      <c r="B289" s="132"/>
      <c r="C289" s="133"/>
      <c r="D289" s="133"/>
      <c r="E289" s="133"/>
      <c r="F289" s="133"/>
      <c r="G289" s="133"/>
      <c r="H289" s="133"/>
      <c r="I289" s="136"/>
      <c r="J289" s="136"/>
      <c r="K289" s="136"/>
      <c r="L289" s="133"/>
      <c r="M289" s="133"/>
      <c r="N289" s="133"/>
      <c r="O289" s="133"/>
      <c r="P289" s="133"/>
      <c r="Q289" s="133"/>
      <c r="R289" s="133"/>
      <c r="S289" s="136"/>
      <c r="T289" s="137"/>
      <c r="U289" s="137"/>
      <c r="V289" s="137"/>
      <c r="W289" s="137"/>
      <c r="X289" s="137"/>
      <c r="Y289" s="137"/>
      <c r="Z289" s="138"/>
      <c r="AA289" s="99"/>
      <c r="AB289" s="131"/>
      <c r="AC289" s="97"/>
      <c r="AD289" s="97"/>
      <c r="AE289" s="97"/>
      <c r="AF289" s="97"/>
    </row>
    <row r="290" spans="1:32" s="94" customFormat="1" ht="18.75" customHeight="1" x14ac:dyDescent="0.25">
      <c r="A290" s="122">
        <f t="shared" si="6"/>
        <v>282</v>
      </c>
      <c r="B290" s="132"/>
      <c r="C290" s="133"/>
      <c r="D290" s="133"/>
      <c r="E290" s="133"/>
      <c r="F290" s="133"/>
      <c r="G290" s="133"/>
      <c r="H290" s="133"/>
      <c r="I290" s="136"/>
      <c r="J290" s="136"/>
      <c r="K290" s="136"/>
      <c r="L290" s="133"/>
      <c r="M290" s="133"/>
      <c r="N290" s="133"/>
      <c r="O290" s="133"/>
      <c r="P290" s="133"/>
      <c r="Q290" s="133"/>
      <c r="R290" s="133"/>
      <c r="S290" s="136"/>
      <c r="T290" s="137"/>
      <c r="U290" s="137"/>
      <c r="V290" s="137"/>
      <c r="W290" s="137"/>
      <c r="X290" s="137"/>
      <c r="Y290" s="137"/>
      <c r="Z290" s="138"/>
      <c r="AA290" s="99"/>
      <c r="AB290" s="131"/>
      <c r="AC290" s="97"/>
      <c r="AD290" s="97"/>
      <c r="AE290" s="97"/>
      <c r="AF290" s="97"/>
    </row>
    <row r="291" spans="1:32" s="94" customFormat="1" ht="18.75" customHeight="1" x14ac:dyDescent="0.25">
      <c r="A291" s="122">
        <f t="shared" si="6"/>
        <v>283</v>
      </c>
      <c r="B291" s="132"/>
      <c r="C291" s="133"/>
      <c r="D291" s="133"/>
      <c r="E291" s="133"/>
      <c r="F291" s="133"/>
      <c r="G291" s="133"/>
      <c r="H291" s="133"/>
      <c r="I291" s="136"/>
      <c r="J291" s="136"/>
      <c r="K291" s="136"/>
      <c r="L291" s="133"/>
      <c r="M291" s="133"/>
      <c r="N291" s="133"/>
      <c r="O291" s="133"/>
      <c r="P291" s="133"/>
      <c r="Q291" s="133"/>
      <c r="R291" s="133"/>
      <c r="S291" s="136"/>
      <c r="T291" s="137"/>
      <c r="U291" s="137"/>
      <c r="V291" s="137"/>
      <c r="W291" s="137"/>
      <c r="X291" s="137"/>
      <c r="Y291" s="137"/>
      <c r="Z291" s="138"/>
      <c r="AA291" s="99"/>
      <c r="AB291" s="131"/>
      <c r="AC291" s="97"/>
      <c r="AD291" s="97"/>
      <c r="AE291" s="97"/>
      <c r="AF291" s="97"/>
    </row>
    <row r="292" spans="1:32" s="94" customFormat="1" ht="18.75" customHeight="1" x14ac:dyDescent="0.25">
      <c r="A292" s="122">
        <f t="shared" si="6"/>
        <v>284</v>
      </c>
      <c r="B292" s="132"/>
      <c r="C292" s="133"/>
      <c r="D292" s="133"/>
      <c r="E292" s="133"/>
      <c r="F292" s="133"/>
      <c r="G292" s="133"/>
      <c r="H292" s="133"/>
      <c r="I292" s="136"/>
      <c r="J292" s="136"/>
      <c r="K292" s="136"/>
      <c r="L292" s="133"/>
      <c r="M292" s="133"/>
      <c r="N292" s="133"/>
      <c r="O292" s="133"/>
      <c r="P292" s="133"/>
      <c r="Q292" s="133"/>
      <c r="R292" s="133"/>
      <c r="S292" s="136"/>
      <c r="T292" s="137"/>
      <c r="U292" s="137"/>
      <c r="V292" s="137"/>
      <c r="W292" s="137"/>
      <c r="X292" s="137"/>
      <c r="Y292" s="137"/>
      <c r="Z292" s="138"/>
      <c r="AA292" s="99"/>
      <c r="AB292" s="131"/>
      <c r="AC292" s="97"/>
      <c r="AD292" s="97"/>
      <c r="AE292" s="97"/>
      <c r="AF292" s="97"/>
    </row>
    <row r="293" spans="1:32" s="94" customFormat="1" ht="18.75" customHeight="1" x14ac:dyDescent="0.25">
      <c r="A293" s="122">
        <f t="shared" si="6"/>
        <v>285</v>
      </c>
      <c r="B293" s="132"/>
      <c r="C293" s="133"/>
      <c r="D293" s="133"/>
      <c r="E293" s="133"/>
      <c r="F293" s="133"/>
      <c r="G293" s="133"/>
      <c r="H293" s="133"/>
      <c r="I293" s="136"/>
      <c r="J293" s="136"/>
      <c r="K293" s="136"/>
      <c r="L293" s="133"/>
      <c r="M293" s="133"/>
      <c r="N293" s="133"/>
      <c r="O293" s="133"/>
      <c r="P293" s="133"/>
      <c r="Q293" s="133"/>
      <c r="R293" s="133"/>
      <c r="S293" s="136"/>
      <c r="T293" s="137"/>
      <c r="U293" s="137"/>
      <c r="V293" s="137"/>
      <c r="W293" s="137"/>
      <c r="X293" s="137"/>
      <c r="Y293" s="137"/>
      <c r="Z293" s="138"/>
      <c r="AA293" s="99"/>
      <c r="AB293" s="131"/>
      <c r="AC293" s="97"/>
      <c r="AD293" s="97"/>
      <c r="AE293" s="97"/>
      <c r="AF293" s="97"/>
    </row>
    <row r="294" spans="1:32" s="94" customFormat="1" ht="18.75" customHeight="1" x14ac:dyDescent="0.25">
      <c r="A294" s="122">
        <f t="shared" si="6"/>
        <v>286</v>
      </c>
      <c r="B294" s="132"/>
      <c r="C294" s="133"/>
      <c r="D294" s="133"/>
      <c r="E294" s="133"/>
      <c r="F294" s="133"/>
      <c r="G294" s="133"/>
      <c r="H294" s="133"/>
      <c r="I294" s="136"/>
      <c r="J294" s="136"/>
      <c r="K294" s="136"/>
      <c r="L294" s="133"/>
      <c r="M294" s="133"/>
      <c r="N294" s="133"/>
      <c r="O294" s="133"/>
      <c r="P294" s="133"/>
      <c r="Q294" s="133"/>
      <c r="R294" s="133"/>
      <c r="S294" s="136"/>
      <c r="T294" s="137"/>
      <c r="U294" s="137"/>
      <c r="V294" s="137"/>
      <c r="W294" s="137"/>
      <c r="X294" s="137"/>
      <c r="Y294" s="137"/>
      <c r="Z294" s="138"/>
      <c r="AA294" s="99"/>
      <c r="AB294" s="131"/>
      <c r="AC294" s="97"/>
      <c r="AD294" s="97"/>
      <c r="AE294" s="97"/>
      <c r="AF294" s="97"/>
    </row>
    <row r="295" spans="1:32" s="94" customFormat="1" ht="18.75" customHeight="1" x14ac:dyDescent="0.25">
      <c r="A295" s="122">
        <f t="shared" si="6"/>
        <v>287</v>
      </c>
      <c r="B295" s="132"/>
      <c r="C295" s="133"/>
      <c r="D295" s="133"/>
      <c r="E295" s="133"/>
      <c r="F295" s="133"/>
      <c r="G295" s="133"/>
      <c r="H295" s="133"/>
      <c r="I295" s="136"/>
      <c r="J295" s="136"/>
      <c r="K295" s="136"/>
      <c r="L295" s="133"/>
      <c r="M295" s="133"/>
      <c r="N295" s="133"/>
      <c r="O295" s="133"/>
      <c r="P295" s="133"/>
      <c r="Q295" s="133"/>
      <c r="R295" s="133"/>
      <c r="S295" s="136"/>
      <c r="T295" s="137"/>
      <c r="U295" s="137"/>
      <c r="V295" s="137"/>
      <c r="W295" s="137"/>
      <c r="X295" s="137"/>
      <c r="Y295" s="137"/>
      <c r="Z295" s="138"/>
      <c r="AA295" s="99"/>
      <c r="AB295" s="131"/>
      <c r="AC295" s="97"/>
      <c r="AD295" s="97"/>
      <c r="AE295" s="97"/>
      <c r="AF295" s="97"/>
    </row>
    <row r="296" spans="1:32" s="94" customFormat="1" ht="18.75" customHeight="1" x14ac:dyDescent="0.25">
      <c r="A296" s="122">
        <f t="shared" si="6"/>
        <v>288</v>
      </c>
      <c r="B296" s="132"/>
      <c r="C296" s="133"/>
      <c r="D296" s="133"/>
      <c r="E296" s="133"/>
      <c r="F296" s="133"/>
      <c r="G296" s="133"/>
      <c r="H296" s="133"/>
      <c r="I296" s="136"/>
      <c r="J296" s="136"/>
      <c r="K296" s="136"/>
      <c r="L296" s="133"/>
      <c r="M296" s="133"/>
      <c r="N296" s="133"/>
      <c r="O296" s="133"/>
      <c r="P296" s="133"/>
      <c r="Q296" s="133"/>
      <c r="R296" s="133"/>
      <c r="S296" s="136"/>
      <c r="T296" s="137"/>
      <c r="U296" s="137"/>
      <c r="V296" s="137"/>
      <c r="W296" s="137"/>
      <c r="X296" s="137"/>
      <c r="Y296" s="137"/>
      <c r="Z296" s="138"/>
      <c r="AA296" s="99"/>
      <c r="AB296" s="131"/>
      <c r="AC296" s="97"/>
      <c r="AD296" s="97"/>
      <c r="AE296" s="97"/>
      <c r="AF296" s="97"/>
    </row>
    <row r="297" spans="1:32" s="94" customFormat="1" ht="18.75" customHeight="1" x14ac:dyDescent="0.25">
      <c r="A297" s="122">
        <f t="shared" si="6"/>
        <v>289</v>
      </c>
      <c r="B297" s="132"/>
      <c r="C297" s="133"/>
      <c r="D297" s="133"/>
      <c r="E297" s="133"/>
      <c r="F297" s="133"/>
      <c r="G297" s="133"/>
      <c r="H297" s="133"/>
      <c r="I297" s="136"/>
      <c r="J297" s="136"/>
      <c r="K297" s="136"/>
      <c r="L297" s="133"/>
      <c r="M297" s="133"/>
      <c r="N297" s="133"/>
      <c r="O297" s="133"/>
      <c r="P297" s="133"/>
      <c r="Q297" s="133"/>
      <c r="R297" s="133"/>
      <c r="S297" s="136"/>
      <c r="T297" s="137"/>
      <c r="U297" s="137"/>
      <c r="V297" s="137"/>
      <c r="W297" s="137"/>
      <c r="X297" s="137"/>
      <c r="Y297" s="137"/>
      <c r="Z297" s="138"/>
      <c r="AA297" s="99"/>
      <c r="AB297" s="131"/>
      <c r="AC297" s="97"/>
      <c r="AD297" s="97"/>
      <c r="AE297" s="97"/>
      <c r="AF297" s="97"/>
    </row>
    <row r="298" spans="1:32" s="94" customFormat="1" ht="18.75" customHeight="1" x14ac:dyDescent="0.25">
      <c r="A298" s="122">
        <f t="shared" si="6"/>
        <v>290</v>
      </c>
      <c r="B298" s="132"/>
      <c r="C298" s="133"/>
      <c r="D298" s="133"/>
      <c r="E298" s="133"/>
      <c r="F298" s="133"/>
      <c r="G298" s="133"/>
      <c r="H298" s="133"/>
      <c r="I298" s="136"/>
      <c r="J298" s="136"/>
      <c r="K298" s="136"/>
      <c r="L298" s="133"/>
      <c r="M298" s="133"/>
      <c r="N298" s="133"/>
      <c r="O298" s="133"/>
      <c r="P298" s="133"/>
      <c r="Q298" s="133"/>
      <c r="R298" s="133"/>
      <c r="S298" s="136"/>
      <c r="T298" s="137"/>
      <c r="U298" s="137"/>
      <c r="V298" s="137"/>
      <c r="W298" s="137"/>
      <c r="X298" s="137"/>
      <c r="Y298" s="137"/>
      <c r="Z298" s="138"/>
      <c r="AA298" s="99"/>
      <c r="AB298" s="131"/>
      <c r="AC298" s="97"/>
      <c r="AD298" s="97"/>
      <c r="AE298" s="97"/>
      <c r="AF298" s="97"/>
    </row>
    <row r="299" spans="1:32" s="94" customFormat="1" ht="18.75" customHeight="1" x14ac:dyDescent="0.25">
      <c r="A299" s="122">
        <f t="shared" si="6"/>
        <v>291</v>
      </c>
      <c r="B299" s="132"/>
      <c r="C299" s="133"/>
      <c r="D299" s="133"/>
      <c r="E299" s="133"/>
      <c r="F299" s="133"/>
      <c r="G299" s="133"/>
      <c r="H299" s="133"/>
      <c r="I299" s="136"/>
      <c r="J299" s="136"/>
      <c r="K299" s="136"/>
      <c r="L299" s="133"/>
      <c r="M299" s="133"/>
      <c r="N299" s="133"/>
      <c r="O299" s="133"/>
      <c r="P299" s="133"/>
      <c r="Q299" s="133"/>
      <c r="R299" s="133"/>
      <c r="S299" s="136"/>
      <c r="T299" s="137"/>
      <c r="U299" s="137"/>
      <c r="V299" s="137"/>
      <c r="W299" s="137"/>
      <c r="X299" s="137"/>
      <c r="Y299" s="137"/>
      <c r="Z299" s="138"/>
      <c r="AA299" s="99"/>
      <c r="AB299" s="131"/>
      <c r="AC299" s="97"/>
      <c r="AD299" s="97"/>
      <c r="AE299" s="97"/>
      <c r="AF299" s="97"/>
    </row>
    <row r="300" spans="1:32" s="94" customFormat="1" ht="18.75" customHeight="1" x14ac:dyDescent="0.25">
      <c r="A300" s="122">
        <f t="shared" si="6"/>
        <v>292</v>
      </c>
      <c r="B300" s="132"/>
      <c r="C300" s="133"/>
      <c r="D300" s="133"/>
      <c r="E300" s="133"/>
      <c r="F300" s="133"/>
      <c r="G300" s="133"/>
      <c r="H300" s="133"/>
      <c r="I300" s="136"/>
      <c r="J300" s="136"/>
      <c r="K300" s="136"/>
      <c r="L300" s="133"/>
      <c r="M300" s="133"/>
      <c r="N300" s="133"/>
      <c r="O300" s="133"/>
      <c r="P300" s="133"/>
      <c r="Q300" s="133"/>
      <c r="R300" s="133"/>
      <c r="S300" s="136"/>
      <c r="T300" s="137"/>
      <c r="U300" s="137"/>
      <c r="V300" s="137"/>
      <c r="W300" s="137"/>
      <c r="X300" s="137"/>
      <c r="Y300" s="137"/>
      <c r="Z300" s="138"/>
      <c r="AA300" s="99"/>
      <c r="AB300" s="131"/>
      <c r="AC300" s="97"/>
      <c r="AD300" s="97"/>
      <c r="AE300" s="97"/>
      <c r="AF300" s="97"/>
    </row>
    <row r="301" spans="1:32" s="94" customFormat="1" ht="18.75" customHeight="1" x14ac:dyDescent="0.25">
      <c r="A301" s="122">
        <f t="shared" si="6"/>
        <v>293</v>
      </c>
      <c r="B301" s="132"/>
      <c r="C301" s="133"/>
      <c r="D301" s="133"/>
      <c r="E301" s="133"/>
      <c r="F301" s="133"/>
      <c r="G301" s="133"/>
      <c r="H301" s="133"/>
      <c r="I301" s="136"/>
      <c r="J301" s="136"/>
      <c r="K301" s="136"/>
      <c r="L301" s="133"/>
      <c r="M301" s="133"/>
      <c r="N301" s="133"/>
      <c r="O301" s="133"/>
      <c r="P301" s="133"/>
      <c r="Q301" s="133"/>
      <c r="R301" s="133"/>
      <c r="S301" s="136"/>
      <c r="T301" s="137"/>
      <c r="U301" s="137"/>
      <c r="V301" s="137"/>
      <c r="W301" s="137"/>
      <c r="X301" s="137"/>
      <c r="Y301" s="137"/>
      <c r="Z301" s="138"/>
      <c r="AA301" s="99"/>
      <c r="AB301" s="131"/>
      <c r="AC301" s="97"/>
      <c r="AD301" s="97"/>
      <c r="AE301" s="97"/>
      <c r="AF301" s="97"/>
    </row>
    <row r="302" spans="1:32" s="94" customFormat="1" ht="18.75" customHeight="1" x14ac:dyDescent="0.25">
      <c r="A302" s="122">
        <f t="shared" si="6"/>
        <v>294</v>
      </c>
      <c r="B302" s="132"/>
      <c r="C302" s="133"/>
      <c r="D302" s="133"/>
      <c r="E302" s="133"/>
      <c r="F302" s="133"/>
      <c r="G302" s="133"/>
      <c r="H302" s="133"/>
      <c r="I302" s="136"/>
      <c r="J302" s="136"/>
      <c r="K302" s="136"/>
      <c r="L302" s="133"/>
      <c r="M302" s="133"/>
      <c r="N302" s="133"/>
      <c r="O302" s="133"/>
      <c r="P302" s="133"/>
      <c r="Q302" s="133"/>
      <c r="R302" s="133"/>
      <c r="S302" s="136"/>
      <c r="T302" s="137"/>
      <c r="U302" s="137"/>
      <c r="V302" s="137"/>
      <c r="W302" s="137"/>
      <c r="X302" s="137"/>
      <c r="Y302" s="137"/>
      <c r="Z302" s="138"/>
      <c r="AA302" s="99"/>
      <c r="AB302" s="131"/>
      <c r="AC302" s="97"/>
      <c r="AD302" s="97"/>
      <c r="AE302" s="97"/>
      <c r="AF302" s="97"/>
    </row>
    <row r="303" spans="1:32" s="94" customFormat="1" ht="18.75" customHeight="1" x14ac:dyDescent="0.25">
      <c r="A303" s="122">
        <f t="shared" si="6"/>
        <v>295</v>
      </c>
      <c r="B303" s="132"/>
      <c r="C303" s="133"/>
      <c r="D303" s="133"/>
      <c r="E303" s="133"/>
      <c r="F303" s="133"/>
      <c r="G303" s="133"/>
      <c r="H303" s="133"/>
      <c r="I303" s="136"/>
      <c r="J303" s="136"/>
      <c r="K303" s="136"/>
      <c r="L303" s="133"/>
      <c r="M303" s="133"/>
      <c r="N303" s="133"/>
      <c r="O303" s="133"/>
      <c r="P303" s="133"/>
      <c r="Q303" s="133"/>
      <c r="R303" s="133"/>
      <c r="S303" s="136"/>
      <c r="T303" s="137"/>
      <c r="U303" s="137"/>
      <c r="V303" s="137"/>
      <c r="W303" s="137"/>
      <c r="X303" s="137"/>
      <c r="Y303" s="137"/>
      <c r="Z303" s="138"/>
      <c r="AA303" s="99"/>
      <c r="AB303" s="131"/>
      <c r="AC303" s="97"/>
      <c r="AD303" s="97"/>
      <c r="AE303" s="97"/>
      <c r="AF303" s="97"/>
    </row>
    <row r="304" spans="1:32" s="94" customFormat="1" ht="18.75" customHeight="1" x14ac:dyDescent="0.25">
      <c r="A304" s="122">
        <f t="shared" si="6"/>
        <v>296</v>
      </c>
      <c r="B304" s="132"/>
      <c r="C304" s="133"/>
      <c r="D304" s="133"/>
      <c r="E304" s="133"/>
      <c r="F304" s="133"/>
      <c r="G304" s="133"/>
      <c r="H304" s="133"/>
      <c r="I304" s="136"/>
      <c r="J304" s="136"/>
      <c r="K304" s="133"/>
      <c r="L304" s="133"/>
      <c r="M304" s="133"/>
      <c r="N304" s="133"/>
      <c r="O304" s="133"/>
      <c r="P304" s="133"/>
      <c r="Q304" s="133"/>
      <c r="R304" s="133"/>
      <c r="S304" s="136"/>
      <c r="T304" s="137"/>
      <c r="U304" s="137"/>
      <c r="V304" s="137"/>
      <c r="W304" s="137"/>
      <c r="X304" s="137"/>
      <c r="Y304" s="137"/>
      <c r="Z304" s="138"/>
      <c r="AA304" s="99"/>
      <c r="AB304" s="131"/>
      <c r="AC304" s="97"/>
      <c r="AD304" s="97"/>
      <c r="AE304" s="97"/>
      <c r="AF304" s="97"/>
    </row>
    <row r="305" spans="1:32" s="94" customFormat="1" ht="18.75" customHeight="1" x14ac:dyDescent="0.25">
      <c r="A305" s="122">
        <f t="shared" si="6"/>
        <v>297</v>
      </c>
      <c r="B305" s="132"/>
      <c r="C305" s="133"/>
      <c r="D305" s="133"/>
      <c r="E305" s="133"/>
      <c r="F305" s="133"/>
      <c r="G305" s="133"/>
      <c r="H305" s="133"/>
      <c r="I305" s="136"/>
      <c r="J305" s="136"/>
      <c r="K305" s="136"/>
      <c r="L305" s="133"/>
      <c r="M305" s="133"/>
      <c r="N305" s="133"/>
      <c r="O305" s="133"/>
      <c r="P305" s="133"/>
      <c r="Q305" s="133"/>
      <c r="R305" s="133"/>
      <c r="S305" s="136"/>
      <c r="T305" s="137"/>
      <c r="U305" s="137"/>
      <c r="V305" s="137"/>
      <c r="W305" s="137"/>
      <c r="X305" s="137"/>
      <c r="Y305" s="137"/>
      <c r="Z305" s="138"/>
      <c r="AA305" s="99"/>
      <c r="AB305" s="131"/>
      <c r="AC305" s="97"/>
      <c r="AD305" s="97"/>
      <c r="AE305" s="97"/>
      <c r="AF305" s="97"/>
    </row>
    <row r="306" spans="1:32" s="94" customFormat="1" ht="18.75" customHeight="1" x14ac:dyDescent="0.25">
      <c r="A306" s="122">
        <f t="shared" si="6"/>
        <v>298</v>
      </c>
      <c r="B306" s="132"/>
      <c r="C306" s="133"/>
      <c r="D306" s="133"/>
      <c r="E306" s="133"/>
      <c r="F306" s="133"/>
      <c r="G306" s="133"/>
      <c r="H306" s="133"/>
      <c r="I306" s="136"/>
      <c r="J306" s="136"/>
      <c r="K306" s="136"/>
      <c r="L306" s="133"/>
      <c r="M306" s="133"/>
      <c r="N306" s="133"/>
      <c r="O306" s="133"/>
      <c r="P306" s="133"/>
      <c r="Q306" s="133"/>
      <c r="R306" s="133"/>
      <c r="S306" s="136"/>
      <c r="T306" s="137"/>
      <c r="U306" s="137"/>
      <c r="V306" s="137"/>
      <c r="W306" s="137"/>
      <c r="X306" s="137"/>
      <c r="Y306" s="137"/>
      <c r="Z306" s="138"/>
      <c r="AA306" s="99"/>
      <c r="AB306" s="131"/>
      <c r="AC306" s="97"/>
      <c r="AD306" s="97"/>
      <c r="AE306" s="97"/>
      <c r="AF306" s="97"/>
    </row>
    <row r="307" spans="1:32" s="94" customFormat="1" ht="18.75" customHeight="1" x14ac:dyDescent="0.25">
      <c r="A307" s="122">
        <f t="shared" si="6"/>
        <v>299</v>
      </c>
      <c r="B307" s="132"/>
      <c r="C307" s="133"/>
      <c r="D307" s="133"/>
      <c r="E307" s="133"/>
      <c r="F307" s="133"/>
      <c r="G307" s="133"/>
      <c r="H307" s="133"/>
      <c r="I307" s="136"/>
      <c r="J307" s="136"/>
      <c r="K307" s="136"/>
      <c r="L307" s="133"/>
      <c r="M307" s="133"/>
      <c r="N307" s="133"/>
      <c r="O307" s="133"/>
      <c r="P307" s="133"/>
      <c r="Q307" s="133"/>
      <c r="R307" s="133"/>
      <c r="S307" s="136"/>
      <c r="T307" s="137"/>
      <c r="U307" s="137"/>
      <c r="V307" s="137"/>
      <c r="W307" s="137"/>
      <c r="X307" s="137"/>
      <c r="Y307" s="137"/>
      <c r="Z307" s="138"/>
      <c r="AA307" s="99"/>
      <c r="AB307" s="131"/>
      <c r="AC307" s="97"/>
      <c r="AD307" s="97"/>
      <c r="AE307" s="97"/>
      <c r="AF307" s="97"/>
    </row>
    <row r="308" spans="1:32" s="94" customFormat="1" ht="18.75" customHeight="1" x14ac:dyDescent="0.25">
      <c r="A308" s="122">
        <f t="shared" si="6"/>
        <v>300</v>
      </c>
      <c r="B308" s="132"/>
      <c r="C308" s="133"/>
      <c r="D308" s="133"/>
      <c r="E308" s="133"/>
      <c r="F308" s="133"/>
      <c r="G308" s="133"/>
      <c r="H308" s="133"/>
      <c r="I308" s="136"/>
      <c r="J308" s="136"/>
      <c r="K308" s="136"/>
      <c r="L308" s="133"/>
      <c r="M308" s="133"/>
      <c r="N308" s="133"/>
      <c r="O308" s="133"/>
      <c r="P308" s="133"/>
      <c r="Q308" s="133"/>
      <c r="R308" s="133"/>
      <c r="S308" s="136"/>
      <c r="T308" s="137"/>
      <c r="U308" s="137"/>
      <c r="V308" s="137"/>
      <c r="W308" s="137"/>
      <c r="X308" s="137"/>
      <c r="Y308" s="137"/>
      <c r="Z308" s="138"/>
      <c r="AA308" s="99"/>
      <c r="AB308" s="131"/>
      <c r="AC308" s="97"/>
      <c r="AD308" s="97"/>
      <c r="AE308" s="97"/>
      <c r="AF308" s="97"/>
    </row>
    <row r="309" spans="1:32" s="94" customFormat="1" ht="18.75" customHeight="1" x14ac:dyDescent="0.25">
      <c r="A309" s="122">
        <f t="shared" si="6"/>
        <v>301</v>
      </c>
      <c r="B309" s="132"/>
      <c r="C309" s="133"/>
      <c r="D309" s="133"/>
      <c r="E309" s="133"/>
      <c r="F309" s="133"/>
      <c r="G309" s="133"/>
      <c r="H309" s="133"/>
      <c r="I309" s="136"/>
      <c r="J309" s="136"/>
      <c r="K309" s="136"/>
      <c r="L309" s="133"/>
      <c r="M309" s="133"/>
      <c r="N309" s="133"/>
      <c r="O309" s="133"/>
      <c r="P309" s="133"/>
      <c r="Q309" s="133"/>
      <c r="R309" s="133"/>
      <c r="S309" s="136"/>
      <c r="T309" s="137"/>
      <c r="U309" s="137"/>
      <c r="V309" s="137"/>
      <c r="W309" s="137"/>
      <c r="X309" s="137"/>
      <c r="Y309" s="137"/>
      <c r="Z309" s="138"/>
      <c r="AA309" s="99"/>
      <c r="AB309" s="131"/>
      <c r="AC309" s="97"/>
      <c r="AD309" s="97"/>
      <c r="AE309" s="97"/>
      <c r="AF309" s="97"/>
    </row>
    <row r="310" spans="1:32" s="94" customFormat="1" ht="18.75" customHeight="1" x14ac:dyDescent="0.25">
      <c r="A310" s="122">
        <f t="shared" si="6"/>
        <v>302</v>
      </c>
      <c r="B310" s="132"/>
      <c r="C310" s="133"/>
      <c r="D310" s="133"/>
      <c r="E310" s="133"/>
      <c r="F310" s="133"/>
      <c r="G310" s="133"/>
      <c r="H310" s="133"/>
      <c r="I310" s="136"/>
      <c r="J310" s="136"/>
      <c r="K310" s="136"/>
      <c r="L310" s="133"/>
      <c r="M310" s="133"/>
      <c r="N310" s="133"/>
      <c r="O310" s="133"/>
      <c r="P310" s="133"/>
      <c r="Q310" s="133"/>
      <c r="R310" s="133"/>
      <c r="S310" s="136"/>
      <c r="T310" s="137"/>
      <c r="U310" s="137"/>
      <c r="V310" s="137"/>
      <c r="W310" s="137"/>
      <c r="X310" s="137"/>
      <c r="Y310" s="137"/>
      <c r="Z310" s="138"/>
      <c r="AA310" s="99"/>
      <c r="AB310" s="131"/>
      <c r="AC310" s="97"/>
      <c r="AD310" s="97"/>
      <c r="AE310" s="97"/>
      <c r="AF310" s="97"/>
    </row>
    <row r="311" spans="1:32" s="94" customFormat="1" ht="18.75" customHeight="1" x14ac:dyDescent="0.25">
      <c r="A311" s="122">
        <f t="shared" si="6"/>
        <v>303</v>
      </c>
      <c r="B311" s="132"/>
      <c r="C311" s="133"/>
      <c r="D311" s="133"/>
      <c r="E311" s="133"/>
      <c r="F311" s="133"/>
      <c r="G311" s="133"/>
      <c r="H311" s="133"/>
      <c r="I311" s="136"/>
      <c r="J311" s="136"/>
      <c r="K311" s="136"/>
      <c r="L311" s="133"/>
      <c r="M311" s="133"/>
      <c r="N311" s="133"/>
      <c r="O311" s="133"/>
      <c r="P311" s="133"/>
      <c r="Q311" s="133"/>
      <c r="R311" s="133"/>
      <c r="S311" s="136"/>
      <c r="T311" s="137"/>
      <c r="U311" s="137"/>
      <c r="V311" s="137"/>
      <c r="W311" s="137"/>
      <c r="X311" s="137"/>
      <c r="Y311" s="137"/>
      <c r="Z311" s="138"/>
      <c r="AA311" s="99"/>
      <c r="AB311" s="131"/>
      <c r="AC311" s="97"/>
      <c r="AD311" s="97"/>
      <c r="AE311" s="97"/>
      <c r="AF311" s="97"/>
    </row>
    <row r="312" spans="1:32" s="94" customFormat="1" ht="18.75" customHeight="1" x14ac:dyDescent="0.25">
      <c r="A312" s="122">
        <f t="shared" si="6"/>
        <v>304</v>
      </c>
      <c r="B312" s="132"/>
      <c r="C312" s="133"/>
      <c r="D312" s="133"/>
      <c r="E312" s="133"/>
      <c r="F312" s="133"/>
      <c r="G312" s="133"/>
      <c r="H312" s="133"/>
      <c r="I312" s="136"/>
      <c r="J312" s="136"/>
      <c r="K312" s="136"/>
      <c r="L312" s="133"/>
      <c r="M312" s="133"/>
      <c r="N312" s="133"/>
      <c r="O312" s="133"/>
      <c r="P312" s="133"/>
      <c r="Q312" s="133"/>
      <c r="R312" s="133"/>
      <c r="S312" s="136"/>
      <c r="T312" s="137"/>
      <c r="U312" s="137"/>
      <c r="V312" s="137"/>
      <c r="W312" s="137"/>
      <c r="X312" s="137"/>
      <c r="Y312" s="137"/>
      <c r="Z312" s="138"/>
      <c r="AA312" s="99"/>
      <c r="AB312" s="131"/>
      <c r="AC312" s="97"/>
      <c r="AD312" s="97"/>
      <c r="AE312" s="97"/>
      <c r="AF312" s="97"/>
    </row>
    <row r="313" spans="1:32" s="94" customFormat="1" ht="18.75" customHeight="1" x14ac:dyDescent="0.25">
      <c r="A313" s="122">
        <f t="shared" si="6"/>
        <v>305</v>
      </c>
      <c r="B313" s="132"/>
      <c r="C313" s="133"/>
      <c r="D313" s="133"/>
      <c r="E313" s="133"/>
      <c r="F313" s="133"/>
      <c r="G313" s="133"/>
      <c r="H313" s="133"/>
      <c r="I313" s="136"/>
      <c r="J313" s="136"/>
      <c r="K313" s="136"/>
      <c r="L313" s="133"/>
      <c r="M313" s="133"/>
      <c r="N313" s="133"/>
      <c r="O313" s="133"/>
      <c r="P313" s="133"/>
      <c r="Q313" s="133"/>
      <c r="R313" s="133"/>
      <c r="S313" s="136"/>
      <c r="T313" s="137"/>
      <c r="U313" s="137"/>
      <c r="V313" s="137"/>
      <c r="W313" s="137"/>
      <c r="X313" s="137"/>
      <c r="Y313" s="137"/>
      <c r="Z313" s="138"/>
      <c r="AA313" s="99"/>
      <c r="AB313" s="131"/>
      <c r="AC313" s="97"/>
      <c r="AD313" s="97"/>
      <c r="AE313" s="97"/>
      <c r="AF313" s="97"/>
    </row>
    <row r="314" spans="1:32" s="94" customFormat="1" ht="18.75" customHeight="1" x14ac:dyDescent="0.25">
      <c r="A314" s="122">
        <f t="shared" si="6"/>
        <v>306</v>
      </c>
      <c r="B314" s="132"/>
      <c r="C314" s="133"/>
      <c r="D314" s="133"/>
      <c r="E314" s="133"/>
      <c r="F314" s="133"/>
      <c r="G314" s="133"/>
      <c r="H314" s="133"/>
      <c r="I314" s="133"/>
      <c r="J314" s="136"/>
      <c r="K314" s="136"/>
      <c r="L314" s="133"/>
      <c r="M314" s="133"/>
      <c r="N314" s="133"/>
      <c r="O314" s="133"/>
      <c r="P314" s="133"/>
      <c r="Q314" s="133"/>
      <c r="R314" s="133"/>
      <c r="S314" s="133"/>
      <c r="T314" s="137"/>
      <c r="U314" s="137"/>
      <c r="V314" s="137"/>
      <c r="W314" s="137"/>
      <c r="X314" s="137"/>
      <c r="Y314" s="137"/>
      <c r="Z314" s="137"/>
      <c r="AA314" s="218"/>
      <c r="AB314" s="97"/>
      <c r="AC314" s="131"/>
      <c r="AD314" s="97"/>
      <c r="AE314" s="97"/>
      <c r="AF314" s="97"/>
    </row>
    <row r="315" spans="1:32" s="94" customFormat="1" ht="18.75" customHeight="1" x14ac:dyDescent="0.25">
      <c r="A315" s="107"/>
      <c r="B315" s="219"/>
      <c r="C315" s="163"/>
      <c r="D315" s="163"/>
      <c r="E315" s="163"/>
      <c r="F315" s="163"/>
      <c r="G315" s="163"/>
      <c r="H315" s="163"/>
      <c r="I315" s="163"/>
      <c r="J315" s="192"/>
      <c r="K315" s="192"/>
      <c r="L315" s="163"/>
      <c r="M315" s="163"/>
      <c r="N315" s="163"/>
      <c r="O315" s="163"/>
      <c r="P315" s="163"/>
      <c r="Q315" s="163"/>
      <c r="R315" s="163"/>
      <c r="S315" s="163"/>
      <c r="T315" s="192"/>
      <c r="U315" s="192"/>
      <c r="V315" s="162"/>
      <c r="W315" s="172"/>
      <c r="X315" s="172"/>
      <c r="Y315" s="172"/>
      <c r="Z315" s="172"/>
      <c r="AA315" s="220"/>
      <c r="AB315" s="97"/>
      <c r="AC315" s="131"/>
      <c r="AD315" s="97"/>
      <c r="AE315" s="97"/>
      <c r="AF315" s="97"/>
    </row>
    <row r="316" spans="1:32" s="94" customFormat="1" ht="18.75" customHeight="1" x14ac:dyDescent="0.25">
      <c r="A316" s="107"/>
      <c r="B316" s="221"/>
      <c r="C316" s="222"/>
      <c r="D316" s="222"/>
      <c r="E316" s="222"/>
      <c r="F316" s="222"/>
      <c r="G316" s="222"/>
      <c r="H316" s="222"/>
      <c r="I316" s="222"/>
      <c r="J316" s="223"/>
      <c r="K316" s="223"/>
      <c r="L316" s="222"/>
      <c r="M316" s="172"/>
      <c r="N316" s="172"/>
      <c r="O316" s="172"/>
      <c r="P316" s="172"/>
      <c r="Q316" s="172"/>
      <c r="R316" s="172"/>
      <c r="S316" s="222"/>
      <c r="T316" s="222"/>
      <c r="U316" s="222"/>
      <c r="V316" s="172"/>
      <c r="W316" s="172"/>
      <c r="X316" s="172"/>
      <c r="Y316" s="172"/>
      <c r="Z316" s="172"/>
      <c r="AA316" s="220"/>
      <c r="AB316" s="97"/>
      <c r="AC316" s="131"/>
      <c r="AD316" s="97"/>
      <c r="AE316" s="97"/>
      <c r="AF316" s="97"/>
    </row>
    <row r="317" spans="1:32" s="94" customFormat="1" ht="18.75" customHeight="1" x14ac:dyDescent="0.3">
      <c r="A317" s="95"/>
      <c r="B317" s="224"/>
      <c r="C317" s="225"/>
      <c r="D317" s="225"/>
      <c r="E317" s="226"/>
      <c r="F317" s="226"/>
      <c r="G317" s="226"/>
      <c r="H317" s="227"/>
      <c r="I317" s="228"/>
      <c r="J317" s="228"/>
      <c r="K317" s="228"/>
      <c r="L317" s="228"/>
      <c r="M317" s="228">
        <f>SUM(M6:M316)</f>
        <v>21</v>
      </c>
      <c r="N317" s="228">
        <f>SUM(N6:N316)</f>
        <v>238</v>
      </c>
      <c r="O317" s="228"/>
      <c r="P317" s="228"/>
      <c r="Q317" s="228"/>
      <c r="R317" s="228"/>
      <c r="S317" s="228">
        <f>SUM(S6:S316)</f>
        <v>4712683.3599999994</v>
      </c>
      <c r="T317" s="228">
        <f>SUM(T6:T316)</f>
        <v>304753.47999999992</v>
      </c>
      <c r="U317" s="229">
        <f>SUM(U6:U316)</f>
        <v>545.1239999999998</v>
      </c>
      <c r="V317" s="229">
        <f>SUM(V6:V316)</f>
        <v>4200</v>
      </c>
      <c r="W317" s="230">
        <f>SUM(W6:W316)</f>
        <v>3107.26</v>
      </c>
      <c r="X317" s="230"/>
      <c r="Y317" s="230">
        <f>SUM(Y6:Y316)</f>
        <v>2630768.88</v>
      </c>
      <c r="Z317" s="231"/>
      <c r="AA317" s="232">
        <f>SUM(AA6:AA316)</f>
        <v>0</v>
      </c>
      <c r="AB317" s="97"/>
      <c r="AC317" s="97"/>
      <c r="AD317" s="97"/>
      <c r="AE317" s="97"/>
      <c r="AF317" s="97"/>
    </row>
    <row r="318" spans="1:32" s="94" customFormat="1" ht="15.75" customHeight="1" x14ac:dyDescent="0.25">
      <c r="A318" s="95"/>
      <c r="B318" s="95"/>
      <c r="C318" s="95"/>
      <c r="D318" s="95"/>
      <c r="E318" s="233"/>
      <c r="F318" s="233"/>
      <c r="G318" s="233"/>
      <c r="H318" s="97"/>
      <c r="I318" s="98"/>
      <c r="J318" s="98"/>
      <c r="K318" s="98"/>
      <c r="L318" s="95"/>
      <c r="M318" s="234"/>
      <c r="N318" s="235"/>
      <c r="O318" s="235"/>
      <c r="P318" s="235"/>
      <c r="Q318" s="235"/>
      <c r="R318" s="235"/>
      <c r="S318" s="98"/>
      <c r="T318" s="98"/>
      <c r="U318" s="99"/>
      <c r="V318" s="99"/>
      <c r="W318" s="99"/>
      <c r="X318" s="99"/>
      <c r="Y318" s="99"/>
      <c r="Z318" s="97"/>
      <c r="AA318" s="99"/>
      <c r="AB318" s="97"/>
      <c r="AC318" s="97"/>
      <c r="AD318" s="97"/>
      <c r="AE318" s="97"/>
      <c r="AF318" s="97"/>
    </row>
    <row r="319" spans="1:32" s="94" customFormat="1" ht="18.75" customHeight="1" x14ac:dyDescent="0.25">
      <c r="A319" s="95"/>
      <c r="B319" s="95"/>
      <c r="C319" s="95"/>
      <c r="D319" s="95"/>
      <c r="E319" s="233"/>
      <c r="F319" s="233"/>
      <c r="G319" s="233"/>
      <c r="H319" s="97"/>
      <c r="I319" s="98"/>
      <c r="J319" s="98"/>
      <c r="K319" s="98"/>
      <c r="L319" s="95"/>
      <c r="M319" s="98"/>
      <c r="N319" s="98"/>
      <c r="O319" s="97"/>
      <c r="P319" s="97"/>
      <c r="Q319" s="95"/>
      <c r="R319" s="95"/>
      <c r="S319" s="98"/>
      <c r="T319" s="98"/>
      <c r="U319" s="99"/>
      <c r="V319" s="99"/>
      <c r="W319" s="99"/>
      <c r="X319" s="99"/>
      <c r="Y319" s="99"/>
      <c r="Z319" s="97"/>
      <c r="AA319" s="99"/>
      <c r="AB319" s="97"/>
      <c r="AC319" s="97"/>
      <c r="AD319" s="97"/>
      <c r="AE319" s="236"/>
      <c r="AF319" s="97"/>
    </row>
    <row r="320" spans="1:32" s="94" customFormat="1" ht="18.75" customHeight="1" x14ac:dyDescent="0.25">
      <c r="A320" s="95"/>
      <c r="B320" s="95"/>
      <c r="C320" s="95"/>
      <c r="D320" s="95"/>
      <c r="E320" s="233"/>
      <c r="F320" s="233"/>
      <c r="G320" s="233"/>
      <c r="H320" s="97"/>
      <c r="I320" s="98"/>
      <c r="J320" s="237"/>
      <c r="K320" s="98"/>
      <c r="L320" s="95"/>
      <c r="M320" s="98"/>
      <c r="N320" s="98"/>
      <c r="O320" s="97"/>
      <c r="P320" s="97"/>
      <c r="Q320" s="95"/>
      <c r="R320" s="95"/>
      <c r="S320" s="98"/>
      <c r="T320" s="98"/>
      <c r="U320" s="99"/>
      <c r="V320" s="99"/>
      <c r="W320" s="99"/>
      <c r="X320" s="99"/>
      <c r="Y320" s="99"/>
      <c r="Z320" s="97"/>
      <c r="AA320" s="99"/>
      <c r="AB320" s="97"/>
      <c r="AC320" s="97"/>
      <c r="AD320" s="97"/>
      <c r="AE320" s="97"/>
      <c r="AF320" s="97"/>
    </row>
    <row r="321" spans="1:32" s="94" customFormat="1" ht="18.75" customHeight="1" x14ac:dyDescent="0.25">
      <c r="A321" s="95"/>
      <c r="B321" s="95"/>
      <c r="C321" s="95"/>
      <c r="D321" s="95"/>
      <c r="E321" s="233"/>
      <c r="F321" s="233"/>
      <c r="G321" s="233"/>
      <c r="H321" s="97"/>
      <c r="I321" s="98"/>
      <c r="J321" s="237"/>
      <c r="K321" s="98"/>
      <c r="L321" s="95"/>
      <c r="M321" s="98"/>
      <c r="N321" s="98"/>
      <c r="O321" s="97"/>
      <c r="P321" s="97"/>
      <c r="Q321" s="95"/>
      <c r="R321" s="95"/>
      <c r="S321" s="98"/>
      <c r="T321" s="98"/>
      <c r="U321" s="99"/>
      <c r="V321" s="99"/>
      <c r="W321" s="99"/>
      <c r="X321" s="99"/>
      <c r="Y321" s="99"/>
      <c r="Z321" s="97"/>
      <c r="AA321" s="99"/>
      <c r="AB321" s="97"/>
      <c r="AC321" s="97"/>
      <c r="AD321" s="97"/>
      <c r="AE321" s="97"/>
      <c r="AF321" s="97"/>
    </row>
    <row r="322" spans="1:32" s="94" customFormat="1" ht="18.75" customHeight="1" x14ac:dyDescent="0.25">
      <c r="A322" s="95"/>
      <c r="B322" s="95"/>
      <c r="C322" s="95"/>
      <c r="D322" s="95"/>
      <c r="E322" s="233"/>
      <c r="F322" s="233"/>
      <c r="G322" s="233"/>
      <c r="H322" s="97"/>
      <c r="I322" s="98"/>
      <c r="J322" s="237"/>
      <c r="K322" s="98"/>
      <c r="L322" s="95"/>
      <c r="M322" s="98"/>
      <c r="N322" s="98"/>
      <c r="O322" s="97"/>
      <c r="P322" s="97"/>
      <c r="Q322" s="95"/>
      <c r="R322" s="95"/>
      <c r="S322" s="98"/>
      <c r="T322" s="98"/>
      <c r="U322" s="99"/>
      <c r="V322" s="99"/>
      <c r="W322" s="99"/>
      <c r="X322" s="99"/>
      <c r="Y322" s="99"/>
      <c r="Z322" s="97"/>
      <c r="AA322" s="99"/>
      <c r="AB322" s="97"/>
      <c r="AC322" s="97"/>
      <c r="AD322" s="97"/>
      <c r="AE322" s="97"/>
      <c r="AF322" s="97"/>
    </row>
    <row r="323" spans="1:32" s="94" customFormat="1" ht="18.75" customHeight="1" x14ac:dyDescent="0.25">
      <c r="A323" s="95"/>
      <c r="B323" s="95"/>
      <c r="C323" s="95"/>
      <c r="D323" s="95"/>
      <c r="E323" s="233"/>
      <c r="F323" s="233"/>
      <c r="G323" s="233"/>
      <c r="H323" s="97"/>
      <c r="I323" s="98"/>
      <c r="J323" s="237"/>
      <c r="K323" s="98"/>
      <c r="L323" s="95"/>
      <c r="M323" s="98"/>
      <c r="N323" s="98"/>
      <c r="O323" s="97"/>
      <c r="P323" s="97"/>
      <c r="Q323" s="95"/>
      <c r="R323" s="95"/>
      <c r="S323" s="98"/>
      <c r="T323" s="98"/>
      <c r="U323" s="99"/>
      <c r="V323" s="99"/>
      <c r="W323" s="99"/>
      <c r="X323" s="99"/>
      <c r="Y323" s="99"/>
      <c r="Z323" s="97"/>
      <c r="AA323" s="99"/>
      <c r="AB323" s="97"/>
      <c r="AC323" s="97"/>
      <c r="AD323" s="97"/>
      <c r="AE323" s="97"/>
      <c r="AF323" s="97"/>
    </row>
  </sheetData>
  <mergeCells count="21">
    <mergeCell ref="C1:G1"/>
    <mergeCell ref="C2:J2"/>
    <mergeCell ref="C4:Y4"/>
    <mergeCell ref="K11:K12"/>
    <mergeCell ref="Y11:Y12"/>
    <mergeCell ref="K13:K14"/>
    <mergeCell ref="Y13:Y14"/>
    <mergeCell ref="B96:B100"/>
    <mergeCell ref="C96:C100"/>
    <mergeCell ref="F96:F100"/>
    <mergeCell ref="G96:G100"/>
    <mergeCell ref="H96:H100"/>
    <mergeCell ref="I96:I100"/>
    <mergeCell ref="J96:J100"/>
    <mergeCell ref="V96:V100"/>
    <mergeCell ref="J102:J104"/>
    <mergeCell ref="C102:C104"/>
    <mergeCell ref="F102:F104"/>
    <mergeCell ref="G102:G104"/>
    <mergeCell ref="H102:H104"/>
    <mergeCell ref="I102:I10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AQ25"/>
  <sheetViews>
    <sheetView workbookViewId="0"/>
  </sheetViews>
  <sheetFormatPr baseColWidth="10" defaultColWidth="9.140625" defaultRowHeight="15" x14ac:dyDescent="0.25"/>
  <cols>
    <col min="1" max="1" width="16.5703125" style="85" bestFit="1" customWidth="1"/>
    <col min="2" max="2" width="14.42578125" style="86" bestFit="1" customWidth="1"/>
    <col min="3" max="3" width="19.5703125" style="87" bestFit="1" customWidth="1"/>
    <col min="4" max="4" width="20.7109375" style="85" bestFit="1" customWidth="1"/>
    <col min="5" max="5" width="9.5703125" style="88" bestFit="1" customWidth="1"/>
    <col min="6" max="6" width="5" style="88" bestFit="1" customWidth="1"/>
    <col min="7" max="8" width="13.5703125" style="86" bestFit="1" customWidth="1"/>
    <col min="9" max="10" width="8.42578125" bestFit="1" customWidth="1"/>
    <col min="11" max="11" width="14.28515625" bestFit="1" customWidth="1"/>
    <col min="12" max="12" width="4.28515625" style="89" bestFit="1" customWidth="1"/>
    <col min="13" max="13" width="22.85546875" bestFit="1" customWidth="1"/>
    <col min="14" max="14" width="9.42578125" bestFit="1" customWidth="1"/>
    <col min="15" max="15" width="8.42578125" style="89" bestFit="1" customWidth="1"/>
    <col min="16" max="16" width="8.42578125" style="85" bestFit="1" customWidth="1"/>
    <col min="17" max="17" width="11.5703125" bestFit="1" customWidth="1"/>
    <col min="18" max="18" width="8.42578125" bestFit="1" customWidth="1"/>
    <col min="19" max="19" width="9.28515625" bestFit="1" customWidth="1"/>
    <col min="20" max="20" width="8" style="89" bestFit="1" customWidth="1"/>
    <col min="21" max="21" width="8.140625" style="89" bestFit="1" customWidth="1"/>
    <col min="22" max="22" width="9.140625" style="89" bestFit="1" customWidth="1"/>
    <col min="23" max="23" width="8.5703125" style="90" bestFit="1" customWidth="1"/>
    <col min="24" max="24" width="7.140625" style="90" bestFit="1" customWidth="1"/>
    <col min="25" max="25" width="7.5703125" style="89" bestFit="1" customWidth="1"/>
    <col min="26" max="26" width="6.140625" style="89" bestFit="1" customWidth="1"/>
    <col min="27" max="27" width="4.42578125" style="89" bestFit="1" customWidth="1"/>
    <col min="28" max="28" width="5" style="89" bestFit="1" customWidth="1"/>
    <col min="29" max="29" width="4.42578125" style="89" bestFit="1" customWidth="1"/>
    <col min="30" max="30" width="4.42578125" style="91" bestFit="1" customWidth="1"/>
    <col min="31" max="31" width="10.5703125" style="92" bestFit="1" customWidth="1"/>
    <col min="32" max="36" width="16" style="92" bestFit="1" customWidth="1"/>
    <col min="37" max="37" width="16" style="93" bestFit="1" customWidth="1"/>
    <col min="38" max="38" width="8.28515625" bestFit="1" customWidth="1"/>
    <col min="39" max="39" width="12.140625" bestFit="1" customWidth="1"/>
    <col min="40" max="40" width="18.28515625" style="89" bestFit="1" customWidth="1"/>
    <col min="41" max="41" width="9.28515625" bestFit="1" customWidth="1"/>
    <col min="42" max="42" width="11.42578125" bestFit="1" customWidth="1"/>
    <col min="43" max="43" width="13.5703125" bestFit="1" customWidth="1"/>
  </cols>
  <sheetData>
    <row r="1" spans="1:43" ht="18.75" customHeight="1" x14ac:dyDescent="0.25">
      <c r="A1" s="1"/>
      <c r="B1" s="2"/>
      <c r="C1" s="3"/>
      <c r="D1" s="1"/>
      <c r="E1" s="4"/>
      <c r="F1" s="4"/>
      <c r="G1" s="2"/>
      <c r="H1" s="2"/>
      <c r="L1" s="5"/>
      <c r="O1" s="5"/>
      <c r="P1" s="1"/>
      <c r="T1" s="5"/>
      <c r="U1" s="5"/>
      <c r="V1" s="5"/>
      <c r="W1" s="6"/>
      <c r="X1" s="6"/>
      <c r="Y1" s="5"/>
      <c r="Z1" s="5"/>
      <c r="AA1" s="5"/>
      <c r="AB1" s="5"/>
      <c r="AC1" s="5"/>
      <c r="AD1" s="7"/>
      <c r="AE1" s="8"/>
      <c r="AF1" s="8"/>
      <c r="AG1" s="8"/>
      <c r="AH1" s="8"/>
      <c r="AI1" s="8"/>
      <c r="AJ1" s="8"/>
      <c r="AK1" s="9"/>
      <c r="AN1" s="5"/>
    </row>
    <row r="2" spans="1:43" ht="18.75" customHeight="1" x14ac:dyDescent="0.25">
      <c r="A2" s="10" t="s">
        <v>0</v>
      </c>
      <c r="B2" s="11" t="s">
        <v>1</v>
      </c>
      <c r="C2" s="12" t="s">
        <v>2</v>
      </c>
      <c r="D2" s="10" t="s">
        <v>3</v>
      </c>
      <c r="E2" s="13" t="s">
        <v>4</v>
      </c>
      <c r="F2" s="14" t="s">
        <v>5</v>
      </c>
      <c r="G2" s="11" t="s">
        <v>6</v>
      </c>
      <c r="H2" s="15"/>
      <c r="K2" s="16"/>
      <c r="L2" s="17" t="s">
        <v>7</v>
      </c>
      <c r="M2" s="16" t="s">
        <v>8</v>
      </c>
      <c r="N2" s="18" t="s">
        <v>9</v>
      </c>
      <c r="O2" s="19" t="s">
        <v>10</v>
      </c>
      <c r="P2" s="10" t="s">
        <v>11</v>
      </c>
      <c r="Q2" s="16" t="s">
        <v>12</v>
      </c>
      <c r="R2" s="16" t="s">
        <v>13</v>
      </c>
      <c r="S2" s="16" t="s">
        <v>14</v>
      </c>
      <c r="T2" s="19" t="s">
        <v>15</v>
      </c>
      <c r="U2" s="19" t="s">
        <v>16</v>
      </c>
      <c r="V2" s="19" t="s">
        <v>17</v>
      </c>
      <c r="W2" s="20" t="s">
        <v>18</v>
      </c>
      <c r="X2" s="21" t="s">
        <v>19</v>
      </c>
      <c r="Y2" s="19" t="s">
        <v>20</v>
      </c>
      <c r="Z2" s="19" t="s">
        <v>21</v>
      </c>
      <c r="AA2" s="19" t="s">
        <v>22</v>
      </c>
      <c r="AB2" s="19" t="s">
        <v>23</v>
      </c>
      <c r="AC2" s="19" t="s">
        <v>24</v>
      </c>
      <c r="AD2" s="22" t="s">
        <v>25</v>
      </c>
      <c r="AE2" s="23" t="s">
        <v>26</v>
      </c>
      <c r="AF2" s="23" t="s">
        <v>27</v>
      </c>
      <c r="AG2" s="23" t="s">
        <v>28</v>
      </c>
      <c r="AH2" s="23" t="s">
        <v>29</v>
      </c>
      <c r="AI2" s="23" t="s">
        <v>30</v>
      </c>
      <c r="AJ2" s="23" t="s">
        <v>31</v>
      </c>
      <c r="AK2" s="24" t="s">
        <v>32</v>
      </c>
      <c r="AL2" s="16" t="s">
        <v>33</v>
      </c>
      <c r="AM2" s="16" t="s">
        <v>34</v>
      </c>
      <c r="AN2" s="25" t="s">
        <v>35</v>
      </c>
      <c r="AO2" s="16" t="s">
        <v>36</v>
      </c>
    </row>
    <row r="3" spans="1:43" ht="18.75" customHeight="1" x14ac:dyDescent="0.25">
      <c r="A3" s="19">
        <v>1</v>
      </c>
      <c r="B3" s="26" t="s">
        <v>37</v>
      </c>
      <c r="C3" s="24" t="s">
        <v>38</v>
      </c>
      <c r="D3" s="19">
        <v>108891</v>
      </c>
      <c r="E3" s="27">
        <v>65</v>
      </c>
      <c r="F3" s="28">
        <v>1</v>
      </c>
      <c r="G3" s="16"/>
      <c r="H3" s="2"/>
      <c r="I3" t="str">
        <f>C3</f>
        <v>13/05/2022</v>
      </c>
      <c r="K3" s="18" t="s">
        <v>39</v>
      </c>
      <c r="L3" s="29">
        <v>10</v>
      </c>
      <c r="M3" s="30" t="s">
        <v>37</v>
      </c>
      <c r="N3" s="31" t="s">
        <v>40</v>
      </c>
      <c r="O3" s="32">
        <v>22</v>
      </c>
      <c r="P3" s="32">
        <v>41</v>
      </c>
      <c r="Q3" s="18"/>
      <c r="R3" s="18" t="s">
        <v>41</v>
      </c>
      <c r="S3" s="18" t="s">
        <v>42</v>
      </c>
      <c r="T3" s="32" t="s">
        <v>43</v>
      </c>
      <c r="U3" s="32" t="s">
        <v>44</v>
      </c>
      <c r="V3" s="32">
        <v>296201</v>
      </c>
      <c r="W3" s="33">
        <v>206795</v>
      </c>
      <c r="X3" s="34">
        <v>37.340000000000003</v>
      </c>
      <c r="Y3" s="35">
        <v>1</v>
      </c>
      <c r="Z3" s="35">
        <v>1</v>
      </c>
      <c r="AA3" s="32">
        <v>125</v>
      </c>
      <c r="AB3" s="32">
        <v>41</v>
      </c>
      <c r="AC3" s="32">
        <v>87</v>
      </c>
      <c r="AD3" s="32">
        <v>98</v>
      </c>
      <c r="AE3" s="32">
        <v>0</v>
      </c>
      <c r="AF3" s="36">
        <v>44697</v>
      </c>
      <c r="AG3" s="37">
        <v>44698.337500000001</v>
      </c>
      <c r="AH3" s="37">
        <v>44698.338888888888</v>
      </c>
      <c r="AI3" s="37">
        <v>44698.341666666667</v>
      </c>
      <c r="AJ3" s="37">
        <v>44698.341666666667</v>
      </c>
      <c r="AK3" s="37">
        <v>44701.604166666664</v>
      </c>
      <c r="AL3" s="18"/>
      <c r="AM3" s="18"/>
      <c r="AN3" s="33">
        <v>4500648</v>
      </c>
      <c r="AO3" s="18"/>
      <c r="AP3" s="38"/>
    </row>
    <row r="4" spans="1:43" ht="18.75" customHeight="1" x14ac:dyDescent="0.25">
      <c r="A4" s="19">
        <v>2</v>
      </c>
      <c r="B4" s="26" t="s">
        <v>45</v>
      </c>
      <c r="C4" s="24" t="s">
        <v>46</v>
      </c>
      <c r="D4" s="19">
        <v>108891</v>
      </c>
      <c r="E4" s="27">
        <v>65</v>
      </c>
      <c r="F4" s="28">
        <v>1</v>
      </c>
      <c r="G4" s="16"/>
      <c r="H4" s="2"/>
      <c r="I4" t="str">
        <f>C4</f>
        <v>16/05/2022</v>
      </c>
      <c r="K4" s="18" t="s">
        <v>47</v>
      </c>
      <c r="L4" s="29">
        <v>11</v>
      </c>
      <c r="M4" s="30" t="s">
        <v>45</v>
      </c>
      <c r="N4" s="31" t="s">
        <v>40</v>
      </c>
      <c r="O4" s="32">
        <v>24</v>
      </c>
      <c r="P4" s="32">
        <v>38</v>
      </c>
      <c r="Q4" s="18"/>
      <c r="R4" s="18" t="s">
        <v>41</v>
      </c>
      <c r="S4" s="18" t="s">
        <v>42</v>
      </c>
      <c r="T4" s="32" t="s">
        <v>43</v>
      </c>
      <c r="U4" s="32" t="s">
        <v>44</v>
      </c>
      <c r="V4" s="32">
        <v>188626</v>
      </c>
      <c r="W4" s="33">
        <v>208512</v>
      </c>
      <c r="X4" s="34">
        <v>49.58</v>
      </c>
      <c r="Y4" s="35">
        <v>0.99</v>
      </c>
      <c r="Z4" s="35">
        <v>0.97</v>
      </c>
      <c r="AA4" s="32">
        <v>144</v>
      </c>
      <c r="AB4" s="32">
        <v>42</v>
      </c>
      <c r="AC4" s="32">
        <v>0</v>
      </c>
      <c r="AD4" s="32">
        <v>156</v>
      </c>
      <c r="AE4" s="32">
        <v>0</v>
      </c>
      <c r="AF4" s="36">
        <v>44697</v>
      </c>
      <c r="AG4" s="37">
        <v>44698.384722222225</v>
      </c>
      <c r="AH4" s="37">
        <v>44698.384722222225</v>
      </c>
      <c r="AI4" s="37">
        <v>44698.501388888886</v>
      </c>
      <c r="AJ4" s="37">
        <v>44699.393750000003</v>
      </c>
      <c r="AK4" s="39">
        <v>44699</v>
      </c>
      <c r="AL4" s="18"/>
      <c r="AM4" s="18"/>
      <c r="AN4" s="33">
        <v>31079834</v>
      </c>
      <c r="AO4" s="18"/>
      <c r="AP4" s="38"/>
    </row>
    <row r="5" spans="1:43" ht="18.75" customHeight="1" x14ac:dyDescent="0.25">
      <c r="A5" s="19">
        <v>3</v>
      </c>
      <c r="B5" s="26" t="s">
        <v>48</v>
      </c>
      <c r="C5" s="24" t="s">
        <v>49</v>
      </c>
      <c r="D5" s="19">
        <v>108966</v>
      </c>
      <c r="E5" s="27">
        <v>65</v>
      </c>
      <c r="F5" s="28">
        <v>1</v>
      </c>
      <c r="G5" s="16"/>
      <c r="H5" s="2"/>
      <c r="I5" t="str">
        <f>C5</f>
        <v>17/05/2022</v>
      </c>
      <c r="K5" s="18" t="s">
        <v>50</v>
      </c>
      <c r="L5" s="29">
        <v>13</v>
      </c>
      <c r="M5" s="30" t="s">
        <v>48</v>
      </c>
      <c r="N5" s="31" t="s">
        <v>40</v>
      </c>
      <c r="O5" s="32">
        <v>30</v>
      </c>
      <c r="P5" s="32">
        <v>31</v>
      </c>
      <c r="Q5" s="18"/>
      <c r="R5" s="18" t="s">
        <v>41</v>
      </c>
      <c r="S5" s="18" t="s">
        <v>42</v>
      </c>
      <c r="T5" s="32" t="s">
        <v>43</v>
      </c>
      <c r="U5" s="32" t="s">
        <v>44</v>
      </c>
      <c r="V5" s="32">
        <v>42192</v>
      </c>
      <c r="W5" s="33">
        <v>44232</v>
      </c>
      <c r="X5" s="34">
        <v>33.847999999999999</v>
      </c>
      <c r="Y5" s="35">
        <v>1</v>
      </c>
      <c r="Z5" s="35">
        <v>1</v>
      </c>
      <c r="AA5" s="32">
        <v>7</v>
      </c>
      <c r="AB5" s="32">
        <v>7</v>
      </c>
      <c r="AC5" s="32">
        <v>31</v>
      </c>
      <c r="AD5" s="32">
        <v>31</v>
      </c>
      <c r="AE5" s="32">
        <v>0</v>
      </c>
      <c r="AF5" s="36">
        <v>44698</v>
      </c>
      <c r="AG5" s="37">
        <v>44698.632638888892</v>
      </c>
      <c r="AH5" s="37">
        <v>44698.632638888892</v>
      </c>
      <c r="AI5" s="37">
        <v>44699.32916666667</v>
      </c>
      <c r="AJ5" s="37">
        <v>44699.51666666667</v>
      </c>
      <c r="AK5" s="37">
        <v>44701.602777777778</v>
      </c>
      <c r="AL5" s="18"/>
      <c r="AM5" s="18"/>
      <c r="AN5" s="33" t="s">
        <v>48</v>
      </c>
      <c r="AO5" s="18"/>
      <c r="AP5" s="38"/>
    </row>
    <row r="6" spans="1:43" ht="18.75" customHeight="1" x14ac:dyDescent="0.25">
      <c r="A6" s="19">
        <v>4</v>
      </c>
      <c r="B6" s="26" t="s">
        <v>51</v>
      </c>
      <c r="C6" s="24" t="s">
        <v>52</v>
      </c>
      <c r="D6" s="19">
        <v>108945</v>
      </c>
      <c r="E6" s="27">
        <v>65</v>
      </c>
      <c r="F6" s="28">
        <v>1</v>
      </c>
      <c r="G6" s="16"/>
      <c r="H6" s="2"/>
      <c r="I6" t="str">
        <f>C6</f>
        <v>18/05/2022</v>
      </c>
      <c r="K6" s="735" t="s">
        <v>53</v>
      </c>
      <c r="L6" s="29">
        <v>16</v>
      </c>
      <c r="M6" s="30" t="s">
        <v>51</v>
      </c>
      <c r="N6" s="31" t="s">
        <v>40</v>
      </c>
      <c r="O6" s="32">
        <v>18</v>
      </c>
      <c r="P6" s="32">
        <v>19</v>
      </c>
      <c r="Q6" s="18"/>
      <c r="R6" s="18" t="s">
        <v>41</v>
      </c>
      <c r="S6" s="18" t="s">
        <v>42</v>
      </c>
      <c r="T6" s="32" t="s">
        <v>43</v>
      </c>
      <c r="U6" s="32" t="s">
        <v>44</v>
      </c>
      <c r="V6" s="32">
        <v>342950</v>
      </c>
      <c r="W6" s="33">
        <v>342925</v>
      </c>
      <c r="X6" s="34">
        <v>23.132000000000001</v>
      </c>
      <c r="Y6" s="35">
        <v>1</v>
      </c>
      <c r="Z6" s="35">
        <v>1</v>
      </c>
      <c r="AA6" s="32">
        <v>10</v>
      </c>
      <c r="AB6" s="32">
        <v>10</v>
      </c>
      <c r="AC6" s="32">
        <v>19</v>
      </c>
      <c r="AD6" s="32">
        <v>20</v>
      </c>
      <c r="AE6" s="32">
        <v>0</v>
      </c>
      <c r="AF6" s="36">
        <v>44700</v>
      </c>
      <c r="AG6" s="37">
        <v>44700.349305555559</v>
      </c>
      <c r="AH6" s="37">
        <v>44700.35</v>
      </c>
      <c r="AI6" s="37">
        <v>44700.352083333331</v>
      </c>
      <c r="AJ6" s="37">
        <v>44700.356944444444</v>
      </c>
      <c r="AK6" s="37">
        <v>44700.598611111112</v>
      </c>
      <c r="AL6" s="18"/>
      <c r="AM6" s="18"/>
      <c r="AN6" s="33" t="s">
        <v>51</v>
      </c>
      <c r="AO6" s="18"/>
      <c r="AP6" s="38"/>
    </row>
    <row r="7" spans="1:43" ht="18.75" customHeight="1" x14ac:dyDescent="0.25">
      <c r="A7" s="32">
        <v>5</v>
      </c>
      <c r="B7" s="40" t="s">
        <v>54</v>
      </c>
      <c r="C7" s="39" t="s">
        <v>55</v>
      </c>
      <c r="D7" s="32">
        <v>108973</v>
      </c>
      <c r="E7" s="27">
        <v>65</v>
      </c>
      <c r="F7" s="28">
        <v>1</v>
      </c>
      <c r="G7" s="16"/>
      <c r="H7" s="2"/>
      <c r="I7" t="s">
        <v>52</v>
      </c>
      <c r="K7" s="736"/>
      <c r="L7" s="29">
        <v>14</v>
      </c>
      <c r="M7" s="30" t="s">
        <v>56</v>
      </c>
      <c r="N7" s="31" t="s">
        <v>40</v>
      </c>
      <c r="O7" s="32">
        <v>5</v>
      </c>
      <c r="P7" s="32">
        <v>7</v>
      </c>
      <c r="Q7" s="18" t="s">
        <v>57</v>
      </c>
      <c r="R7" s="18" t="s">
        <v>41</v>
      </c>
      <c r="S7" s="18" t="s">
        <v>58</v>
      </c>
      <c r="T7" s="32" t="s">
        <v>43</v>
      </c>
      <c r="U7" s="32" t="s">
        <v>44</v>
      </c>
      <c r="V7" s="32">
        <v>73560</v>
      </c>
      <c r="W7" s="33">
        <v>74360</v>
      </c>
      <c r="X7" s="34">
        <v>4.0970000000000004</v>
      </c>
      <c r="Y7" s="35">
        <v>1</v>
      </c>
      <c r="Z7" s="35">
        <v>1</v>
      </c>
      <c r="AA7" s="32">
        <v>36</v>
      </c>
      <c r="AB7" s="32">
        <v>26</v>
      </c>
      <c r="AC7" s="32">
        <v>21</v>
      </c>
      <c r="AD7" s="32">
        <v>30</v>
      </c>
      <c r="AE7" s="32">
        <v>0</v>
      </c>
      <c r="AF7" s="36">
        <v>44700</v>
      </c>
      <c r="AG7" s="37">
        <v>44700.348611111112</v>
      </c>
      <c r="AH7" s="37">
        <v>44700.349305555559</v>
      </c>
      <c r="AI7" s="37">
        <v>44700.352083333331</v>
      </c>
      <c r="AJ7" s="37">
        <v>44700.352083333331</v>
      </c>
      <c r="AK7" s="37">
        <v>44700.661805555559</v>
      </c>
      <c r="AL7" s="18"/>
      <c r="AM7" s="18"/>
      <c r="AN7" s="33" t="s">
        <v>56</v>
      </c>
      <c r="AO7" s="18"/>
      <c r="AP7" s="38"/>
    </row>
    <row r="8" spans="1:43" ht="18.75" customHeight="1" x14ac:dyDescent="0.25">
      <c r="A8" s="32">
        <v>6</v>
      </c>
      <c r="B8" s="40" t="s">
        <v>45</v>
      </c>
      <c r="C8" s="39" t="s">
        <v>59</v>
      </c>
      <c r="D8" s="32">
        <v>109013</v>
      </c>
      <c r="E8" s="27">
        <v>65</v>
      </c>
      <c r="F8" s="28">
        <v>1</v>
      </c>
      <c r="G8" s="16"/>
      <c r="H8" s="2"/>
      <c r="I8" t="s">
        <v>52</v>
      </c>
      <c r="K8" s="736"/>
      <c r="L8" s="29">
        <v>19</v>
      </c>
      <c r="M8" s="30" t="s">
        <v>51</v>
      </c>
      <c r="N8" s="31" t="s">
        <v>40</v>
      </c>
      <c r="O8" s="32">
        <v>1</v>
      </c>
      <c r="P8" s="32">
        <v>6</v>
      </c>
      <c r="Q8" s="18" t="s">
        <v>60</v>
      </c>
      <c r="R8" s="18" t="s">
        <v>41</v>
      </c>
      <c r="S8" s="18" t="s">
        <v>42</v>
      </c>
      <c r="T8" s="32" t="s">
        <v>43</v>
      </c>
      <c r="U8" s="32">
        <v>40</v>
      </c>
      <c r="V8" s="32">
        <v>12080</v>
      </c>
      <c r="W8" s="33">
        <v>8724</v>
      </c>
      <c r="X8" s="34">
        <v>6.03</v>
      </c>
      <c r="Y8" s="35">
        <v>0.72</v>
      </c>
      <c r="Z8" s="35">
        <v>0.3</v>
      </c>
      <c r="AA8" s="32">
        <v>34</v>
      </c>
      <c r="AB8" s="32">
        <v>27</v>
      </c>
      <c r="AC8" s="32">
        <v>0</v>
      </c>
      <c r="AD8" s="32">
        <v>30</v>
      </c>
      <c r="AE8" s="32">
        <v>0</v>
      </c>
      <c r="AF8" s="36">
        <v>44701</v>
      </c>
      <c r="AG8" s="37">
        <v>44701.461805555555</v>
      </c>
      <c r="AH8" s="37">
        <v>44701.461805555555</v>
      </c>
      <c r="AI8" s="37">
        <v>44701.462500000001</v>
      </c>
      <c r="AJ8" s="37">
        <v>44701.490277777775</v>
      </c>
      <c r="AK8" s="41">
        <v>44701</v>
      </c>
      <c r="AL8" s="18"/>
      <c r="AM8" s="18"/>
      <c r="AN8" s="33"/>
      <c r="AO8" s="18"/>
      <c r="AP8" s="38"/>
    </row>
    <row r="9" spans="1:43" ht="18.75" customHeight="1" x14ac:dyDescent="0.25">
      <c r="A9" s="19">
        <v>7</v>
      </c>
      <c r="B9" s="26" t="s">
        <v>61</v>
      </c>
      <c r="C9" s="39" t="s">
        <v>62</v>
      </c>
      <c r="D9" s="19">
        <v>109147</v>
      </c>
      <c r="E9" s="27">
        <v>65</v>
      </c>
      <c r="F9" s="28">
        <v>1</v>
      </c>
      <c r="G9" s="16"/>
      <c r="H9" s="2"/>
      <c r="I9" s="42" t="str">
        <f>C7</f>
        <v>19/05/2022</v>
      </c>
      <c r="K9" s="735" t="s">
        <v>63</v>
      </c>
      <c r="L9" s="29">
        <v>17</v>
      </c>
      <c r="M9" s="30" t="s">
        <v>54</v>
      </c>
      <c r="N9" s="31" t="s">
        <v>40</v>
      </c>
      <c r="O9" s="737">
        <v>22</v>
      </c>
      <c r="P9" s="43">
        <v>20</v>
      </c>
      <c r="Q9" s="18"/>
      <c r="R9" s="18" t="s">
        <v>41</v>
      </c>
      <c r="S9" s="18" t="s">
        <v>42</v>
      </c>
      <c r="T9" s="32" t="s">
        <v>43</v>
      </c>
      <c r="U9" s="32" t="s">
        <v>44</v>
      </c>
      <c r="V9" s="32">
        <v>300850</v>
      </c>
      <c r="W9" s="33">
        <v>301062</v>
      </c>
      <c r="X9" s="34">
        <v>22.234999999999999</v>
      </c>
      <c r="Y9" s="35">
        <v>0.99</v>
      </c>
      <c r="Z9" s="35">
        <v>0.71</v>
      </c>
      <c r="AA9" s="32">
        <v>21</v>
      </c>
      <c r="AB9" s="32">
        <v>18</v>
      </c>
      <c r="AC9" s="32">
        <v>0</v>
      </c>
      <c r="AD9" s="32">
        <v>35</v>
      </c>
      <c r="AE9" s="32">
        <v>0</v>
      </c>
      <c r="AF9" s="36">
        <v>44700</v>
      </c>
      <c r="AG9" s="37">
        <v>44700.361111111109</v>
      </c>
      <c r="AH9" s="37">
        <v>44700.361111111109</v>
      </c>
      <c r="AI9" s="37">
        <v>44700.442361111112</v>
      </c>
      <c r="AJ9" s="37">
        <v>44700.49722222222</v>
      </c>
      <c r="AK9" s="44">
        <v>44700</v>
      </c>
      <c r="AL9" s="18"/>
      <c r="AM9" s="18"/>
      <c r="AN9" s="33" t="s">
        <v>54</v>
      </c>
      <c r="AO9" s="18"/>
      <c r="AP9" s="38"/>
    </row>
    <row r="10" spans="1:43" ht="18.75" customHeight="1" x14ac:dyDescent="0.25">
      <c r="A10" s="19">
        <v>8</v>
      </c>
      <c r="B10" s="26" t="s">
        <v>54</v>
      </c>
      <c r="C10" s="24" t="s">
        <v>64</v>
      </c>
      <c r="D10" s="19">
        <v>109148</v>
      </c>
      <c r="E10" s="27">
        <v>65</v>
      </c>
      <c r="F10" s="28">
        <v>1</v>
      </c>
      <c r="G10" s="16"/>
      <c r="H10" s="2"/>
      <c r="I10" t="s">
        <v>55</v>
      </c>
      <c r="K10" s="736"/>
      <c r="L10" s="45">
        <v>20</v>
      </c>
      <c r="M10" s="46" t="s">
        <v>65</v>
      </c>
      <c r="N10" s="31" t="s">
        <v>40</v>
      </c>
      <c r="O10" s="738"/>
      <c r="P10" s="47">
        <v>18</v>
      </c>
      <c r="Q10" s="48"/>
      <c r="R10" s="48" t="s">
        <v>41</v>
      </c>
      <c r="S10" s="48" t="s">
        <v>58</v>
      </c>
      <c r="T10" s="49" t="s">
        <v>43</v>
      </c>
      <c r="U10" s="49" t="s">
        <v>44</v>
      </c>
      <c r="V10" s="49">
        <v>37146</v>
      </c>
      <c r="W10" s="50">
        <v>0</v>
      </c>
      <c r="X10" s="51"/>
      <c r="Y10" s="51">
        <v>0</v>
      </c>
      <c r="Z10" s="51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52">
        <v>44701</v>
      </c>
      <c r="AG10" s="53"/>
      <c r="AH10" s="53"/>
      <c r="AI10" s="53"/>
      <c r="AJ10" s="53"/>
      <c r="AK10" s="24"/>
      <c r="AL10" s="16"/>
      <c r="AM10" s="48"/>
      <c r="AN10" s="50" t="s">
        <v>54</v>
      </c>
      <c r="AO10" s="48"/>
    </row>
    <row r="11" spans="1:43" ht="18.75" customHeight="1" x14ac:dyDescent="0.25">
      <c r="A11" s="19">
        <v>9</v>
      </c>
      <c r="B11" s="26" t="s">
        <v>51</v>
      </c>
      <c r="C11" s="54" t="s">
        <v>64</v>
      </c>
      <c r="D11" s="49">
        <v>109148</v>
      </c>
      <c r="E11" s="55">
        <v>65</v>
      </c>
      <c r="F11" s="28">
        <v>1</v>
      </c>
      <c r="G11" s="48"/>
      <c r="H11" s="2"/>
      <c r="I11" t="str">
        <f>C8</f>
        <v>20/05/2022</v>
      </c>
      <c r="K11" s="16" t="s">
        <v>66</v>
      </c>
      <c r="L11" s="17">
        <v>22</v>
      </c>
      <c r="M11" s="30" t="s">
        <v>45</v>
      </c>
      <c r="N11" s="31" t="s">
        <v>40</v>
      </c>
      <c r="O11" s="19">
        <v>20</v>
      </c>
      <c r="P11" s="19">
        <v>45</v>
      </c>
      <c r="Q11" s="16" t="s">
        <v>67</v>
      </c>
      <c r="R11" s="16" t="s">
        <v>41</v>
      </c>
      <c r="S11" s="16" t="s">
        <v>58</v>
      </c>
      <c r="T11" s="19" t="s">
        <v>43</v>
      </c>
      <c r="U11" s="19">
        <v>40</v>
      </c>
      <c r="V11" s="19">
        <v>407242</v>
      </c>
      <c r="W11" s="19">
        <v>179962</v>
      </c>
      <c r="X11" s="27">
        <v>9.2970000000000006</v>
      </c>
      <c r="Y11" s="21">
        <v>0.44</v>
      </c>
      <c r="Z11" s="21">
        <v>0.73</v>
      </c>
      <c r="AA11" s="19">
        <v>108</v>
      </c>
      <c r="AB11" s="19">
        <v>108</v>
      </c>
      <c r="AC11" s="19">
        <v>0</v>
      </c>
      <c r="AD11" s="19">
        <v>49</v>
      </c>
      <c r="AE11" s="19">
        <v>0</v>
      </c>
      <c r="AF11" s="56">
        <v>44702</v>
      </c>
      <c r="AG11" s="23">
        <v>44702.529166666667</v>
      </c>
      <c r="AH11" s="23">
        <v>44702.529166666667</v>
      </c>
      <c r="AI11" s="23">
        <v>44702.529166666667</v>
      </c>
      <c r="AJ11" s="23">
        <v>44702.529861111114</v>
      </c>
      <c r="AK11" s="44" t="s">
        <v>68</v>
      </c>
      <c r="AL11" s="57"/>
      <c r="AM11" s="16"/>
      <c r="AN11" s="19" t="s">
        <v>69</v>
      </c>
      <c r="AO11" s="16"/>
    </row>
    <row r="12" spans="1:43" ht="18.75" customHeight="1" x14ac:dyDescent="0.25">
      <c r="A12" s="58">
        <v>10</v>
      </c>
      <c r="B12" s="59" t="s">
        <v>45</v>
      </c>
      <c r="C12" s="60" t="s">
        <v>70</v>
      </c>
      <c r="D12" s="58">
        <v>109184</v>
      </c>
      <c r="E12" s="61">
        <v>65</v>
      </c>
      <c r="F12" s="62">
        <v>1</v>
      </c>
      <c r="G12" s="63"/>
      <c r="H12" s="739" t="s">
        <v>71</v>
      </c>
      <c r="I12" t="str">
        <f>C9</f>
        <v>21/05/2022</v>
      </c>
      <c r="J12" s="64"/>
      <c r="K12" s="48" t="s">
        <v>72</v>
      </c>
      <c r="L12" s="45">
        <v>21</v>
      </c>
      <c r="M12" s="46" t="s">
        <v>61</v>
      </c>
      <c r="N12" s="31" t="s">
        <v>40</v>
      </c>
      <c r="O12" s="49">
        <v>25</v>
      </c>
      <c r="P12" s="49">
        <v>36</v>
      </c>
      <c r="Q12" s="48" t="s">
        <v>73</v>
      </c>
      <c r="R12" s="48" t="s">
        <v>41</v>
      </c>
      <c r="S12" s="48" t="s">
        <v>42</v>
      </c>
      <c r="T12" s="49" t="s">
        <v>43</v>
      </c>
      <c r="U12" s="49" t="s">
        <v>74</v>
      </c>
      <c r="V12" s="49">
        <v>18700</v>
      </c>
      <c r="W12" s="49">
        <v>0</v>
      </c>
      <c r="X12" s="51"/>
      <c r="Y12" s="51">
        <v>0</v>
      </c>
      <c r="Z12" s="51">
        <v>0</v>
      </c>
      <c r="AA12" s="49">
        <v>69</v>
      </c>
      <c r="AB12" s="49">
        <v>69</v>
      </c>
      <c r="AC12" s="49">
        <v>0</v>
      </c>
      <c r="AD12" s="49">
        <v>0</v>
      </c>
      <c r="AE12" s="49">
        <v>0</v>
      </c>
      <c r="AF12" s="52">
        <v>44702</v>
      </c>
      <c r="AG12" s="53">
        <v>44702.532638888886</v>
      </c>
      <c r="AH12" s="53">
        <v>44702.533333333333</v>
      </c>
      <c r="AI12" s="53">
        <v>44702.535416666666</v>
      </c>
      <c r="AJ12" s="53"/>
      <c r="AK12" s="65">
        <v>44702</v>
      </c>
      <c r="AL12" s="66"/>
      <c r="AM12" s="48"/>
      <c r="AN12" s="49" t="s">
        <v>61</v>
      </c>
      <c r="AO12" s="48"/>
    </row>
    <row r="13" spans="1:43" ht="18.75" customHeight="1" x14ac:dyDescent="0.25">
      <c r="A13" s="67">
        <v>11</v>
      </c>
      <c r="B13" s="68" t="s">
        <v>54</v>
      </c>
      <c r="C13" s="69" t="s">
        <v>75</v>
      </c>
      <c r="D13" s="67">
        <v>109184</v>
      </c>
      <c r="E13" s="70">
        <v>65</v>
      </c>
      <c r="F13" s="62">
        <v>1</v>
      </c>
      <c r="G13" s="71"/>
      <c r="H13" s="740"/>
      <c r="I13" t="str">
        <f>C10</f>
        <v>24/05/2022</v>
      </c>
      <c r="J13" s="64"/>
      <c r="K13" s="48" t="s">
        <v>76</v>
      </c>
      <c r="L13" s="17">
        <v>23</v>
      </c>
      <c r="M13" s="30" t="s">
        <v>54</v>
      </c>
      <c r="N13" s="18" t="s">
        <v>40</v>
      </c>
      <c r="O13" s="19">
        <v>20</v>
      </c>
      <c r="P13" s="19">
        <v>40</v>
      </c>
      <c r="Q13" s="16" t="s">
        <v>77</v>
      </c>
      <c r="R13" s="16" t="s">
        <v>41</v>
      </c>
      <c r="S13" s="16" t="s">
        <v>42</v>
      </c>
      <c r="T13" s="19" t="s">
        <v>43</v>
      </c>
      <c r="U13" s="19" t="s">
        <v>74</v>
      </c>
      <c r="V13" s="19">
        <v>15309</v>
      </c>
      <c r="W13" s="19">
        <v>136</v>
      </c>
      <c r="X13" s="27">
        <v>2.738</v>
      </c>
      <c r="Y13" s="21">
        <v>0.01</v>
      </c>
      <c r="Z13" s="21">
        <v>0</v>
      </c>
      <c r="AA13" s="19">
        <v>146</v>
      </c>
      <c r="AB13" s="19">
        <v>146</v>
      </c>
      <c r="AC13" s="19">
        <v>0</v>
      </c>
      <c r="AD13" s="19">
        <v>6</v>
      </c>
      <c r="AE13" s="19">
        <v>0</v>
      </c>
      <c r="AF13" s="56">
        <v>44705</v>
      </c>
      <c r="AG13" s="23">
        <v>44705.459722222222</v>
      </c>
      <c r="AH13" s="23">
        <v>44705.459722222222</v>
      </c>
      <c r="AI13" s="23">
        <v>44705.460416666669</v>
      </c>
      <c r="AJ13" s="23">
        <v>44705.460416666669</v>
      </c>
      <c r="AK13" s="24"/>
      <c r="AL13" s="16"/>
      <c r="AM13" s="16"/>
      <c r="AN13" s="19" t="s">
        <v>54</v>
      </c>
      <c r="AO13" s="16"/>
      <c r="AQ13" s="2"/>
    </row>
    <row r="14" spans="1:43" ht="18.75" customHeight="1" x14ac:dyDescent="0.25">
      <c r="A14" s="67">
        <v>12</v>
      </c>
      <c r="B14" s="72" t="s">
        <v>61</v>
      </c>
      <c r="C14" s="69" t="s">
        <v>75</v>
      </c>
      <c r="D14" s="67">
        <v>109239</v>
      </c>
      <c r="E14" s="70">
        <v>65</v>
      </c>
      <c r="F14" s="70">
        <v>1</v>
      </c>
      <c r="G14" s="71"/>
      <c r="H14" s="740"/>
      <c r="I14" t="str">
        <f>C11</f>
        <v>24/05/2022</v>
      </c>
      <c r="J14" s="64"/>
      <c r="K14" s="735" t="s">
        <v>78</v>
      </c>
      <c r="L14" s="17">
        <v>24</v>
      </c>
      <c r="M14" s="30" t="s">
        <v>51</v>
      </c>
      <c r="N14" s="18" t="s">
        <v>40</v>
      </c>
      <c r="O14" s="742">
        <v>11</v>
      </c>
      <c r="P14" s="49">
        <v>6</v>
      </c>
      <c r="Q14" s="16" t="s">
        <v>79</v>
      </c>
      <c r="R14" s="16" t="s">
        <v>41</v>
      </c>
      <c r="S14" s="16" t="s">
        <v>42</v>
      </c>
      <c r="T14" s="19" t="s">
        <v>43</v>
      </c>
      <c r="U14" s="19" t="s">
        <v>74</v>
      </c>
      <c r="V14" s="19">
        <v>33814</v>
      </c>
      <c r="W14" s="19">
        <v>0</v>
      </c>
      <c r="X14" s="21"/>
      <c r="Y14" s="21">
        <v>0</v>
      </c>
      <c r="Z14" s="21">
        <v>0</v>
      </c>
      <c r="AA14" s="19">
        <v>21</v>
      </c>
      <c r="AB14" s="19">
        <v>21</v>
      </c>
      <c r="AC14" s="19">
        <v>0</v>
      </c>
      <c r="AD14" s="19">
        <v>0</v>
      </c>
      <c r="AE14" s="19">
        <v>0</v>
      </c>
      <c r="AF14" s="56">
        <v>44705</v>
      </c>
      <c r="AG14" s="23">
        <v>44705.673611111109</v>
      </c>
      <c r="AH14" s="23">
        <v>44705.673611111109</v>
      </c>
      <c r="AI14" s="23">
        <v>44705.776388888888</v>
      </c>
      <c r="AJ14" s="23">
        <v>44705.776388888888</v>
      </c>
      <c r="AK14" s="24"/>
      <c r="AL14" s="16"/>
      <c r="AM14" s="16"/>
      <c r="AN14" s="19" t="s">
        <v>51</v>
      </c>
      <c r="AO14" s="16"/>
      <c r="AQ14" s="2"/>
    </row>
    <row r="15" spans="1:43" ht="18.75" customHeight="1" x14ac:dyDescent="0.25">
      <c r="A15" s="73">
        <v>13</v>
      </c>
      <c r="B15" s="74" t="s">
        <v>51</v>
      </c>
      <c r="C15" s="75">
        <v>44626</v>
      </c>
      <c r="D15" s="73">
        <v>109308</v>
      </c>
      <c r="E15" s="76">
        <v>65</v>
      </c>
      <c r="F15" s="76">
        <v>1</v>
      </c>
      <c r="G15" s="74"/>
      <c r="H15" s="741"/>
      <c r="I15" t="s">
        <v>64</v>
      </c>
      <c r="K15" s="736"/>
      <c r="L15" s="17">
        <v>25</v>
      </c>
      <c r="M15" s="30" t="s">
        <v>51</v>
      </c>
      <c r="N15" s="18" t="s">
        <v>40</v>
      </c>
      <c r="O15" s="743"/>
      <c r="P15" s="77">
        <v>25</v>
      </c>
      <c r="Q15" s="16" t="s">
        <v>80</v>
      </c>
      <c r="R15" s="16" t="s">
        <v>41</v>
      </c>
      <c r="S15" s="16" t="s">
        <v>42</v>
      </c>
      <c r="T15" s="19" t="s">
        <v>43</v>
      </c>
      <c r="U15" s="19">
        <v>40</v>
      </c>
      <c r="V15" s="19">
        <v>7536</v>
      </c>
      <c r="W15" s="19">
        <v>0</v>
      </c>
      <c r="X15" s="21"/>
      <c r="Y15" s="21">
        <v>0</v>
      </c>
      <c r="Z15" s="21">
        <v>0</v>
      </c>
      <c r="AA15" s="19">
        <v>95</v>
      </c>
      <c r="AB15" s="19">
        <v>95</v>
      </c>
      <c r="AC15" s="19">
        <v>0</v>
      </c>
      <c r="AD15" s="19">
        <v>0</v>
      </c>
      <c r="AE15" s="19">
        <v>0</v>
      </c>
      <c r="AF15" s="56">
        <v>44705</v>
      </c>
      <c r="AG15" s="23">
        <v>44705.673611111109</v>
      </c>
      <c r="AH15" s="23">
        <v>44705.673611111109</v>
      </c>
      <c r="AI15" s="23">
        <v>44705.775694444441</v>
      </c>
      <c r="AJ15" s="23">
        <v>44705.776388888888</v>
      </c>
      <c r="AK15" s="24"/>
      <c r="AL15" s="16"/>
      <c r="AM15" s="16"/>
      <c r="AN15" s="19" t="s">
        <v>51</v>
      </c>
      <c r="AO15" s="16"/>
      <c r="AQ15" s="2"/>
    </row>
    <row r="16" spans="1:43" ht="18.75" customHeight="1" x14ac:dyDescent="0.25">
      <c r="A16" s="1"/>
      <c r="B16" s="2"/>
      <c r="C16" s="3"/>
      <c r="D16" s="1"/>
      <c r="E16" s="4"/>
      <c r="F16" s="4"/>
      <c r="G16" s="2"/>
      <c r="H16" s="2"/>
      <c r="L16" s="5"/>
      <c r="N16" s="38"/>
      <c r="O16" s="5"/>
      <c r="P16" s="1"/>
      <c r="T16" s="5"/>
      <c r="U16" s="5"/>
      <c r="V16" s="5"/>
      <c r="W16" s="6"/>
      <c r="X16" s="6"/>
      <c r="Y16" s="5"/>
      <c r="Z16" s="5"/>
      <c r="AA16" s="5"/>
      <c r="AB16" s="5"/>
      <c r="AC16" s="5"/>
      <c r="AD16" s="7"/>
      <c r="AE16" s="8"/>
      <c r="AF16" s="8"/>
      <c r="AG16" s="8"/>
      <c r="AH16" s="8"/>
      <c r="AI16" s="8"/>
      <c r="AJ16" s="8"/>
      <c r="AK16" s="9"/>
      <c r="AN16" s="5"/>
    </row>
    <row r="17" spans="1:43" ht="18.75" customHeight="1" x14ac:dyDescent="0.25">
      <c r="A17" s="1"/>
      <c r="B17" s="2"/>
      <c r="C17" s="3"/>
      <c r="D17" s="1"/>
      <c r="E17" s="4"/>
      <c r="F17" s="4"/>
      <c r="G17" s="2"/>
      <c r="H17" s="2"/>
      <c r="L17" s="19" t="s">
        <v>7</v>
      </c>
      <c r="M17" s="16" t="s">
        <v>8</v>
      </c>
      <c r="N17" s="18"/>
      <c r="O17" s="19"/>
      <c r="P17" s="19"/>
      <c r="Q17" s="16" t="s">
        <v>12</v>
      </c>
      <c r="R17" s="16" t="s">
        <v>13</v>
      </c>
      <c r="S17" s="16" t="s">
        <v>14</v>
      </c>
      <c r="T17" s="19" t="s">
        <v>15</v>
      </c>
      <c r="U17" s="19" t="s">
        <v>16</v>
      </c>
      <c r="V17" s="19" t="s">
        <v>17</v>
      </c>
      <c r="W17" s="21" t="s">
        <v>18</v>
      </c>
      <c r="X17" s="21" t="s">
        <v>19</v>
      </c>
      <c r="Y17" s="19" t="s">
        <v>20</v>
      </c>
      <c r="Z17" s="19" t="s">
        <v>21</v>
      </c>
      <c r="AA17" s="19" t="s">
        <v>22</v>
      </c>
      <c r="AB17" s="19" t="s">
        <v>23</v>
      </c>
      <c r="AC17" s="19" t="s">
        <v>24</v>
      </c>
      <c r="AD17" s="22" t="s">
        <v>25</v>
      </c>
      <c r="AE17" s="23" t="s">
        <v>26</v>
      </c>
      <c r="AF17" s="23" t="s">
        <v>27</v>
      </c>
      <c r="AG17" s="23" t="s">
        <v>28</v>
      </c>
      <c r="AH17" s="23" t="s">
        <v>29</v>
      </c>
      <c r="AI17" s="23" t="s">
        <v>30</v>
      </c>
      <c r="AJ17" s="23" t="s">
        <v>31</v>
      </c>
      <c r="AK17" s="24" t="s">
        <v>32</v>
      </c>
      <c r="AL17" s="16" t="s">
        <v>33</v>
      </c>
      <c r="AM17" s="16" t="s">
        <v>34</v>
      </c>
      <c r="AN17" s="19" t="s">
        <v>35</v>
      </c>
      <c r="AO17" s="16" t="s">
        <v>36</v>
      </c>
    </row>
    <row r="18" spans="1:43" ht="18.75" customHeight="1" x14ac:dyDescent="0.25">
      <c r="A18" s="1"/>
      <c r="B18" s="2"/>
      <c r="C18" s="3"/>
      <c r="D18" s="1"/>
      <c r="E18" s="4"/>
      <c r="F18" s="4"/>
      <c r="G18" s="2"/>
      <c r="H18" s="2"/>
      <c r="L18" s="19">
        <v>6</v>
      </c>
      <c r="M18" s="16" t="s">
        <v>81</v>
      </c>
      <c r="N18" s="18"/>
      <c r="O18" s="19"/>
      <c r="P18" s="19"/>
      <c r="Q18" s="16"/>
      <c r="R18" s="16" t="s">
        <v>41</v>
      </c>
      <c r="S18" s="16" t="s">
        <v>58</v>
      </c>
      <c r="T18" s="19" t="s">
        <v>43</v>
      </c>
      <c r="U18" s="19" t="s">
        <v>74</v>
      </c>
      <c r="V18" s="19">
        <v>253992</v>
      </c>
      <c r="W18" s="19">
        <v>0</v>
      </c>
      <c r="X18" s="21"/>
      <c r="Y18" s="21">
        <v>0</v>
      </c>
      <c r="Z18" s="21">
        <v>0</v>
      </c>
      <c r="AA18" s="19">
        <v>29</v>
      </c>
      <c r="AB18" s="19">
        <v>29</v>
      </c>
      <c r="AC18" s="19">
        <v>0</v>
      </c>
      <c r="AD18" s="19">
        <v>0</v>
      </c>
      <c r="AE18" s="19">
        <v>0</v>
      </c>
      <c r="AF18" s="56">
        <v>44725</v>
      </c>
      <c r="AG18" s="23"/>
      <c r="AH18" s="23"/>
      <c r="AI18" s="23"/>
      <c r="AJ18" s="23"/>
      <c r="AK18" s="24"/>
      <c r="AL18" s="16"/>
      <c r="AM18" s="16"/>
      <c r="AN18" s="19" t="s">
        <v>82</v>
      </c>
      <c r="AO18" s="16"/>
    </row>
    <row r="19" spans="1:43" ht="18.75" customHeight="1" x14ac:dyDescent="0.25">
      <c r="A19" s="1"/>
      <c r="B19" s="2"/>
      <c r="C19" s="3"/>
      <c r="D19" s="1"/>
      <c r="E19" s="4"/>
      <c r="F19" s="4"/>
      <c r="G19" s="2"/>
      <c r="H19" s="2"/>
      <c r="L19" s="19">
        <v>12</v>
      </c>
      <c r="M19" s="16" t="s">
        <v>83</v>
      </c>
      <c r="N19" s="18"/>
      <c r="O19" s="19"/>
      <c r="P19" s="19"/>
      <c r="Q19" s="16"/>
      <c r="R19" s="16" t="s">
        <v>41</v>
      </c>
      <c r="S19" s="16" t="s">
        <v>58</v>
      </c>
      <c r="T19" s="19" t="s">
        <v>43</v>
      </c>
      <c r="U19" s="19" t="s">
        <v>74</v>
      </c>
      <c r="V19" s="19">
        <v>172300</v>
      </c>
      <c r="W19" s="19">
        <v>0</v>
      </c>
      <c r="X19" s="21"/>
      <c r="Y19" s="21">
        <v>0</v>
      </c>
      <c r="Z19" s="21">
        <v>0</v>
      </c>
      <c r="AA19" s="19">
        <v>48</v>
      </c>
      <c r="AB19" s="19">
        <v>48</v>
      </c>
      <c r="AC19" s="19">
        <v>0</v>
      </c>
      <c r="AD19" s="19">
        <v>0</v>
      </c>
      <c r="AE19" s="19">
        <v>0</v>
      </c>
      <c r="AF19" s="56">
        <v>44725</v>
      </c>
      <c r="AG19" s="23"/>
      <c r="AH19" s="23"/>
      <c r="AI19" s="23"/>
      <c r="AJ19" s="23"/>
      <c r="AK19" s="24"/>
      <c r="AL19" s="16"/>
      <c r="AM19" s="16"/>
      <c r="AN19" s="19" t="s">
        <v>84</v>
      </c>
      <c r="AO19" s="16"/>
    </row>
    <row r="20" spans="1:43" ht="18.75" customHeight="1" x14ac:dyDescent="0.25">
      <c r="A20" s="1"/>
      <c r="B20" s="2"/>
      <c r="C20" s="3"/>
      <c r="D20" s="1"/>
      <c r="E20" s="4"/>
      <c r="F20" s="4"/>
      <c r="G20" s="2"/>
      <c r="H20" s="2"/>
      <c r="L20" s="19">
        <v>15</v>
      </c>
      <c r="M20" s="16" t="s">
        <v>85</v>
      </c>
      <c r="N20" s="18"/>
      <c r="O20" s="19"/>
      <c r="P20" s="19"/>
      <c r="Q20" s="16"/>
      <c r="R20" s="16" t="s">
        <v>41</v>
      </c>
      <c r="S20" s="16" t="s">
        <v>58</v>
      </c>
      <c r="T20" s="19" t="s">
        <v>43</v>
      </c>
      <c r="U20" s="19" t="s">
        <v>74</v>
      </c>
      <c r="V20" s="19">
        <v>175475</v>
      </c>
      <c r="W20" s="19">
        <v>0</v>
      </c>
      <c r="X20" s="21"/>
      <c r="Y20" s="21">
        <v>0</v>
      </c>
      <c r="Z20" s="21">
        <v>0</v>
      </c>
      <c r="AA20" s="19">
        <v>44</v>
      </c>
      <c r="AB20" s="19">
        <v>44</v>
      </c>
      <c r="AC20" s="19">
        <v>0</v>
      </c>
      <c r="AD20" s="19">
        <v>0</v>
      </c>
      <c r="AE20" s="19">
        <v>0</v>
      </c>
      <c r="AF20" s="56">
        <v>44706</v>
      </c>
      <c r="AG20" s="23"/>
      <c r="AH20" s="23"/>
      <c r="AI20" s="23"/>
      <c r="AJ20" s="23"/>
      <c r="AK20" s="24"/>
      <c r="AL20" s="16"/>
      <c r="AM20" s="16"/>
      <c r="AN20" s="19">
        <v>711200021924</v>
      </c>
      <c r="AO20" s="16"/>
    </row>
    <row r="21" spans="1:43" ht="18.75" customHeight="1" x14ac:dyDescent="0.25">
      <c r="A21" s="1"/>
      <c r="B21" s="2"/>
      <c r="C21" s="3"/>
      <c r="D21" s="1"/>
      <c r="E21" s="4"/>
      <c r="F21" s="4"/>
      <c r="G21" s="2"/>
      <c r="H21" s="2"/>
      <c r="L21" s="49">
        <v>18</v>
      </c>
      <c r="M21" s="46" t="s">
        <v>86</v>
      </c>
      <c r="N21" s="78" t="s">
        <v>40</v>
      </c>
      <c r="O21" s="49"/>
      <c r="P21" s="49">
        <v>9</v>
      </c>
      <c r="Q21" s="48"/>
      <c r="R21" s="48" t="s">
        <v>41</v>
      </c>
      <c r="S21" s="48" t="s">
        <v>58</v>
      </c>
      <c r="T21" s="49" t="s">
        <v>43</v>
      </c>
      <c r="U21" s="49" t="s">
        <v>44</v>
      </c>
      <c r="V21" s="49">
        <v>16555</v>
      </c>
      <c r="W21" s="49">
        <v>0</v>
      </c>
      <c r="X21" s="51"/>
      <c r="Y21" s="51">
        <v>0</v>
      </c>
      <c r="Z21" s="51">
        <v>0</v>
      </c>
      <c r="AA21" s="49">
        <v>10</v>
      </c>
      <c r="AB21" s="49">
        <v>10</v>
      </c>
      <c r="AC21" s="49">
        <v>0</v>
      </c>
      <c r="AD21" s="49">
        <v>0</v>
      </c>
      <c r="AE21" s="49">
        <v>0</v>
      </c>
      <c r="AF21" s="52">
        <v>44702</v>
      </c>
      <c r="AG21" s="53"/>
      <c r="AH21" s="53"/>
      <c r="AI21" s="53"/>
      <c r="AJ21" s="53"/>
      <c r="AK21" s="54"/>
      <c r="AL21" s="48"/>
      <c r="AM21" s="48"/>
      <c r="AN21" s="19" t="s">
        <v>86</v>
      </c>
      <c r="AO21" s="16"/>
    </row>
    <row r="22" spans="1:43" ht="18.75" customHeight="1" x14ac:dyDescent="0.25">
      <c r="A22" s="1"/>
      <c r="B22" s="2"/>
      <c r="C22" s="3"/>
      <c r="D22" s="1"/>
      <c r="E22" s="4"/>
      <c r="F22" s="4"/>
      <c r="G22" s="2"/>
      <c r="H22" s="2"/>
      <c r="L22" s="19">
        <v>26</v>
      </c>
      <c r="M22" s="30" t="s">
        <v>87</v>
      </c>
      <c r="N22" s="16" t="s">
        <v>40</v>
      </c>
      <c r="O22" s="19"/>
      <c r="P22" s="19">
        <v>10</v>
      </c>
      <c r="Q22" s="26" t="s">
        <v>43</v>
      </c>
      <c r="R22" s="16" t="s">
        <v>41</v>
      </c>
      <c r="S22" s="26" t="s">
        <v>44</v>
      </c>
      <c r="T22" s="79">
        <v>57066</v>
      </c>
      <c r="U22" s="79">
        <v>0</v>
      </c>
      <c r="V22" s="80"/>
      <c r="W22" s="81">
        <v>0</v>
      </c>
      <c r="X22" s="81">
        <v>0</v>
      </c>
      <c r="Y22" s="79">
        <v>22</v>
      </c>
      <c r="Z22" s="79">
        <v>22</v>
      </c>
      <c r="AA22" s="79">
        <v>0</v>
      </c>
      <c r="AB22" s="79">
        <v>0</v>
      </c>
      <c r="AC22" s="79">
        <v>0</v>
      </c>
      <c r="AD22" s="82">
        <v>44706</v>
      </c>
      <c r="AE22" s="83">
        <v>44706.64166666667</v>
      </c>
      <c r="AF22" s="83">
        <v>44706.64166666667</v>
      </c>
      <c r="AG22" s="83"/>
      <c r="AH22" s="83"/>
      <c r="AI22" s="83"/>
      <c r="AJ22" s="83"/>
      <c r="AK22" s="84"/>
      <c r="AL22" s="26" t="s">
        <v>88</v>
      </c>
      <c r="AM22" s="26"/>
      <c r="AN22" s="80" t="s">
        <v>58</v>
      </c>
    </row>
    <row r="23" spans="1:43" ht="18.75" customHeight="1" x14ac:dyDescent="0.25">
      <c r="A23" s="1"/>
      <c r="B23" s="2"/>
      <c r="C23" s="3"/>
      <c r="D23" s="1"/>
      <c r="E23" s="4"/>
      <c r="F23" s="4"/>
      <c r="G23" s="2"/>
      <c r="H23" s="2"/>
      <c r="L23" s="5"/>
      <c r="O23" s="5"/>
      <c r="P23" s="1">
        <f>SUM(P3:P22)</f>
        <v>351</v>
      </c>
      <c r="T23" s="5"/>
      <c r="U23" s="5"/>
      <c r="V23" s="5"/>
      <c r="W23" s="6"/>
      <c r="X23" s="6"/>
      <c r="Y23" s="5"/>
      <c r="Z23" s="5"/>
      <c r="AA23" s="5"/>
      <c r="AB23" s="5"/>
      <c r="AC23" s="5"/>
      <c r="AD23" s="7"/>
      <c r="AE23" s="8"/>
      <c r="AF23" s="8"/>
      <c r="AG23" s="8"/>
      <c r="AH23" s="8"/>
      <c r="AI23" s="8"/>
      <c r="AJ23" s="8"/>
      <c r="AK23" s="9"/>
      <c r="AN23" s="5"/>
    </row>
    <row r="24" spans="1:43" ht="18.75" customHeight="1" x14ac:dyDescent="0.25">
      <c r="A24" s="1"/>
      <c r="B24" s="2"/>
      <c r="C24" s="3"/>
      <c r="D24" s="1"/>
      <c r="E24" s="4"/>
      <c r="F24" s="4"/>
      <c r="G24" s="2"/>
      <c r="H24" s="2"/>
      <c r="L24" s="5"/>
      <c r="O24" s="5"/>
      <c r="P24" s="1"/>
      <c r="T24" s="5"/>
      <c r="U24" s="5"/>
      <c r="V24" s="5"/>
      <c r="W24" s="6"/>
      <c r="X24" s="6"/>
      <c r="Y24" s="5"/>
      <c r="Z24" s="5"/>
      <c r="AA24" s="5"/>
      <c r="AB24" s="5"/>
      <c r="AC24" s="5"/>
      <c r="AD24" s="7"/>
      <c r="AE24" s="8"/>
      <c r="AF24" s="8"/>
      <c r="AG24" s="8"/>
      <c r="AH24" s="8"/>
      <c r="AI24" s="8"/>
      <c r="AJ24" s="8"/>
      <c r="AK24" s="9"/>
      <c r="AN24" s="5"/>
      <c r="AQ24" s="2"/>
    </row>
    <row r="25" spans="1:43" ht="18.75" customHeight="1" x14ac:dyDescent="0.25">
      <c r="A25" s="1"/>
      <c r="B25" s="2"/>
      <c r="C25" s="3"/>
      <c r="D25" s="1"/>
      <c r="E25" s="4"/>
      <c r="F25" s="4"/>
      <c r="G25" s="2"/>
      <c r="H25" s="2"/>
      <c r="L25" s="5"/>
      <c r="O25" s="5"/>
      <c r="P25" s="1">
        <f>P23-349</f>
        <v>2</v>
      </c>
      <c r="T25" s="5"/>
      <c r="U25" s="5"/>
      <c r="V25" s="5"/>
      <c r="W25" s="6"/>
      <c r="X25" s="6"/>
      <c r="Y25" s="5"/>
      <c r="Z25" s="5"/>
      <c r="AA25" s="5"/>
      <c r="AB25" s="5"/>
      <c r="AC25" s="5"/>
      <c r="AD25" s="7"/>
      <c r="AE25" s="8"/>
      <c r="AF25" s="8"/>
      <c r="AG25" s="8"/>
      <c r="AH25" s="8"/>
      <c r="AI25" s="8"/>
      <c r="AJ25" s="8"/>
      <c r="AK25" s="9"/>
      <c r="AN25" s="5"/>
    </row>
  </sheetData>
  <mergeCells count="6">
    <mergeCell ref="K6:K8"/>
    <mergeCell ref="K9:K10"/>
    <mergeCell ref="O9:O10"/>
    <mergeCell ref="H12:H15"/>
    <mergeCell ref="K14:K15"/>
    <mergeCell ref="O14:O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E166"/>
  <sheetViews>
    <sheetView workbookViewId="0">
      <pane ySplit="3" topLeftCell="A4" activePane="bottomLeft" state="frozen"/>
      <selection pane="bottomLeft"/>
    </sheetView>
  </sheetViews>
  <sheetFormatPr baseColWidth="10" defaultColWidth="9.140625" defaultRowHeight="15" x14ac:dyDescent="0.25"/>
  <cols>
    <col min="1" max="1" width="3.7109375" style="238" bestFit="1" customWidth="1"/>
    <col min="2" max="2" width="15.28515625" style="649" bestFit="1" customWidth="1"/>
    <col min="3" max="3" width="19" style="89" bestFit="1" customWidth="1"/>
    <col min="4" max="4" width="21.7109375" style="90" bestFit="1" customWidth="1"/>
    <col min="5" max="5" width="48" style="89" bestFit="1" customWidth="1"/>
    <col min="6" max="6" width="40.85546875" style="90" bestFit="1" customWidth="1"/>
    <col min="7" max="7" width="22.28515625" style="90" bestFit="1" customWidth="1"/>
    <col min="8" max="8" width="20.85546875" style="90" bestFit="1" customWidth="1"/>
    <col min="9" max="9" width="23" bestFit="1" customWidth="1"/>
    <col min="10" max="10" width="18" style="89" bestFit="1" customWidth="1"/>
    <col min="11" max="11" width="7.42578125" style="89" bestFit="1" customWidth="1"/>
    <col min="12" max="12" width="10.42578125" bestFit="1" customWidth="1"/>
    <col min="13" max="14" width="23.5703125" style="89" bestFit="1" customWidth="1"/>
    <col min="15" max="15" width="13.5703125" style="89" hidden="1" bestFit="1" customWidth="1"/>
    <col min="16" max="16" width="23.5703125" style="89" bestFit="1" customWidth="1"/>
    <col min="17" max="17" width="14.5703125" style="89" bestFit="1" customWidth="1"/>
    <col min="18" max="18" width="13.85546875" style="89" bestFit="1" customWidth="1"/>
    <col min="19" max="19" width="12.28515625" style="411" bestFit="1" customWidth="1"/>
    <col min="20" max="20" width="12.28515625" style="89" bestFit="1" customWidth="1"/>
    <col min="21" max="21" width="8.5703125" style="89" bestFit="1" customWidth="1"/>
    <col min="22" max="22" width="28.85546875" style="411" bestFit="1" customWidth="1"/>
    <col min="23" max="23" width="24" style="89" bestFit="1" customWidth="1"/>
    <col min="24" max="24" width="12.7109375" style="411" bestFit="1" customWidth="1"/>
    <col min="25" max="25" width="11.5703125" bestFit="1" customWidth="1"/>
    <col min="26" max="26" width="13.5703125" style="236" bestFit="1" customWidth="1"/>
    <col min="27" max="28" width="13.5703125" style="94" bestFit="1" customWidth="1"/>
    <col min="29" max="29" width="13.5703125" style="411" bestFit="1" customWidth="1"/>
    <col min="30" max="30" width="13.5703125" style="94" bestFit="1" customWidth="1"/>
    <col min="31" max="31" width="13.5703125" style="411" bestFit="1" customWidth="1"/>
  </cols>
  <sheetData>
    <row r="1" spans="1:31" s="94" customFormat="1" ht="18.75" customHeight="1" x14ac:dyDescent="0.25">
      <c r="A1" s="222"/>
      <c r="B1" s="173"/>
      <c r="C1" s="666" t="s">
        <v>89</v>
      </c>
      <c r="D1" s="667"/>
      <c r="E1" s="667"/>
      <c r="F1" s="667"/>
      <c r="G1" s="667"/>
      <c r="H1" s="667"/>
      <c r="I1" s="250"/>
      <c r="J1" s="223"/>
      <c r="K1" s="223"/>
      <c r="L1" s="250"/>
      <c r="M1" s="223"/>
      <c r="N1" s="223"/>
      <c r="O1" s="223"/>
      <c r="P1" s="223"/>
      <c r="Q1" s="223"/>
      <c r="R1" s="223"/>
      <c r="S1" s="172"/>
      <c r="T1" s="223"/>
      <c r="U1" s="223"/>
      <c r="V1" s="172"/>
      <c r="W1" s="223"/>
      <c r="X1" s="172"/>
      <c r="Y1" s="250"/>
      <c r="Z1" s="412"/>
      <c r="AA1" s="97"/>
      <c r="AB1" s="97"/>
      <c r="AC1" s="99"/>
      <c r="AD1" s="97"/>
      <c r="AE1" s="99"/>
    </row>
    <row r="2" spans="1:31" s="94" customFormat="1" ht="18.75" customHeight="1" x14ac:dyDescent="0.25">
      <c r="A2" s="222"/>
      <c r="B2" s="173"/>
      <c r="C2" s="666" t="s">
        <v>90</v>
      </c>
      <c r="D2" s="667"/>
      <c r="E2" s="667"/>
      <c r="F2" s="667"/>
      <c r="G2" s="667"/>
      <c r="H2" s="667"/>
      <c r="I2" s="667"/>
      <c r="J2" s="667"/>
      <c r="K2" s="667"/>
      <c r="L2" s="244"/>
      <c r="M2" s="223"/>
      <c r="N2" s="223"/>
      <c r="O2" s="223"/>
      <c r="P2" s="223"/>
      <c r="Q2" s="223"/>
      <c r="R2" s="223"/>
      <c r="S2" s="172"/>
      <c r="T2" s="223"/>
      <c r="U2" s="223"/>
      <c r="V2" s="172"/>
      <c r="W2" s="223"/>
      <c r="X2" s="172"/>
      <c r="Y2" s="250"/>
      <c r="Z2" s="412"/>
      <c r="AA2" s="97"/>
      <c r="AB2" s="97"/>
      <c r="AC2" s="99"/>
      <c r="AD2" s="97"/>
      <c r="AE2" s="99"/>
    </row>
    <row r="3" spans="1:31" s="94" customFormat="1" ht="18.75" customHeight="1" x14ac:dyDescent="0.25">
      <c r="A3" s="222"/>
      <c r="B3" s="626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3"/>
      <c r="O3" s="103"/>
      <c r="P3" s="115"/>
      <c r="Q3" s="103"/>
      <c r="R3" s="103"/>
      <c r="S3" s="104"/>
      <c r="T3" s="104"/>
      <c r="U3" s="104"/>
      <c r="V3" s="104"/>
      <c r="W3" s="104"/>
      <c r="X3" s="104"/>
      <c r="Y3" s="104"/>
      <c r="Z3" s="97"/>
      <c r="AA3" s="97"/>
      <c r="AB3" s="97"/>
      <c r="AC3" s="99"/>
      <c r="AD3" s="97"/>
      <c r="AE3" s="99"/>
    </row>
    <row r="4" spans="1:31" s="94" customFormat="1" ht="18.75" customHeight="1" x14ac:dyDescent="0.25">
      <c r="A4" s="222"/>
      <c r="B4" s="627"/>
      <c r="C4" s="668" t="s">
        <v>91</v>
      </c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  <c r="S4" s="669"/>
      <c r="T4" s="669"/>
      <c r="U4" s="669"/>
      <c r="V4" s="669"/>
      <c r="W4" s="669"/>
      <c r="X4" s="670"/>
      <c r="Y4" s="105"/>
      <c r="Z4" s="97"/>
      <c r="AA4" s="97"/>
      <c r="AB4" s="97"/>
      <c r="AC4" s="99"/>
      <c r="AD4" s="97"/>
      <c r="AE4" s="99"/>
    </row>
    <row r="5" spans="1:31" s="94" customFormat="1" ht="18.75" customHeight="1" x14ac:dyDescent="0.25">
      <c r="A5" s="222"/>
      <c r="B5" s="628" t="s">
        <v>92</v>
      </c>
      <c r="C5" s="245" t="s">
        <v>93</v>
      </c>
      <c r="D5" s="101" t="s">
        <v>94</v>
      </c>
      <c r="E5" s="113" t="s">
        <v>509</v>
      </c>
      <c r="F5" s="101" t="s">
        <v>95</v>
      </c>
      <c r="G5" s="101" t="s">
        <v>96</v>
      </c>
      <c r="H5" s="101" t="s">
        <v>14</v>
      </c>
      <c r="I5" s="112" t="s">
        <v>97</v>
      </c>
      <c r="J5" s="113" t="s">
        <v>98</v>
      </c>
      <c r="K5" s="113" t="s">
        <v>99</v>
      </c>
      <c r="L5" s="112" t="s">
        <v>1747</v>
      </c>
      <c r="M5" s="113" t="s">
        <v>1748</v>
      </c>
      <c r="N5" s="115" t="s">
        <v>1143</v>
      </c>
      <c r="O5" s="115" t="s">
        <v>1749</v>
      </c>
      <c r="P5" s="115" t="s">
        <v>1750</v>
      </c>
      <c r="Q5" s="115" t="s">
        <v>108</v>
      </c>
      <c r="R5" s="118" t="s">
        <v>109</v>
      </c>
      <c r="S5" s="119" t="s">
        <v>110</v>
      </c>
      <c r="T5" s="118" t="s">
        <v>1751</v>
      </c>
      <c r="U5" s="246" t="s">
        <v>29</v>
      </c>
      <c r="V5" s="119" t="s">
        <v>111</v>
      </c>
      <c r="W5" s="118" t="s">
        <v>112</v>
      </c>
      <c r="X5" s="119" t="s">
        <v>113</v>
      </c>
      <c r="Y5" s="121" t="s">
        <v>114</v>
      </c>
      <c r="Z5" s="97"/>
      <c r="AA5" s="97"/>
      <c r="AB5" s="97"/>
      <c r="AC5" s="99"/>
      <c r="AD5" s="97"/>
      <c r="AE5" s="99"/>
    </row>
    <row r="6" spans="1:31" s="94" customFormat="1" ht="18.75" customHeight="1" x14ac:dyDescent="0.25">
      <c r="A6" s="222">
        <f t="shared" ref="A6:A37" si="0">A5+1</f>
        <v>1</v>
      </c>
      <c r="B6" s="629">
        <v>45627</v>
      </c>
      <c r="C6" s="192">
        <v>6368521770</v>
      </c>
      <c r="D6" s="456" t="s">
        <v>917</v>
      </c>
      <c r="E6" s="136" t="s">
        <v>1326</v>
      </c>
      <c r="F6" s="215" t="s">
        <v>1183</v>
      </c>
      <c r="G6" s="134" t="s">
        <v>117</v>
      </c>
      <c r="H6" s="134" t="s">
        <v>118</v>
      </c>
      <c r="I6" s="135" t="s">
        <v>124</v>
      </c>
      <c r="J6" s="192" t="s">
        <v>1327</v>
      </c>
      <c r="K6" s="136" t="s">
        <v>1328</v>
      </c>
      <c r="L6" s="135"/>
      <c r="M6" s="136">
        <v>20230601569</v>
      </c>
      <c r="N6" s="136"/>
      <c r="O6" s="136"/>
      <c r="P6" s="136"/>
      <c r="Q6" s="136">
        <v>523500</v>
      </c>
      <c r="R6" s="137">
        <v>24041</v>
      </c>
      <c r="S6" s="137">
        <v>45.948</v>
      </c>
      <c r="T6" s="137"/>
      <c r="U6" s="137"/>
      <c r="V6" s="350" t="s">
        <v>1752</v>
      </c>
      <c r="W6" s="137"/>
      <c r="X6" s="137">
        <v>239847.5</v>
      </c>
      <c r="Y6" s="133"/>
      <c r="Z6" s="97"/>
      <c r="AA6" s="97"/>
      <c r="AB6" s="97"/>
      <c r="AC6" s="99"/>
      <c r="AD6" s="97"/>
      <c r="AE6" s="99"/>
    </row>
    <row r="7" spans="1:31" s="94" customFormat="1" ht="15.75" customHeight="1" x14ac:dyDescent="0.25">
      <c r="A7" s="222">
        <f t="shared" si="0"/>
        <v>2</v>
      </c>
      <c r="B7" s="630">
        <v>45294</v>
      </c>
      <c r="C7" s="145" t="s">
        <v>126</v>
      </c>
      <c r="D7" s="150" t="s">
        <v>1017</v>
      </c>
      <c r="E7" s="208">
        <v>6643</v>
      </c>
      <c r="F7" s="150" t="s">
        <v>1387</v>
      </c>
      <c r="G7" s="150" t="s">
        <v>145</v>
      </c>
      <c r="H7" s="150" t="s">
        <v>126</v>
      </c>
      <c r="I7" s="151" t="s">
        <v>135</v>
      </c>
      <c r="J7" s="145" t="s">
        <v>140</v>
      </c>
      <c r="K7" s="145">
        <v>26</v>
      </c>
      <c r="L7" s="151"/>
      <c r="M7" s="145">
        <v>20230697460</v>
      </c>
      <c r="N7" s="145"/>
      <c r="O7" s="145"/>
      <c r="P7" s="145"/>
      <c r="Q7" s="145">
        <v>64298</v>
      </c>
      <c r="R7" s="146">
        <v>1863</v>
      </c>
      <c r="S7" s="146">
        <v>5.5330000000000004</v>
      </c>
      <c r="T7" s="146"/>
      <c r="U7" s="146"/>
      <c r="V7" s="631" t="s">
        <v>1394</v>
      </c>
      <c r="W7" s="146"/>
      <c r="X7" s="146">
        <v>16393.5</v>
      </c>
      <c r="Y7" s="205"/>
      <c r="Z7" s="97"/>
      <c r="AA7" s="97"/>
      <c r="AB7" s="97"/>
      <c r="AC7" s="99"/>
      <c r="AD7" s="97"/>
      <c r="AE7" s="99"/>
    </row>
    <row r="8" spans="1:31" ht="18.75" customHeight="1" x14ac:dyDescent="0.25">
      <c r="A8" s="222">
        <f t="shared" si="0"/>
        <v>3</v>
      </c>
      <c r="B8" s="629">
        <v>45295</v>
      </c>
      <c r="C8" s="19" t="s">
        <v>118</v>
      </c>
      <c r="D8" s="632" t="s">
        <v>1002</v>
      </c>
      <c r="E8" s="19">
        <v>6639</v>
      </c>
      <c r="F8" s="21" t="s">
        <v>1753</v>
      </c>
      <c r="G8" s="21" t="s">
        <v>160</v>
      </c>
      <c r="H8" s="21" t="s">
        <v>118</v>
      </c>
      <c r="I8" s="16" t="s">
        <v>124</v>
      </c>
      <c r="J8" s="19">
        <v>687946</v>
      </c>
      <c r="K8" s="136">
        <v>26</v>
      </c>
      <c r="L8" s="135"/>
      <c r="M8" s="19">
        <v>20230705786</v>
      </c>
      <c r="N8" s="19"/>
      <c r="O8" s="19"/>
      <c r="P8" s="19"/>
      <c r="Q8" s="19">
        <v>197732</v>
      </c>
      <c r="R8" s="19">
        <v>5205</v>
      </c>
      <c r="S8" s="27">
        <v>10.843</v>
      </c>
      <c r="T8" s="19"/>
      <c r="U8" s="19"/>
      <c r="V8" s="27"/>
      <c r="W8" s="19"/>
      <c r="X8" s="27">
        <v>45139.64</v>
      </c>
      <c r="Y8" s="16"/>
      <c r="Z8" s="97"/>
      <c r="AC8" s="345"/>
      <c r="AE8" s="345"/>
    </row>
    <row r="9" spans="1:31" s="94" customFormat="1" ht="18.75" customHeight="1" x14ac:dyDescent="0.25">
      <c r="A9" s="222">
        <f t="shared" si="0"/>
        <v>4</v>
      </c>
      <c r="B9" s="630">
        <v>45293</v>
      </c>
      <c r="C9" s="145" t="s">
        <v>126</v>
      </c>
      <c r="D9" s="481" t="s">
        <v>1754</v>
      </c>
      <c r="E9" s="136">
        <v>6658</v>
      </c>
      <c r="F9" s="482" t="s">
        <v>362</v>
      </c>
      <c r="G9" s="150" t="s">
        <v>155</v>
      </c>
      <c r="H9" s="150" t="s">
        <v>126</v>
      </c>
      <c r="I9" s="151" t="s">
        <v>135</v>
      </c>
      <c r="J9" s="145" t="s">
        <v>1375</v>
      </c>
      <c r="K9" s="136">
        <v>26</v>
      </c>
      <c r="L9" s="176"/>
      <c r="M9" s="141">
        <v>20240000013</v>
      </c>
      <c r="N9" s="141"/>
      <c r="O9" s="141"/>
      <c r="P9" s="141"/>
      <c r="Q9" s="174">
        <v>55450</v>
      </c>
      <c r="R9" s="174">
        <v>1234</v>
      </c>
      <c r="S9" s="633">
        <v>2.2509999999999999</v>
      </c>
      <c r="T9" s="633"/>
      <c r="U9" s="174"/>
      <c r="V9" s="174"/>
      <c r="W9" s="174"/>
      <c r="X9" s="174">
        <v>16456.5</v>
      </c>
      <c r="Y9" s="174"/>
      <c r="Z9" s="97"/>
      <c r="AA9" s="97"/>
      <c r="AB9" s="97"/>
      <c r="AC9" s="99"/>
      <c r="AD9" s="97"/>
      <c r="AE9" s="99"/>
    </row>
    <row r="10" spans="1:31" ht="18.75" customHeight="1" x14ac:dyDescent="0.25">
      <c r="A10" s="222">
        <f t="shared" si="0"/>
        <v>5</v>
      </c>
      <c r="B10" s="629">
        <v>45296</v>
      </c>
      <c r="C10" s="19" t="s">
        <v>118</v>
      </c>
      <c r="D10" s="215" t="s">
        <v>965</v>
      </c>
      <c r="E10" s="249" t="s">
        <v>1755</v>
      </c>
      <c r="F10" s="215" t="s">
        <v>1298</v>
      </c>
      <c r="G10" s="134" t="s">
        <v>117</v>
      </c>
      <c r="H10" s="134" t="s">
        <v>118</v>
      </c>
      <c r="I10" s="16" t="s">
        <v>124</v>
      </c>
      <c r="J10" s="136">
        <v>724815</v>
      </c>
      <c r="K10" s="136">
        <v>20</v>
      </c>
      <c r="L10" s="135"/>
      <c r="M10" s="136">
        <v>20240004716</v>
      </c>
      <c r="N10" s="136"/>
      <c r="O10" s="136"/>
      <c r="P10" s="136"/>
      <c r="Q10" s="133">
        <v>34794</v>
      </c>
      <c r="R10" s="133">
        <v>2053</v>
      </c>
      <c r="S10" s="133">
        <v>3.9340000000000002</v>
      </c>
      <c r="T10" s="133"/>
      <c r="U10" s="133">
        <v>175</v>
      </c>
      <c r="V10" s="133"/>
      <c r="W10" s="133"/>
      <c r="X10" s="133">
        <v>14872.98</v>
      </c>
      <c r="Y10" s="133"/>
      <c r="Z10" s="97"/>
      <c r="AC10" s="345"/>
      <c r="AE10" s="345"/>
    </row>
    <row r="11" spans="1:31" ht="18.75" customHeight="1" x14ac:dyDescent="0.25">
      <c r="A11" s="222">
        <f t="shared" si="0"/>
        <v>6</v>
      </c>
      <c r="B11" s="629">
        <v>45299</v>
      </c>
      <c r="C11" s="19">
        <v>64593737</v>
      </c>
      <c r="D11" s="134" t="s">
        <v>1012</v>
      </c>
      <c r="E11" s="133">
        <v>6620</v>
      </c>
      <c r="F11" s="134" t="s">
        <v>1260</v>
      </c>
      <c r="G11" s="134" t="s">
        <v>160</v>
      </c>
      <c r="H11" s="134" t="s">
        <v>118</v>
      </c>
      <c r="I11" s="135" t="s">
        <v>124</v>
      </c>
      <c r="J11" s="136" t="s">
        <v>1756</v>
      </c>
      <c r="K11" s="136">
        <v>20</v>
      </c>
      <c r="L11" s="135"/>
      <c r="M11" s="136">
        <v>20240007731</v>
      </c>
      <c r="N11" s="136"/>
      <c r="O11" s="136"/>
      <c r="P11" s="136"/>
      <c r="Q11" s="133">
        <v>81700</v>
      </c>
      <c r="R11" s="133">
        <v>17537</v>
      </c>
      <c r="S11" s="166">
        <v>19.47</v>
      </c>
      <c r="T11" s="166"/>
      <c r="U11" s="166">
        <v>250</v>
      </c>
      <c r="V11" s="133">
        <v>47</v>
      </c>
      <c r="W11" s="133"/>
      <c r="X11" s="133">
        <v>124575</v>
      </c>
      <c r="Y11" s="133"/>
      <c r="Z11" s="97"/>
      <c r="AC11" s="345"/>
      <c r="AE11" s="345"/>
    </row>
    <row r="12" spans="1:31" ht="18.75" customHeight="1" x14ac:dyDescent="0.25">
      <c r="A12" s="222">
        <f t="shared" si="0"/>
        <v>7</v>
      </c>
      <c r="B12" s="629">
        <v>45306</v>
      </c>
      <c r="C12" s="145" t="s">
        <v>126</v>
      </c>
      <c r="D12" s="21" t="s">
        <v>1437</v>
      </c>
      <c r="E12" s="19">
        <v>6652</v>
      </c>
      <c r="F12" s="21" t="s">
        <v>1757</v>
      </c>
      <c r="G12" s="21" t="s">
        <v>1158</v>
      </c>
      <c r="H12" s="150" t="s">
        <v>126</v>
      </c>
      <c r="I12" s="16" t="s">
        <v>130</v>
      </c>
      <c r="J12" s="19">
        <v>93542</v>
      </c>
      <c r="K12" s="19">
        <v>26</v>
      </c>
      <c r="L12" s="16"/>
      <c r="M12" s="19">
        <v>20240017066</v>
      </c>
      <c r="N12" s="19"/>
      <c r="O12" s="19"/>
      <c r="P12" s="19"/>
      <c r="Q12" s="19">
        <v>13400</v>
      </c>
      <c r="R12" s="19">
        <v>495</v>
      </c>
      <c r="S12" s="27">
        <v>0.88300000000000001</v>
      </c>
      <c r="T12" s="19"/>
      <c r="U12" s="19"/>
      <c r="V12" s="27"/>
      <c r="W12" s="19"/>
      <c r="X12" s="27">
        <v>7905.8</v>
      </c>
      <c r="Y12" s="16"/>
      <c r="Z12" s="97"/>
      <c r="AC12" s="345"/>
      <c r="AE12" s="345"/>
    </row>
    <row r="13" spans="1:31" ht="18.75" customHeight="1" x14ac:dyDescent="0.25">
      <c r="A13" s="222">
        <f t="shared" si="0"/>
        <v>8</v>
      </c>
      <c r="B13" s="629">
        <v>45306</v>
      </c>
      <c r="C13" s="145" t="s">
        <v>126</v>
      </c>
      <c r="D13" s="21" t="s">
        <v>1003</v>
      </c>
      <c r="E13" s="19" t="s">
        <v>1758</v>
      </c>
      <c r="F13" s="21" t="s">
        <v>1759</v>
      </c>
      <c r="G13" s="150" t="s">
        <v>155</v>
      </c>
      <c r="H13" s="150" t="s">
        <v>126</v>
      </c>
      <c r="I13" s="151" t="s">
        <v>135</v>
      </c>
      <c r="J13" s="19">
        <v>385735</v>
      </c>
      <c r="K13" s="19">
        <v>26</v>
      </c>
      <c r="L13" s="16"/>
      <c r="M13" s="19">
        <v>20240016290</v>
      </c>
      <c r="N13" s="19"/>
      <c r="O13" s="19"/>
      <c r="P13" s="19"/>
      <c r="Q13" s="19">
        <v>41503</v>
      </c>
      <c r="R13" s="19">
        <v>4942</v>
      </c>
      <c r="S13" s="27">
        <v>16.268000000000001</v>
      </c>
      <c r="T13" s="19"/>
      <c r="U13" s="19"/>
      <c r="V13" s="27"/>
      <c r="W13" s="19"/>
      <c r="X13" s="19">
        <v>27669</v>
      </c>
      <c r="Y13" s="16"/>
      <c r="Z13" s="97"/>
      <c r="AC13" s="345"/>
      <c r="AE13" s="345"/>
    </row>
    <row r="14" spans="1:31" ht="18.75" customHeight="1" x14ac:dyDescent="0.25">
      <c r="A14" s="222">
        <f t="shared" si="0"/>
        <v>9</v>
      </c>
      <c r="B14" s="629">
        <v>45308</v>
      </c>
      <c r="C14" s="145" t="s">
        <v>126</v>
      </c>
      <c r="D14" s="21" t="s">
        <v>1441</v>
      </c>
      <c r="E14" s="19">
        <v>6662</v>
      </c>
      <c r="F14" s="21" t="s">
        <v>1760</v>
      </c>
      <c r="G14" s="150" t="s">
        <v>155</v>
      </c>
      <c r="H14" s="150" t="s">
        <v>126</v>
      </c>
      <c r="I14" s="151" t="s">
        <v>135</v>
      </c>
      <c r="J14" s="19">
        <v>395264</v>
      </c>
      <c r="K14" s="19">
        <v>26</v>
      </c>
      <c r="L14" s="16"/>
      <c r="M14" s="19">
        <v>20240021572</v>
      </c>
      <c r="N14" s="19"/>
      <c r="O14" s="19"/>
      <c r="P14" s="19"/>
      <c r="Q14" s="19">
        <v>31614</v>
      </c>
      <c r="R14" s="19">
        <v>1607</v>
      </c>
      <c r="S14" s="27">
        <v>5.3170000000000002</v>
      </c>
      <c r="T14" s="19"/>
      <c r="U14" s="19"/>
      <c r="V14" s="27"/>
      <c r="W14" s="19"/>
      <c r="X14" s="27">
        <v>15626.82</v>
      </c>
      <c r="Y14" s="16"/>
      <c r="Z14" s="97"/>
      <c r="AC14" s="345"/>
      <c r="AE14" s="345"/>
    </row>
    <row r="15" spans="1:31" ht="18.75" customHeight="1" x14ac:dyDescent="0.25">
      <c r="A15" s="222">
        <f t="shared" si="0"/>
        <v>10</v>
      </c>
      <c r="B15" s="629">
        <v>45307</v>
      </c>
      <c r="C15" s="145" t="s">
        <v>126</v>
      </c>
      <c r="D15" s="21" t="s">
        <v>1761</v>
      </c>
      <c r="E15" s="19" t="s">
        <v>1762</v>
      </c>
      <c r="F15" s="21" t="s">
        <v>1763</v>
      </c>
      <c r="G15" s="21" t="s">
        <v>160</v>
      </c>
      <c r="H15" s="150" t="s">
        <v>126</v>
      </c>
      <c r="I15" s="16" t="s">
        <v>130</v>
      </c>
      <c r="J15" s="19">
        <v>675326</v>
      </c>
      <c r="K15" s="19">
        <v>26</v>
      </c>
      <c r="L15" s="16"/>
      <c r="M15" s="19">
        <v>20240017382</v>
      </c>
      <c r="N15" s="19"/>
      <c r="O15" s="19"/>
      <c r="P15" s="19"/>
      <c r="Q15" s="19">
        <v>130170</v>
      </c>
      <c r="R15" s="19">
        <v>8573</v>
      </c>
      <c r="S15" s="27">
        <v>19.864999999999998</v>
      </c>
      <c r="T15" s="19"/>
      <c r="U15" s="19"/>
      <c r="V15" s="27"/>
      <c r="W15" s="19"/>
      <c r="X15" s="27">
        <v>83948.24</v>
      </c>
      <c r="Y15" s="16"/>
      <c r="Z15" s="97"/>
      <c r="AC15" s="345"/>
      <c r="AE15" s="345"/>
    </row>
    <row r="16" spans="1:31" ht="18.75" customHeight="1" x14ac:dyDescent="0.25">
      <c r="A16" s="222">
        <f t="shared" si="0"/>
        <v>11</v>
      </c>
      <c r="B16" s="629">
        <v>45310</v>
      </c>
      <c r="C16" s="19" t="s">
        <v>118</v>
      </c>
      <c r="D16" s="21" t="s">
        <v>1764</v>
      </c>
      <c r="E16" s="19">
        <v>4483</v>
      </c>
      <c r="F16" s="21" t="s">
        <v>1765</v>
      </c>
      <c r="G16" s="21" t="s">
        <v>1766</v>
      </c>
      <c r="H16" s="134" t="s">
        <v>118</v>
      </c>
      <c r="I16" s="135" t="s">
        <v>124</v>
      </c>
      <c r="J16" s="19" t="s">
        <v>1767</v>
      </c>
      <c r="K16" s="19">
        <v>20</v>
      </c>
      <c r="L16" s="16"/>
      <c r="M16" s="19">
        <v>20240031969</v>
      </c>
      <c r="N16" s="19"/>
      <c r="O16" s="19"/>
      <c r="P16" s="19"/>
      <c r="Q16" s="19">
        <v>23580</v>
      </c>
      <c r="R16" s="19">
        <v>701</v>
      </c>
      <c r="S16" s="27">
        <v>12.705</v>
      </c>
      <c r="T16" s="19"/>
      <c r="U16" s="19">
        <v>250</v>
      </c>
      <c r="V16" s="27"/>
      <c r="W16" s="19" t="s">
        <v>1768</v>
      </c>
      <c r="X16" s="27">
        <v>9270.8700000000008</v>
      </c>
      <c r="Y16" s="16"/>
      <c r="Z16" s="97"/>
      <c r="AC16" s="345"/>
      <c r="AE16" s="345"/>
    </row>
    <row r="17" spans="1:31" ht="18.75" customHeight="1" x14ac:dyDescent="0.25">
      <c r="A17" s="222">
        <f t="shared" si="0"/>
        <v>12</v>
      </c>
      <c r="B17" s="629">
        <v>45310</v>
      </c>
      <c r="C17" s="145" t="s">
        <v>126</v>
      </c>
      <c r="D17" s="21" t="s">
        <v>1448</v>
      </c>
      <c r="E17" s="19">
        <v>6676</v>
      </c>
      <c r="F17" s="21" t="s">
        <v>1769</v>
      </c>
      <c r="G17" s="21" t="s">
        <v>139</v>
      </c>
      <c r="H17" s="150" t="s">
        <v>126</v>
      </c>
      <c r="I17" s="16" t="s">
        <v>130</v>
      </c>
      <c r="J17" s="19" t="s">
        <v>140</v>
      </c>
      <c r="K17" s="19">
        <v>26</v>
      </c>
      <c r="L17" s="16"/>
      <c r="M17" s="19">
        <v>20240030768</v>
      </c>
      <c r="N17" s="19"/>
      <c r="O17" s="19"/>
      <c r="P17" s="19"/>
      <c r="Q17" s="19">
        <v>10250</v>
      </c>
      <c r="R17" s="19">
        <v>3936</v>
      </c>
      <c r="S17" s="27">
        <v>6.8730000000000002</v>
      </c>
      <c r="T17" s="19"/>
      <c r="U17" s="19"/>
      <c r="V17" s="27"/>
      <c r="W17" s="19"/>
      <c r="X17" s="27">
        <v>39000.5</v>
      </c>
      <c r="Y17" s="16"/>
      <c r="Z17" s="97"/>
      <c r="AC17" s="345"/>
      <c r="AE17" s="345"/>
    </row>
    <row r="18" spans="1:31" ht="18.75" customHeight="1" x14ac:dyDescent="0.25">
      <c r="A18" s="222">
        <f t="shared" si="0"/>
        <v>13</v>
      </c>
      <c r="B18" s="629">
        <v>45310</v>
      </c>
      <c r="C18" s="145" t="s">
        <v>126</v>
      </c>
      <c r="D18" s="21" t="s">
        <v>1449</v>
      </c>
      <c r="E18" s="19">
        <v>6677</v>
      </c>
      <c r="F18" s="21" t="s">
        <v>142</v>
      </c>
      <c r="G18" s="21" t="s">
        <v>139</v>
      </c>
      <c r="H18" s="150" t="s">
        <v>126</v>
      </c>
      <c r="I18" s="16" t="s">
        <v>130</v>
      </c>
      <c r="J18" s="19" t="s">
        <v>1770</v>
      </c>
      <c r="K18" s="19">
        <v>26</v>
      </c>
      <c r="L18" s="16"/>
      <c r="M18" s="19">
        <v>20240037045</v>
      </c>
      <c r="N18" s="19"/>
      <c r="O18" s="19"/>
      <c r="P18" s="19"/>
      <c r="Q18" s="19">
        <v>2110</v>
      </c>
      <c r="R18" s="19">
        <v>439</v>
      </c>
      <c r="S18" s="27">
        <v>1.379</v>
      </c>
      <c r="T18" s="19"/>
      <c r="U18" s="19"/>
      <c r="V18" s="27"/>
      <c r="W18" s="19"/>
      <c r="X18" s="27">
        <v>4372.05</v>
      </c>
      <c r="Y18" s="16"/>
      <c r="Z18" s="97"/>
      <c r="AC18" s="345"/>
      <c r="AE18" s="345"/>
    </row>
    <row r="19" spans="1:31" ht="18.75" customHeight="1" x14ac:dyDescent="0.25">
      <c r="A19" s="222">
        <f t="shared" si="0"/>
        <v>14</v>
      </c>
      <c r="B19" s="629">
        <v>45317</v>
      </c>
      <c r="C19" s="145" t="s">
        <v>126</v>
      </c>
      <c r="D19" s="21" t="s">
        <v>1771</v>
      </c>
      <c r="E19" s="19">
        <v>6672</v>
      </c>
      <c r="F19" s="21" t="s">
        <v>1357</v>
      </c>
      <c r="G19" s="21" t="s">
        <v>139</v>
      </c>
      <c r="H19" s="150" t="s">
        <v>126</v>
      </c>
      <c r="I19" s="16" t="s">
        <v>130</v>
      </c>
      <c r="J19" s="19" t="s">
        <v>140</v>
      </c>
      <c r="K19" s="19">
        <v>26</v>
      </c>
      <c r="L19" s="16"/>
      <c r="M19" s="19">
        <v>20240047124</v>
      </c>
      <c r="N19" s="19"/>
      <c r="O19" s="19"/>
      <c r="P19" s="19"/>
      <c r="Q19" s="19">
        <v>15749</v>
      </c>
      <c r="R19" s="27">
        <v>788.8</v>
      </c>
      <c r="S19" s="27">
        <v>5.8220000000000001</v>
      </c>
      <c r="T19" s="19"/>
      <c r="U19" s="19"/>
      <c r="V19" s="27"/>
      <c r="W19" s="19"/>
      <c r="X19" s="27">
        <v>13805.34</v>
      </c>
      <c r="Y19" s="16"/>
      <c r="Z19" s="97"/>
      <c r="AC19" s="345"/>
      <c r="AE19" s="345"/>
    </row>
    <row r="20" spans="1:31" ht="18.75" customHeight="1" x14ac:dyDescent="0.25">
      <c r="A20" s="222">
        <f t="shared" si="0"/>
        <v>15</v>
      </c>
      <c r="B20" s="629">
        <v>45321</v>
      </c>
      <c r="C20" s="19" t="s">
        <v>118</v>
      </c>
      <c r="D20" s="21" t="s">
        <v>1772</v>
      </c>
      <c r="E20" s="19">
        <v>6651</v>
      </c>
      <c r="F20" s="21" t="s">
        <v>1773</v>
      </c>
      <c r="G20" s="21" t="s">
        <v>129</v>
      </c>
      <c r="H20" s="21" t="s">
        <v>118</v>
      </c>
      <c r="I20" s="135" t="s">
        <v>124</v>
      </c>
      <c r="J20" s="19"/>
      <c r="K20" s="19">
        <v>26</v>
      </c>
      <c r="L20" s="16"/>
      <c r="M20" s="19">
        <v>20240041078</v>
      </c>
      <c r="N20" s="19"/>
      <c r="O20" s="19"/>
      <c r="P20" s="19"/>
      <c r="Q20" s="19">
        <v>35255</v>
      </c>
      <c r="R20" s="19">
        <v>1958</v>
      </c>
      <c r="S20" s="27">
        <v>3.57</v>
      </c>
      <c r="T20" s="19"/>
      <c r="U20" s="19"/>
      <c r="V20" s="27"/>
      <c r="W20" s="19"/>
      <c r="X20" s="27">
        <v>15719.45</v>
      </c>
      <c r="Y20" s="16"/>
      <c r="Z20" s="97"/>
      <c r="AC20" s="345"/>
      <c r="AE20" s="5">
        <v>35</v>
      </c>
    </row>
    <row r="21" spans="1:31" ht="18.75" customHeight="1" x14ac:dyDescent="0.25">
      <c r="A21" s="222">
        <f t="shared" si="0"/>
        <v>16</v>
      </c>
      <c r="B21" s="629">
        <v>45324</v>
      </c>
      <c r="C21" s="145" t="s">
        <v>126</v>
      </c>
      <c r="D21" s="21" t="s">
        <v>1774</v>
      </c>
      <c r="E21" s="19">
        <v>5584</v>
      </c>
      <c r="F21" s="21" t="s">
        <v>1775</v>
      </c>
      <c r="G21" s="150" t="s">
        <v>155</v>
      </c>
      <c r="H21" s="150" t="s">
        <v>126</v>
      </c>
      <c r="I21" s="16" t="s">
        <v>1776</v>
      </c>
      <c r="J21" s="19">
        <v>407424</v>
      </c>
      <c r="K21" s="19">
        <v>26</v>
      </c>
      <c r="L21" s="16"/>
      <c r="M21" s="19">
        <v>20230705160</v>
      </c>
      <c r="N21" s="19"/>
      <c r="O21" s="19"/>
      <c r="P21" s="19"/>
      <c r="Q21" s="19">
        <v>12480</v>
      </c>
      <c r="R21" s="19">
        <v>1455</v>
      </c>
      <c r="S21" s="27">
        <v>1.3320000000000001</v>
      </c>
      <c r="T21" s="19"/>
      <c r="U21" s="19">
        <v>250</v>
      </c>
      <c r="V21" s="27" t="s">
        <v>1777</v>
      </c>
      <c r="W21" s="27">
        <v>47.25</v>
      </c>
      <c r="X21" s="27">
        <v>10144.08</v>
      </c>
      <c r="Y21" s="16"/>
      <c r="Z21" s="97"/>
      <c r="AC21" s="345"/>
      <c r="AE21" s="5">
        <v>15</v>
      </c>
    </row>
    <row r="22" spans="1:31" ht="18.75" customHeight="1" x14ac:dyDescent="0.25">
      <c r="A22" s="222">
        <f t="shared" si="0"/>
        <v>17</v>
      </c>
      <c r="B22" s="634">
        <v>45310</v>
      </c>
      <c r="C22" s="307" t="s">
        <v>118</v>
      </c>
      <c r="D22" s="309" t="s">
        <v>1764</v>
      </c>
      <c r="E22" s="307">
        <v>4483</v>
      </c>
      <c r="F22" s="309" t="s">
        <v>1765</v>
      </c>
      <c r="G22" s="309" t="s">
        <v>1766</v>
      </c>
      <c r="H22" s="349" t="s">
        <v>118</v>
      </c>
      <c r="I22" s="423" t="s">
        <v>124</v>
      </c>
      <c r="J22" s="307" t="s">
        <v>1767</v>
      </c>
      <c r="K22" s="307">
        <v>20</v>
      </c>
      <c r="L22" s="308"/>
      <c r="M22" s="307">
        <v>20240031969</v>
      </c>
      <c r="N22" s="307"/>
      <c r="O22" s="307"/>
      <c r="P22" s="307"/>
      <c r="Q22" s="307">
        <v>23580</v>
      </c>
      <c r="R22" s="307">
        <v>701</v>
      </c>
      <c r="S22" s="635">
        <v>12.705</v>
      </c>
      <c r="T22" s="307"/>
      <c r="U22" s="307">
        <v>250</v>
      </c>
      <c r="V22" s="635"/>
      <c r="W22" s="307" t="s">
        <v>1768</v>
      </c>
      <c r="X22" s="635">
        <v>9270.8700000000008</v>
      </c>
      <c r="Y22" s="16"/>
      <c r="Z22" s="97"/>
      <c r="AC22" s="345"/>
      <c r="AE22" s="345">
        <v>47.25</v>
      </c>
    </row>
    <row r="23" spans="1:31" ht="18.75" customHeight="1" x14ac:dyDescent="0.25">
      <c r="A23" s="222">
        <f t="shared" si="0"/>
        <v>18</v>
      </c>
      <c r="B23" s="629">
        <v>45328</v>
      </c>
      <c r="C23" s="145" t="s">
        <v>126</v>
      </c>
      <c r="D23" s="481" t="s">
        <v>1456</v>
      </c>
      <c r="E23" s="136">
        <v>6683</v>
      </c>
      <c r="F23" s="482" t="s">
        <v>362</v>
      </c>
      <c r="G23" s="150" t="s">
        <v>155</v>
      </c>
      <c r="H23" s="150" t="s">
        <v>126</v>
      </c>
      <c r="I23" s="151" t="s">
        <v>135</v>
      </c>
      <c r="J23" s="32">
        <v>959654</v>
      </c>
      <c r="K23" s="32">
        <v>26</v>
      </c>
      <c r="L23" s="18"/>
      <c r="M23" s="32">
        <v>20240076443</v>
      </c>
      <c r="N23" s="32"/>
      <c r="O23" s="32"/>
      <c r="P23" s="32"/>
      <c r="Q23" s="32">
        <v>61215</v>
      </c>
      <c r="R23" s="32">
        <v>1359</v>
      </c>
      <c r="S23" s="34">
        <v>2.3839999999999999</v>
      </c>
      <c r="T23" s="32"/>
      <c r="U23" s="32"/>
      <c r="V23" s="34"/>
      <c r="W23" s="32"/>
      <c r="X23" s="34">
        <v>17807.400000000001</v>
      </c>
      <c r="Y23" s="16"/>
      <c r="Z23" s="97"/>
      <c r="AC23" s="345">
        <f>90+47.25</f>
        <v>137.25</v>
      </c>
      <c r="AE23" s="5">
        <v>20</v>
      </c>
    </row>
    <row r="24" spans="1:31" ht="18.75" customHeight="1" x14ac:dyDescent="0.25">
      <c r="A24" s="222">
        <f t="shared" si="0"/>
        <v>19</v>
      </c>
      <c r="B24" s="629">
        <v>45330</v>
      </c>
      <c r="C24" s="136" t="s">
        <v>118</v>
      </c>
      <c r="D24" s="134" t="s">
        <v>1445</v>
      </c>
      <c r="E24" s="133">
        <v>6671</v>
      </c>
      <c r="F24" s="134" t="s">
        <v>1348</v>
      </c>
      <c r="G24" s="134" t="s">
        <v>117</v>
      </c>
      <c r="H24" s="134" t="s">
        <v>118</v>
      </c>
      <c r="I24" s="135" t="s">
        <v>124</v>
      </c>
      <c r="J24" s="32">
        <v>724815</v>
      </c>
      <c r="K24" s="32">
        <v>26</v>
      </c>
      <c r="L24" s="18"/>
      <c r="M24" s="32">
        <v>20240077170</v>
      </c>
      <c r="N24" s="32"/>
      <c r="O24" s="32"/>
      <c r="P24" s="32"/>
      <c r="Q24" s="32">
        <v>37408</v>
      </c>
      <c r="R24" s="32">
        <v>1296</v>
      </c>
      <c r="S24" s="34">
        <v>2.6880000000000002</v>
      </c>
      <c r="T24" s="32"/>
      <c r="U24" s="32">
        <v>175</v>
      </c>
      <c r="V24" s="34"/>
      <c r="W24" s="32"/>
      <c r="X24" s="34">
        <v>16184.48</v>
      </c>
      <c r="Y24" s="16"/>
      <c r="Z24" s="97"/>
      <c r="AC24" s="345"/>
      <c r="AE24" s="345"/>
    </row>
    <row r="25" spans="1:31" ht="18.75" customHeight="1" x14ac:dyDescent="0.25">
      <c r="A25" s="222">
        <f t="shared" si="0"/>
        <v>20</v>
      </c>
      <c r="B25" s="629">
        <v>45345</v>
      </c>
      <c r="C25" s="145" t="s">
        <v>126</v>
      </c>
      <c r="D25" s="21" t="s">
        <v>1459</v>
      </c>
      <c r="E25" s="19">
        <v>6687</v>
      </c>
      <c r="F25" s="21" t="s">
        <v>1760</v>
      </c>
      <c r="G25" s="150" t="s">
        <v>155</v>
      </c>
      <c r="H25" s="150" t="s">
        <v>126</v>
      </c>
      <c r="I25" s="151" t="s">
        <v>135</v>
      </c>
      <c r="J25" s="32" t="s">
        <v>164</v>
      </c>
      <c r="K25" s="32">
        <v>26</v>
      </c>
      <c r="L25" s="18"/>
      <c r="M25" s="32">
        <v>20240097602</v>
      </c>
      <c r="N25" s="32"/>
      <c r="O25" s="32"/>
      <c r="P25" s="32"/>
      <c r="Q25" s="32">
        <v>43757</v>
      </c>
      <c r="R25" s="32">
        <v>3317</v>
      </c>
      <c r="S25" s="34">
        <v>9.1</v>
      </c>
      <c r="T25" s="32"/>
      <c r="U25" s="32"/>
      <c r="V25" s="34"/>
      <c r="W25" s="32"/>
      <c r="X25" s="34">
        <v>30225.17</v>
      </c>
      <c r="Y25" s="16"/>
      <c r="Z25" s="97"/>
      <c r="AC25" s="345"/>
      <c r="AE25" s="5">
        <v>15</v>
      </c>
    </row>
    <row r="26" spans="1:31" ht="18.75" customHeight="1" x14ac:dyDescent="0.25">
      <c r="A26" s="421">
        <f t="shared" si="0"/>
        <v>21</v>
      </c>
      <c r="B26" s="634">
        <v>45337</v>
      </c>
      <c r="C26" s="307" t="s">
        <v>126</v>
      </c>
      <c r="D26" s="309" t="s">
        <v>1457</v>
      </c>
      <c r="E26" s="307">
        <v>6684</v>
      </c>
      <c r="F26" s="309" t="s">
        <v>1285</v>
      </c>
      <c r="G26" s="309" t="s">
        <v>155</v>
      </c>
      <c r="H26" s="309" t="s">
        <v>126</v>
      </c>
      <c r="I26" s="308" t="s">
        <v>155</v>
      </c>
      <c r="J26" s="307">
        <v>961036</v>
      </c>
      <c r="K26" s="307">
        <v>26</v>
      </c>
      <c r="L26" s="308"/>
      <c r="M26" s="307">
        <v>20240082969</v>
      </c>
      <c r="N26" s="307"/>
      <c r="O26" s="307"/>
      <c r="P26" s="307"/>
      <c r="Q26" s="307">
        <v>67162</v>
      </c>
      <c r="R26" s="307">
        <v>6787</v>
      </c>
      <c r="S26" s="635">
        <v>27.556000000000001</v>
      </c>
      <c r="T26" s="307"/>
      <c r="U26" s="307"/>
      <c r="V26" s="635"/>
      <c r="W26" s="307"/>
      <c r="X26" s="635">
        <v>57598.84</v>
      </c>
      <c r="Y26" s="308"/>
      <c r="Z26" s="97"/>
      <c r="AC26" s="345"/>
      <c r="AE26" s="514">
        <v>1</v>
      </c>
    </row>
    <row r="27" spans="1:31" ht="18.75" customHeight="1" x14ac:dyDescent="0.25">
      <c r="A27" s="222">
        <f t="shared" si="0"/>
        <v>22</v>
      </c>
      <c r="B27" s="629">
        <v>45352</v>
      </c>
      <c r="C27" s="19" t="s">
        <v>126</v>
      </c>
      <c r="D27" s="21" t="s">
        <v>1465</v>
      </c>
      <c r="E27" s="19">
        <v>6694</v>
      </c>
      <c r="F27" s="21" t="s">
        <v>1351</v>
      </c>
      <c r="G27" s="21" t="s">
        <v>139</v>
      </c>
      <c r="H27" s="150" t="s">
        <v>126</v>
      </c>
      <c r="I27" s="16" t="s">
        <v>130</v>
      </c>
      <c r="J27" s="19" t="s">
        <v>140</v>
      </c>
      <c r="K27" s="19">
        <v>26</v>
      </c>
      <c r="L27" s="16"/>
      <c r="M27" s="19">
        <v>20240115760</v>
      </c>
      <c r="N27" s="19"/>
      <c r="O27" s="19"/>
      <c r="P27" s="19"/>
      <c r="Q27" s="19">
        <v>13512</v>
      </c>
      <c r="R27" s="19">
        <v>561</v>
      </c>
      <c r="S27" s="27">
        <v>2.105</v>
      </c>
      <c r="T27" s="19"/>
      <c r="U27" s="19"/>
      <c r="V27" s="27"/>
      <c r="W27" s="19"/>
      <c r="X27" s="27">
        <v>7910.73</v>
      </c>
      <c r="Y27" s="16"/>
      <c r="Z27" s="97"/>
      <c r="AC27" s="345"/>
      <c r="AE27" s="345">
        <v>133.25</v>
      </c>
    </row>
    <row r="28" spans="1:31" ht="18.75" customHeight="1" x14ac:dyDescent="0.25">
      <c r="A28" s="222">
        <f t="shared" si="0"/>
        <v>23</v>
      </c>
      <c r="B28" s="629">
        <v>45352</v>
      </c>
      <c r="C28" s="19" t="s">
        <v>126</v>
      </c>
      <c r="D28" s="21" t="s">
        <v>1439</v>
      </c>
      <c r="E28" s="19" t="s">
        <v>1778</v>
      </c>
      <c r="F28" s="21" t="s">
        <v>1779</v>
      </c>
      <c r="G28" s="21" t="s">
        <v>1158</v>
      </c>
      <c r="H28" s="150" t="s">
        <v>126</v>
      </c>
      <c r="I28" s="16" t="s">
        <v>130</v>
      </c>
      <c r="J28" s="19">
        <v>689407</v>
      </c>
      <c r="K28" s="19">
        <v>26</v>
      </c>
      <c r="L28" s="16"/>
      <c r="M28" s="19">
        <v>20240116460</v>
      </c>
      <c r="N28" s="19"/>
      <c r="O28" s="19"/>
      <c r="P28" s="19"/>
      <c r="Q28" s="19">
        <v>42215</v>
      </c>
      <c r="R28" s="19">
        <v>2761</v>
      </c>
      <c r="S28" s="27">
        <v>4.6340000000000003</v>
      </c>
      <c r="T28" s="19"/>
      <c r="U28" s="19"/>
      <c r="V28" s="27"/>
      <c r="W28" s="19"/>
      <c r="X28" s="27">
        <v>25901.21</v>
      </c>
      <c r="Y28" s="16"/>
      <c r="Z28" s="97"/>
      <c r="AC28" s="345"/>
      <c r="AE28" s="5">
        <f>AE27-AE29</f>
        <v>50</v>
      </c>
    </row>
    <row r="29" spans="1:31" ht="18.75" customHeight="1" x14ac:dyDescent="0.25">
      <c r="A29" s="222">
        <f t="shared" si="0"/>
        <v>24</v>
      </c>
      <c r="B29" s="629">
        <v>45356</v>
      </c>
      <c r="C29" s="19" t="s">
        <v>126</v>
      </c>
      <c r="D29" s="21" t="s">
        <v>1442</v>
      </c>
      <c r="E29" s="19" t="s">
        <v>1780</v>
      </c>
      <c r="F29" s="134" t="s">
        <v>1186</v>
      </c>
      <c r="G29" s="134" t="s">
        <v>160</v>
      </c>
      <c r="H29" s="134" t="s">
        <v>126</v>
      </c>
      <c r="I29" s="135" t="s">
        <v>130</v>
      </c>
      <c r="J29" s="19" t="s">
        <v>1781</v>
      </c>
      <c r="K29" s="19">
        <v>26</v>
      </c>
      <c r="L29" s="16"/>
      <c r="M29" s="19">
        <v>20240109215</v>
      </c>
      <c r="N29" s="19"/>
      <c r="O29" s="19"/>
      <c r="P29" s="19"/>
      <c r="Q29" s="19">
        <v>2946</v>
      </c>
      <c r="R29" s="19">
        <v>515</v>
      </c>
      <c r="S29" s="27">
        <v>1.052</v>
      </c>
      <c r="T29" s="19"/>
      <c r="U29" s="19"/>
      <c r="V29" s="27"/>
      <c r="W29" s="19"/>
      <c r="X29" s="27">
        <v>5043.75</v>
      </c>
      <c r="Y29" s="16"/>
      <c r="Z29" s="97"/>
      <c r="AC29" s="345"/>
      <c r="AE29" s="345">
        <f>SUM(AE22:AE26)</f>
        <v>83.25</v>
      </c>
    </row>
    <row r="30" spans="1:31" ht="18.75" customHeight="1" x14ac:dyDescent="0.25">
      <c r="A30" s="222">
        <f t="shared" si="0"/>
        <v>25</v>
      </c>
      <c r="B30" s="629">
        <v>45358</v>
      </c>
      <c r="C30" s="19" t="s">
        <v>126</v>
      </c>
      <c r="D30" s="21" t="s">
        <v>1455</v>
      </c>
      <c r="E30" s="19" t="s">
        <v>1782</v>
      </c>
      <c r="F30" s="21" t="s">
        <v>1317</v>
      </c>
      <c r="G30" s="21" t="s">
        <v>1158</v>
      </c>
      <c r="H30" s="150" t="s">
        <v>126</v>
      </c>
      <c r="I30" s="16" t="s">
        <v>130</v>
      </c>
      <c r="J30" s="19">
        <v>677899</v>
      </c>
      <c r="K30" s="19">
        <v>26</v>
      </c>
      <c r="L30" s="16"/>
      <c r="M30" s="19">
        <v>20240126427</v>
      </c>
      <c r="N30" s="19"/>
      <c r="O30" s="19"/>
      <c r="P30" s="19"/>
      <c r="Q30" s="19">
        <v>39910</v>
      </c>
      <c r="R30" s="19">
        <v>2292</v>
      </c>
      <c r="S30" s="27">
        <v>5.4630000000000001</v>
      </c>
      <c r="T30" s="19"/>
      <c r="U30" s="19"/>
      <c r="V30" s="27"/>
      <c r="W30" s="19"/>
      <c r="X30" s="27">
        <v>15391.9</v>
      </c>
      <c r="Y30" s="16"/>
      <c r="Z30" s="97"/>
      <c r="AC30" s="345"/>
      <c r="AE30" s="345"/>
    </row>
    <row r="31" spans="1:31" ht="18.75" customHeight="1" x14ac:dyDescent="0.25">
      <c r="A31" s="222">
        <f t="shared" si="0"/>
        <v>26</v>
      </c>
      <c r="B31" s="629">
        <v>45359</v>
      </c>
      <c r="C31" s="19" t="s">
        <v>126</v>
      </c>
      <c r="D31" s="21" t="s">
        <v>1508</v>
      </c>
      <c r="E31" s="19">
        <v>6710</v>
      </c>
      <c r="F31" s="21" t="s">
        <v>1783</v>
      </c>
      <c r="G31" s="21" t="s">
        <v>155</v>
      </c>
      <c r="H31" s="21" t="s">
        <v>126</v>
      </c>
      <c r="I31" s="16" t="s">
        <v>155</v>
      </c>
      <c r="J31" s="19" t="s">
        <v>1375</v>
      </c>
      <c r="K31" s="19">
        <v>26</v>
      </c>
      <c r="L31" s="16"/>
      <c r="M31" s="19">
        <v>20240129660</v>
      </c>
      <c r="N31" s="19"/>
      <c r="O31" s="19"/>
      <c r="P31" s="19"/>
      <c r="Q31" s="19">
        <v>83250</v>
      </c>
      <c r="R31" s="19">
        <v>1865</v>
      </c>
      <c r="S31" s="27">
        <v>3.3639999999999999</v>
      </c>
      <c r="T31" s="19"/>
      <c r="U31" s="19"/>
      <c r="V31" s="27"/>
      <c r="W31" s="19"/>
      <c r="X31" s="27">
        <v>25122.5</v>
      </c>
      <c r="Y31" s="16"/>
      <c r="Z31" s="97"/>
      <c r="AC31" s="345"/>
      <c r="AE31" s="345"/>
    </row>
    <row r="32" spans="1:31" ht="18.75" customHeight="1" x14ac:dyDescent="0.25">
      <c r="A32" s="222">
        <f t="shared" si="0"/>
        <v>27</v>
      </c>
      <c r="B32" s="629">
        <v>45362</v>
      </c>
      <c r="C32" s="19" t="s">
        <v>126</v>
      </c>
      <c r="D32" s="21" t="s">
        <v>1511</v>
      </c>
      <c r="E32" s="19">
        <v>6715</v>
      </c>
      <c r="F32" s="21" t="s">
        <v>1769</v>
      </c>
      <c r="G32" s="21" t="s">
        <v>139</v>
      </c>
      <c r="H32" s="150" t="s">
        <v>126</v>
      </c>
      <c r="I32" s="16" t="s">
        <v>130</v>
      </c>
      <c r="J32" s="19" t="s">
        <v>140</v>
      </c>
      <c r="K32" s="19">
        <v>26</v>
      </c>
      <c r="L32" s="16"/>
      <c r="M32" s="19">
        <v>20240132737</v>
      </c>
      <c r="N32" s="19"/>
      <c r="O32" s="19"/>
      <c r="P32" s="19"/>
      <c r="Q32" s="19">
        <v>8520</v>
      </c>
      <c r="R32" s="19">
        <v>2556</v>
      </c>
      <c r="S32" s="27">
        <v>4.38</v>
      </c>
      <c r="T32" s="19"/>
      <c r="U32" s="19"/>
      <c r="V32" s="27"/>
      <c r="W32" s="19"/>
      <c r="X32" s="27">
        <v>28091.8</v>
      </c>
      <c r="Y32" s="16"/>
      <c r="Z32" s="97"/>
      <c r="AC32" s="345"/>
      <c r="AE32" s="345"/>
    </row>
    <row r="33" spans="1:31" ht="18.75" customHeight="1" x14ac:dyDescent="0.25">
      <c r="A33" s="222">
        <f t="shared" si="0"/>
        <v>28</v>
      </c>
      <c r="B33" s="629">
        <v>45362</v>
      </c>
      <c r="C33" s="19" t="s">
        <v>126</v>
      </c>
      <c r="D33" s="21" t="s">
        <v>1454</v>
      </c>
      <c r="E33" s="19">
        <v>6681</v>
      </c>
      <c r="F33" s="21" t="s">
        <v>1757</v>
      </c>
      <c r="G33" s="21" t="s">
        <v>1158</v>
      </c>
      <c r="H33" s="150" t="s">
        <v>126</v>
      </c>
      <c r="I33" s="16" t="s">
        <v>130</v>
      </c>
      <c r="J33" s="19">
        <v>93542</v>
      </c>
      <c r="K33" s="19">
        <v>26</v>
      </c>
      <c r="L33" s="16"/>
      <c r="M33" s="19">
        <v>20240132284</v>
      </c>
      <c r="N33" s="19"/>
      <c r="O33" s="19"/>
      <c r="P33" s="19"/>
      <c r="Q33" s="19">
        <v>15030</v>
      </c>
      <c r="R33" s="19">
        <v>732</v>
      </c>
      <c r="S33" s="27">
        <v>1.21</v>
      </c>
      <c r="T33" s="19"/>
      <c r="U33" s="19"/>
      <c r="V33" s="27"/>
      <c r="W33" s="19"/>
      <c r="X33" s="27">
        <v>6365.9</v>
      </c>
      <c r="Y33" s="16"/>
      <c r="Z33" s="97"/>
      <c r="AC33" s="345"/>
      <c r="AE33" s="345"/>
    </row>
    <row r="34" spans="1:31" ht="18.75" customHeight="1" x14ac:dyDescent="0.25">
      <c r="A34" s="222">
        <f t="shared" si="0"/>
        <v>29</v>
      </c>
      <c r="B34" s="629">
        <v>45363</v>
      </c>
      <c r="C34" s="136" t="s">
        <v>118</v>
      </c>
      <c r="D34" s="21" t="s">
        <v>1007</v>
      </c>
      <c r="E34" s="19">
        <v>6633</v>
      </c>
      <c r="F34" s="21" t="s">
        <v>1784</v>
      </c>
      <c r="G34" s="134" t="s">
        <v>117</v>
      </c>
      <c r="H34" s="134" t="s">
        <v>118</v>
      </c>
      <c r="I34" s="135" t="s">
        <v>124</v>
      </c>
      <c r="J34" s="19">
        <v>724815</v>
      </c>
      <c r="K34" s="19">
        <v>26</v>
      </c>
      <c r="L34" s="16"/>
      <c r="M34" s="19">
        <v>20240136205</v>
      </c>
      <c r="N34" s="19"/>
      <c r="O34" s="19"/>
      <c r="P34" s="19"/>
      <c r="Q34" s="19">
        <v>52555</v>
      </c>
      <c r="R34" s="19">
        <v>1140</v>
      </c>
      <c r="S34" s="27">
        <v>2.516</v>
      </c>
      <c r="T34" s="19"/>
      <c r="U34" s="32">
        <v>175</v>
      </c>
      <c r="V34" s="27"/>
      <c r="W34" s="19">
        <v>208</v>
      </c>
      <c r="X34" s="27">
        <v>17069.75</v>
      </c>
      <c r="Y34" s="16"/>
      <c r="Z34" s="97"/>
      <c r="AC34" s="345"/>
      <c r="AE34" s="345"/>
    </row>
    <row r="35" spans="1:31" ht="18.75" customHeight="1" x14ac:dyDescent="0.25">
      <c r="A35" s="222">
        <f t="shared" si="0"/>
        <v>30</v>
      </c>
      <c r="B35" s="629">
        <v>45365</v>
      </c>
      <c r="C35" s="136" t="s">
        <v>118</v>
      </c>
      <c r="D35" s="21" t="s">
        <v>1468</v>
      </c>
      <c r="E35" s="19" t="s">
        <v>1785</v>
      </c>
      <c r="F35" s="21" t="s">
        <v>1348</v>
      </c>
      <c r="G35" s="134" t="s">
        <v>117</v>
      </c>
      <c r="H35" s="134" t="s">
        <v>118</v>
      </c>
      <c r="I35" s="135" t="s">
        <v>124</v>
      </c>
      <c r="J35" s="19">
        <v>724815</v>
      </c>
      <c r="K35" s="19">
        <v>26</v>
      </c>
      <c r="L35" s="16"/>
      <c r="M35" s="19">
        <v>20240139945</v>
      </c>
      <c r="N35" s="19"/>
      <c r="O35" s="19"/>
      <c r="P35" s="19"/>
      <c r="Q35" s="19">
        <v>13128</v>
      </c>
      <c r="R35" s="19">
        <v>814</v>
      </c>
      <c r="S35" s="27">
        <v>1.4419999999999999</v>
      </c>
      <c r="T35" s="19"/>
      <c r="U35" s="32">
        <v>175</v>
      </c>
      <c r="V35" s="27"/>
      <c r="W35" s="19"/>
      <c r="X35" s="27">
        <v>11210.58</v>
      </c>
      <c r="Y35" s="16"/>
      <c r="Z35" s="97"/>
      <c r="AC35" s="345"/>
      <c r="AE35" s="345"/>
    </row>
    <row r="36" spans="1:31" ht="15.75" customHeight="1" x14ac:dyDescent="0.25">
      <c r="A36" s="222">
        <f t="shared" si="0"/>
        <v>31</v>
      </c>
      <c r="B36" s="629">
        <v>45366</v>
      </c>
      <c r="C36" s="19" t="s">
        <v>126</v>
      </c>
      <c r="D36" s="21" t="s">
        <v>1786</v>
      </c>
      <c r="E36" s="19" t="s">
        <v>1787</v>
      </c>
      <c r="F36" s="21" t="s">
        <v>1357</v>
      </c>
      <c r="G36" s="21" t="s">
        <v>139</v>
      </c>
      <c r="H36" s="150" t="s">
        <v>126</v>
      </c>
      <c r="I36" s="16" t="s">
        <v>130</v>
      </c>
      <c r="J36" s="19" t="s">
        <v>1788</v>
      </c>
      <c r="K36" s="19">
        <v>26</v>
      </c>
      <c r="L36" s="16"/>
      <c r="M36" s="19">
        <v>20240140587</v>
      </c>
      <c r="N36" s="19"/>
      <c r="O36" s="19"/>
      <c r="P36" s="19"/>
      <c r="Q36" s="19">
        <v>293763</v>
      </c>
      <c r="R36" s="19">
        <v>12709</v>
      </c>
      <c r="S36" s="27">
        <v>30.614999999999998</v>
      </c>
      <c r="T36" s="19"/>
      <c r="U36" s="19"/>
      <c r="V36" s="27"/>
      <c r="W36" s="19"/>
      <c r="X36" s="27">
        <v>153200.62</v>
      </c>
      <c r="Y36" s="16"/>
      <c r="Z36" s="97"/>
      <c r="AC36" s="345"/>
      <c r="AE36" s="345"/>
    </row>
    <row r="37" spans="1:31" ht="18.75" customHeight="1" x14ac:dyDescent="0.25">
      <c r="A37" s="222">
        <f t="shared" si="0"/>
        <v>32</v>
      </c>
      <c r="B37" s="629">
        <v>45366</v>
      </c>
      <c r="C37" s="19" t="s">
        <v>126</v>
      </c>
      <c r="D37" s="21" t="s">
        <v>1467</v>
      </c>
      <c r="E37" s="19">
        <v>6696</v>
      </c>
      <c r="F37" s="21" t="s">
        <v>1789</v>
      </c>
      <c r="G37" s="21" t="s">
        <v>145</v>
      </c>
      <c r="H37" s="150" t="s">
        <v>126</v>
      </c>
      <c r="I37" s="16" t="s">
        <v>130</v>
      </c>
      <c r="J37" s="19" t="s">
        <v>1790</v>
      </c>
      <c r="K37" s="19">
        <v>26</v>
      </c>
      <c r="L37" s="16"/>
      <c r="M37" s="19">
        <v>20240143555</v>
      </c>
      <c r="N37" s="19"/>
      <c r="O37" s="19"/>
      <c r="P37" s="19"/>
      <c r="Q37" s="19">
        <v>26110</v>
      </c>
      <c r="R37" s="19">
        <v>1034</v>
      </c>
      <c r="S37" s="27">
        <v>1.722</v>
      </c>
      <c r="T37" s="19"/>
      <c r="U37" s="19"/>
      <c r="V37" s="27"/>
      <c r="W37" s="19">
        <v>453</v>
      </c>
      <c r="X37" s="27">
        <v>10757.95</v>
      </c>
      <c r="Y37" s="16"/>
      <c r="Z37" s="97"/>
      <c r="AC37" s="345"/>
      <c r="AE37" s="345"/>
    </row>
    <row r="38" spans="1:31" ht="18.75" customHeight="1" x14ac:dyDescent="0.25">
      <c r="A38" s="222">
        <f t="shared" ref="A38:A56" si="1">A37+1</f>
        <v>33</v>
      </c>
      <c r="B38" s="629">
        <v>45366</v>
      </c>
      <c r="C38" s="19" t="s">
        <v>126</v>
      </c>
      <c r="D38" s="21" t="s">
        <v>1510</v>
      </c>
      <c r="E38" s="19" t="s">
        <v>1791</v>
      </c>
      <c r="F38" s="21" t="s">
        <v>1759</v>
      </c>
      <c r="G38" s="150" t="s">
        <v>155</v>
      </c>
      <c r="H38" s="150" t="s">
        <v>126</v>
      </c>
      <c r="I38" s="151" t="s">
        <v>135</v>
      </c>
      <c r="J38" s="19" t="s">
        <v>1792</v>
      </c>
      <c r="K38" s="19">
        <v>26</v>
      </c>
      <c r="L38" s="16"/>
      <c r="M38" s="19">
        <v>20240131498</v>
      </c>
      <c r="N38" s="19"/>
      <c r="O38" s="19"/>
      <c r="P38" s="19"/>
      <c r="Q38" s="19">
        <v>29933</v>
      </c>
      <c r="R38" s="19">
        <v>2056</v>
      </c>
      <c r="S38" s="27">
        <v>8.375</v>
      </c>
      <c r="T38" s="19"/>
      <c r="U38" s="19"/>
      <c r="V38" s="27"/>
      <c r="W38" s="19"/>
      <c r="X38" s="27">
        <v>15543.13</v>
      </c>
      <c r="Y38" s="16"/>
      <c r="Z38" s="97"/>
      <c r="AC38" s="345"/>
      <c r="AE38" s="345"/>
    </row>
    <row r="39" spans="1:31" ht="18.75" customHeight="1" x14ac:dyDescent="0.25">
      <c r="A39" s="222">
        <f t="shared" si="1"/>
        <v>34</v>
      </c>
      <c r="B39" s="629">
        <v>45369</v>
      </c>
      <c r="C39" s="19" t="s">
        <v>126</v>
      </c>
      <c r="D39" s="21" t="s">
        <v>1514</v>
      </c>
      <c r="E39" s="19">
        <v>6719</v>
      </c>
      <c r="F39" s="21" t="s">
        <v>1285</v>
      </c>
      <c r="G39" s="150" t="s">
        <v>155</v>
      </c>
      <c r="H39" s="150" t="s">
        <v>126</v>
      </c>
      <c r="I39" s="151" t="s">
        <v>135</v>
      </c>
      <c r="J39" s="19">
        <v>961036</v>
      </c>
      <c r="K39" s="19">
        <v>26</v>
      </c>
      <c r="L39" s="16"/>
      <c r="M39" s="19">
        <v>2024019188</v>
      </c>
      <c r="N39" s="19"/>
      <c r="O39" s="19"/>
      <c r="P39" s="19"/>
      <c r="Q39" s="19">
        <v>16</v>
      </c>
      <c r="R39" s="19">
        <v>454</v>
      </c>
      <c r="S39" s="27">
        <v>1.2949999999999999</v>
      </c>
      <c r="T39" s="19"/>
      <c r="U39" s="19"/>
      <c r="V39" s="27"/>
      <c r="W39" s="19"/>
      <c r="X39" s="19">
        <v>3600</v>
      </c>
      <c r="Y39" s="16"/>
      <c r="Z39" s="97"/>
      <c r="AC39" s="345"/>
      <c r="AE39" s="345"/>
    </row>
    <row r="40" spans="1:31" ht="18.75" customHeight="1" x14ac:dyDescent="0.25">
      <c r="A40" s="222">
        <f t="shared" si="1"/>
        <v>35</v>
      </c>
      <c r="B40" s="629">
        <v>45371</v>
      </c>
      <c r="C40" s="136" t="s">
        <v>118</v>
      </c>
      <c r="D40" s="21" t="s">
        <v>1469</v>
      </c>
      <c r="E40" s="19">
        <v>6698</v>
      </c>
      <c r="F40" s="21" t="s">
        <v>1793</v>
      </c>
      <c r="G40" s="134" t="s">
        <v>117</v>
      </c>
      <c r="H40" s="134" t="s">
        <v>118</v>
      </c>
      <c r="I40" s="135" t="s">
        <v>124</v>
      </c>
      <c r="J40" s="19" t="s">
        <v>1794</v>
      </c>
      <c r="K40" s="19">
        <v>20</v>
      </c>
      <c r="L40" s="16"/>
      <c r="M40" s="19">
        <v>20240154222</v>
      </c>
      <c r="N40" s="19"/>
      <c r="O40" s="19"/>
      <c r="P40" s="19"/>
      <c r="Q40" s="19">
        <v>190850</v>
      </c>
      <c r="R40" s="19">
        <v>20240154222</v>
      </c>
      <c r="S40" s="27">
        <v>15.709</v>
      </c>
      <c r="T40" s="19"/>
      <c r="U40" s="19">
        <v>250</v>
      </c>
      <c r="V40" s="27"/>
      <c r="W40" s="19" t="s">
        <v>1768</v>
      </c>
      <c r="X40" s="27">
        <v>79291.48</v>
      </c>
      <c r="Y40" s="16"/>
      <c r="Z40" s="97"/>
      <c r="AC40" s="345"/>
      <c r="AE40" s="345"/>
    </row>
    <row r="41" spans="1:31" ht="18.75" customHeight="1" x14ac:dyDescent="0.25">
      <c r="A41" s="222">
        <f t="shared" si="1"/>
        <v>36</v>
      </c>
      <c r="B41" s="629">
        <v>45371</v>
      </c>
      <c r="C41" s="136" t="s">
        <v>118</v>
      </c>
      <c r="D41" s="21" t="s">
        <v>1009</v>
      </c>
      <c r="E41" s="19">
        <v>6624</v>
      </c>
      <c r="F41" s="21" t="s">
        <v>1795</v>
      </c>
      <c r="G41" s="21" t="s">
        <v>160</v>
      </c>
      <c r="H41" s="134" t="s">
        <v>118</v>
      </c>
      <c r="I41" s="16" t="s">
        <v>446</v>
      </c>
      <c r="J41" s="19" t="s">
        <v>1796</v>
      </c>
      <c r="K41" s="19">
        <v>20</v>
      </c>
      <c r="L41" s="16"/>
      <c r="M41" s="19">
        <v>20240143997</v>
      </c>
      <c r="N41" s="19"/>
      <c r="O41" s="19"/>
      <c r="P41" s="19"/>
      <c r="Q41" s="19">
        <v>76425</v>
      </c>
      <c r="R41" s="19">
        <v>10346</v>
      </c>
      <c r="S41" s="27">
        <v>11.906000000000001</v>
      </c>
      <c r="T41" s="19"/>
      <c r="U41" s="19">
        <v>650</v>
      </c>
      <c r="V41" s="27"/>
      <c r="W41" s="19" t="s">
        <v>1768</v>
      </c>
      <c r="X41" s="27">
        <v>93508.25</v>
      </c>
      <c r="Y41" s="16"/>
      <c r="Z41" s="97"/>
      <c r="AC41" s="345"/>
      <c r="AE41" s="345"/>
    </row>
    <row r="42" spans="1:31" ht="18.75" customHeight="1" x14ac:dyDescent="0.25">
      <c r="A42" s="222">
        <f t="shared" si="1"/>
        <v>37</v>
      </c>
      <c r="B42" s="629">
        <v>45371</v>
      </c>
      <c r="C42" s="19" t="s">
        <v>126</v>
      </c>
      <c r="D42" s="21" t="s">
        <v>1509</v>
      </c>
      <c r="E42" s="19">
        <v>6711</v>
      </c>
      <c r="F42" s="21" t="s">
        <v>1783</v>
      </c>
      <c r="G42" s="150" t="s">
        <v>155</v>
      </c>
      <c r="H42" s="150" t="s">
        <v>126</v>
      </c>
      <c r="I42" s="151" t="s">
        <v>135</v>
      </c>
      <c r="J42" s="19">
        <v>959654</v>
      </c>
      <c r="K42" s="19">
        <v>26</v>
      </c>
      <c r="L42" s="16"/>
      <c r="M42" s="19">
        <v>20240159187</v>
      </c>
      <c r="N42" s="19"/>
      <c r="O42" s="19"/>
      <c r="P42" s="19"/>
      <c r="Q42" s="19">
        <v>38599</v>
      </c>
      <c r="R42" s="19">
        <v>865</v>
      </c>
      <c r="S42" s="27">
        <v>1.613</v>
      </c>
      <c r="T42" s="19"/>
      <c r="U42" s="19"/>
      <c r="V42" s="27"/>
      <c r="W42" s="19"/>
      <c r="X42" s="27">
        <v>12755.18</v>
      </c>
      <c r="Y42" s="16"/>
      <c r="Z42" s="97"/>
      <c r="AC42" s="345"/>
      <c r="AE42" s="345"/>
    </row>
    <row r="43" spans="1:31" ht="18.75" customHeight="1" x14ac:dyDescent="0.25">
      <c r="A43" s="222">
        <f t="shared" si="1"/>
        <v>38</v>
      </c>
      <c r="B43" s="636">
        <v>45383</v>
      </c>
      <c r="C43" s="193" t="s">
        <v>118</v>
      </c>
      <c r="D43" s="309" t="s">
        <v>1797</v>
      </c>
      <c r="E43" s="307" t="s">
        <v>1798</v>
      </c>
      <c r="F43" s="309" t="s">
        <v>1799</v>
      </c>
      <c r="G43" s="309" t="s">
        <v>169</v>
      </c>
      <c r="H43" s="349" t="s">
        <v>118</v>
      </c>
      <c r="I43" s="308" t="s">
        <v>119</v>
      </c>
      <c r="J43" s="307"/>
      <c r="K43" s="307">
        <v>20</v>
      </c>
      <c r="L43" s="308"/>
      <c r="M43" s="307">
        <v>20240195012</v>
      </c>
      <c r="N43" s="307"/>
      <c r="O43" s="307"/>
      <c r="P43" s="307"/>
      <c r="Q43" s="307">
        <v>48052</v>
      </c>
      <c r="R43" s="307">
        <v>7030</v>
      </c>
      <c r="S43" s="635">
        <v>13.981999999999999</v>
      </c>
      <c r="T43" s="307"/>
      <c r="U43" s="307">
        <v>250</v>
      </c>
      <c r="V43" s="635" t="s">
        <v>1800</v>
      </c>
      <c r="W43" s="307" t="s">
        <v>1801</v>
      </c>
      <c r="X43" s="635">
        <v>47708.1</v>
      </c>
      <c r="Y43" s="308"/>
      <c r="Z43" s="97"/>
      <c r="AC43" s="345"/>
      <c r="AE43" s="345"/>
    </row>
    <row r="44" spans="1:31" ht="18.75" customHeight="1" x14ac:dyDescent="0.25">
      <c r="A44" s="222">
        <f t="shared" si="1"/>
        <v>39</v>
      </c>
      <c r="B44" s="636">
        <v>45383</v>
      </c>
      <c r="C44" s="19" t="s">
        <v>126</v>
      </c>
      <c r="D44" s="21" t="s">
        <v>1477</v>
      </c>
      <c r="E44" s="19">
        <v>6769</v>
      </c>
      <c r="F44" s="21" t="s">
        <v>1285</v>
      </c>
      <c r="G44" s="150" t="s">
        <v>155</v>
      </c>
      <c r="H44" s="150" t="s">
        <v>126</v>
      </c>
      <c r="I44" s="151" t="s">
        <v>135</v>
      </c>
      <c r="J44" s="19">
        <v>961036</v>
      </c>
      <c r="K44" s="19">
        <v>26</v>
      </c>
      <c r="L44" s="16"/>
      <c r="M44" s="19">
        <v>20240172558</v>
      </c>
      <c r="N44" s="19"/>
      <c r="O44" s="19"/>
      <c r="P44" s="19"/>
      <c r="Q44" s="19">
        <v>5150</v>
      </c>
      <c r="R44" s="19">
        <v>247</v>
      </c>
      <c r="S44" s="27">
        <v>0.76200000000000001</v>
      </c>
      <c r="T44" s="19"/>
      <c r="U44" s="19"/>
      <c r="V44" s="27"/>
      <c r="W44" s="19"/>
      <c r="X44" s="27">
        <v>3027.5</v>
      </c>
      <c r="Y44" s="16"/>
      <c r="Z44" s="97"/>
      <c r="AC44" s="345"/>
      <c r="AE44" s="345"/>
    </row>
    <row r="45" spans="1:31" ht="18.75" customHeight="1" x14ac:dyDescent="0.25">
      <c r="A45" s="222">
        <f t="shared" si="1"/>
        <v>40</v>
      </c>
      <c r="B45" s="636">
        <v>45383</v>
      </c>
      <c r="C45" s="136" t="s">
        <v>118</v>
      </c>
      <c r="D45" s="21" t="s">
        <v>1476</v>
      </c>
      <c r="E45" s="19" t="s">
        <v>1802</v>
      </c>
      <c r="F45" s="21" t="s">
        <v>1803</v>
      </c>
      <c r="G45" s="134" t="s">
        <v>117</v>
      </c>
      <c r="H45" s="134" t="s">
        <v>118</v>
      </c>
      <c r="I45" s="135" t="s">
        <v>124</v>
      </c>
      <c r="J45" s="19">
        <v>724815</v>
      </c>
      <c r="K45" s="19">
        <v>26</v>
      </c>
      <c r="L45" s="16"/>
      <c r="M45" s="19">
        <v>20240172964</v>
      </c>
      <c r="N45" s="19"/>
      <c r="O45" s="19"/>
      <c r="P45" s="19"/>
      <c r="Q45" s="19">
        <v>94975</v>
      </c>
      <c r="R45" s="19">
        <v>3798</v>
      </c>
      <c r="S45" s="27">
        <v>6.7009999999999996</v>
      </c>
      <c r="T45" s="19"/>
      <c r="U45" s="19"/>
      <c r="V45" s="27"/>
      <c r="W45" s="19"/>
      <c r="X45" s="27">
        <v>41979.59</v>
      </c>
      <c r="Y45" s="16"/>
      <c r="Z45" s="97"/>
      <c r="AC45" s="345"/>
      <c r="AE45" s="345"/>
    </row>
    <row r="46" spans="1:31" ht="18.75" customHeight="1" x14ac:dyDescent="0.25">
      <c r="A46" s="222">
        <f t="shared" si="1"/>
        <v>41</v>
      </c>
      <c r="B46" s="636">
        <v>45385</v>
      </c>
      <c r="C46" s="19" t="s">
        <v>126</v>
      </c>
      <c r="D46" s="21" t="s">
        <v>1466</v>
      </c>
      <c r="E46" s="19" t="s">
        <v>1804</v>
      </c>
      <c r="F46" s="21" t="s">
        <v>1367</v>
      </c>
      <c r="G46" s="21" t="s">
        <v>145</v>
      </c>
      <c r="H46" s="150" t="s">
        <v>126</v>
      </c>
      <c r="I46" s="16" t="s">
        <v>130</v>
      </c>
      <c r="J46" s="19">
        <v>683184</v>
      </c>
      <c r="K46" s="19">
        <v>26</v>
      </c>
      <c r="L46" s="16"/>
      <c r="M46" s="19">
        <v>20240177112</v>
      </c>
      <c r="N46" s="19"/>
      <c r="O46" s="19"/>
      <c r="P46" s="19"/>
      <c r="Q46" s="19">
        <v>26100</v>
      </c>
      <c r="R46" s="19">
        <v>879</v>
      </c>
      <c r="S46" s="27">
        <v>1.7010000000000001</v>
      </c>
      <c r="T46" s="19"/>
      <c r="U46" s="19"/>
      <c r="V46" s="27"/>
      <c r="W46" s="19"/>
      <c r="X46" s="19">
        <v>11971</v>
      </c>
      <c r="Y46" s="16"/>
      <c r="Z46" s="97"/>
      <c r="AC46" s="345"/>
      <c r="AE46" s="345"/>
    </row>
    <row r="47" spans="1:31" ht="18.75" customHeight="1" x14ac:dyDescent="0.25">
      <c r="A47" s="222">
        <f t="shared" si="1"/>
        <v>42</v>
      </c>
      <c r="B47" s="636">
        <v>45385</v>
      </c>
      <c r="C47" s="19" t="s">
        <v>126</v>
      </c>
      <c r="D47" s="21" t="s">
        <v>1472</v>
      </c>
      <c r="E47" s="19" t="s">
        <v>1805</v>
      </c>
      <c r="F47" s="21" t="s">
        <v>1806</v>
      </c>
      <c r="G47" s="134" t="s">
        <v>117</v>
      </c>
      <c r="H47" s="134" t="s">
        <v>118</v>
      </c>
      <c r="I47" s="135" t="s">
        <v>124</v>
      </c>
      <c r="J47" s="19" t="s">
        <v>239</v>
      </c>
      <c r="K47" s="19">
        <v>26</v>
      </c>
      <c r="L47" s="16"/>
      <c r="M47" s="19">
        <v>20240176017</v>
      </c>
      <c r="N47" s="19"/>
      <c r="O47" s="19"/>
      <c r="P47" s="19"/>
      <c r="Q47" s="19">
        <v>56920</v>
      </c>
      <c r="R47" s="19">
        <v>2354</v>
      </c>
      <c r="S47" s="27">
        <v>4.5759999999999996</v>
      </c>
      <c r="T47" s="19"/>
      <c r="U47" s="19"/>
      <c r="V47" s="27"/>
      <c r="W47" s="19"/>
      <c r="X47" s="19">
        <v>21308</v>
      </c>
      <c r="Y47" s="16"/>
      <c r="Z47" s="97"/>
      <c r="AC47" s="345"/>
      <c r="AE47" s="345"/>
    </row>
    <row r="48" spans="1:31" ht="18.75" customHeight="1" x14ac:dyDescent="0.25">
      <c r="A48" s="222">
        <f t="shared" si="1"/>
        <v>43</v>
      </c>
      <c r="B48" s="636">
        <v>45385</v>
      </c>
      <c r="C48" s="19" t="s">
        <v>126</v>
      </c>
      <c r="D48" s="21" t="s">
        <v>1481</v>
      </c>
      <c r="E48" s="19" t="s">
        <v>1807</v>
      </c>
      <c r="F48" s="21" t="s">
        <v>1358</v>
      </c>
      <c r="G48" s="21" t="s">
        <v>139</v>
      </c>
      <c r="H48" s="150" t="s">
        <v>126</v>
      </c>
      <c r="I48" s="16" t="s">
        <v>130</v>
      </c>
      <c r="J48" s="19" t="s">
        <v>140</v>
      </c>
      <c r="K48" s="19">
        <v>26</v>
      </c>
      <c r="L48" s="16"/>
      <c r="M48" s="19">
        <v>20240177018</v>
      </c>
      <c r="N48" s="19"/>
      <c r="O48" s="19"/>
      <c r="P48" s="19"/>
      <c r="Q48" s="19">
        <v>1062</v>
      </c>
      <c r="R48" s="19">
        <v>527</v>
      </c>
      <c r="S48" s="27">
        <v>2.052</v>
      </c>
      <c r="T48" s="19"/>
      <c r="U48" s="19"/>
      <c r="V48" s="27"/>
      <c r="W48" s="19"/>
      <c r="X48" s="27">
        <v>5324.22</v>
      </c>
      <c r="Y48" s="16"/>
      <c r="Z48" s="97"/>
      <c r="AC48" s="345"/>
      <c r="AE48" s="345"/>
    </row>
    <row r="49" spans="1:31" ht="18.75" customHeight="1" x14ac:dyDescent="0.25">
      <c r="A49" s="222">
        <f t="shared" si="1"/>
        <v>44</v>
      </c>
      <c r="B49" s="636">
        <v>45385</v>
      </c>
      <c r="C49" s="19" t="s">
        <v>126</v>
      </c>
      <c r="D49" s="21" t="s">
        <v>1505</v>
      </c>
      <c r="E49" s="19" t="s">
        <v>1808</v>
      </c>
      <c r="F49" s="21" t="s">
        <v>1351</v>
      </c>
      <c r="G49" s="21" t="s">
        <v>139</v>
      </c>
      <c r="H49" s="150" t="s">
        <v>126</v>
      </c>
      <c r="I49" s="16" t="s">
        <v>130</v>
      </c>
      <c r="J49" s="19" t="s">
        <v>140</v>
      </c>
      <c r="K49" s="19">
        <v>26</v>
      </c>
      <c r="L49" s="16"/>
      <c r="M49" s="19">
        <v>20240176906</v>
      </c>
      <c r="N49" s="19"/>
      <c r="O49" s="19"/>
      <c r="P49" s="19"/>
      <c r="Q49" s="19">
        <v>17600</v>
      </c>
      <c r="R49" s="19">
        <v>346</v>
      </c>
      <c r="S49" s="27">
        <v>1.0229999999999999</v>
      </c>
      <c r="T49" s="19"/>
      <c r="U49" s="19"/>
      <c r="V49" s="27"/>
      <c r="W49" s="19"/>
      <c r="X49" s="19">
        <v>4702</v>
      </c>
      <c r="Y49" s="16"/>
      <c r="Z49" s="97"/>
      <c r="AC49" s="345"/>
      <c r="AE49" s="345"/>
    </row>
    <row r="50" spans="1:31" ht="18.75" customHeight="1" x14ac:dyDescent="0.25">
      <c r="A50" s="222">
        <f t="shared" si="1"/>
        <v>45</v>
      </c>
      <c r="B50" s="636">
        <v>45393</v>
      </c>
      <c r="C50" s="19" t="s">
        <v>126</v>
      </c>
      <c r="D50" s="21" t="s">
        <v>1479</v>
      </c>
      <c r="E50" s="19" t="s">
        <v>1809</v>
      </c>
      <c r="F50" s="21" t="s">
        <v>1760</v>
      </c>
      <c r="G50" s="150" t="s">
        <v>155</v>
      </c>
      <c r="H50" s="150" t="s">
        <v>126</v>
      </c>
      <c r="I50" s="151" t="s">
        <v>135</v>
      </c>
      <c r="J50" s="19">
        <v>395264</v>
      </c>
      <c r="K50" s="19">
        <v>26</v>
      </c>
      <c r="L50" s="16"/>
      <c r="M50" s="19">
        <v>20240187461</v>
      </c>
      <c r="N50" s="19"/>
      <c r="O50" s="19"/>
      <c r="P50" s="19"/>
      <c r="Q50" s="19">
        <v>16055</v>
      </c>
      <c r="R50" s="19">
        <v>1419</v>
      </c>
      <c r="S50" s="27">
        <v>4.9029999999999996</v>
      </c>
      <c r="T50" s="19"/>
      <c r="U50" s="19"/>
      <c r="V50" s="27"/>
      <c r="W50" s="19"/>
      <c r="X50" s="27">
        <v>13195.42</v>
      </c>
      <c r="Y50" s="16"/>
      <c r="Z50" s="97"/>
      <c r="AC50" s="345"/>
      <c r="AE50" s="345"/>
    </row>
    <row r="51" spans="1:31" ht="18.75" customHeight="1" x14ac:dyDescent="0.25">
      <c r="A51" s="222">
        <f t="shared" si="1"/>
        <v>46</v>
      </c>
      <c r="B51" s="636">
        <v>45392</v>
      </c>
      <c r="C51" s="19" t="s">
        <v>126</v>
      </c>
      <c r="D51" s="21" t="s">
        <v>1810</v>
      </c>
      <c r="E51" s="19">
        <v>6808</v>
      </c>
      <c r="F51" s="21" t="s">
        <v>1285</v>
      </c>
      <c r="G51" s="150" t="s">
        <v>155</v>
      </c>
      <c r="H51" s="150" t="s">
        <v>126</v>
      </c>
      <c r="I51" s="151" t="s">
        <v>135</v>
      </c>
      <c r="J51" s="19">
        <v>961036</v>
      </c>
      <c r="K51" s="19">
        <v>26</v>
      </c>
      <c r="L51" s="16"/>
      <c r="M51" s="19">
        <v>20240190152</v>
      </c>
      <c r="N51" s="19"/>
      <c r="O51" s="19"/>
      <c r="P51" s="19"/>
      <c r="Q51" s="19">
        <v>84899</v>
      </c>
      <c r="R51" s="19">
        <v>5394</v>
      </c>
      <c r="S51" s="27">
        <v>16.7</v>
      </c>
      <c r="T51" s="19"/>
      <c r="U51" s="19"/>
      <c r="V51" s="27"/>
      <c r="W51" s="19"/>
      <c r="X51" s="27">
        <v>54906.2</v>
      </c>
      <c r="Y51" s="16"/>
      <c r="Z51" s="97"/>
      <c r="AC51" s="345"/>
      <c r="AE51" s="345"/>
    </row>
    <row r="52" spans="1:31" ht="18.75" customHeight="1" x14ac:dyDescent="0.25">
      <c r="A52" s="222">
        <f t="shared" si="1"/>
        <v>47</v>
      </c>
      <c r="B52" s="636">
        <v>45393</v>
      </c>
      <c r="C52" s="19" t="s">
        <v>126</v>
      </c>
      <c r="D52" s="21" t="s">
        <v>1811</v>
      </c>
      <c r="E52" s="19">
        <v>6809</v>
      </c>
      <c r="F52" s="21" t="s">
        <v>1783</v>
      </c>
      <c r="G52" s="150" t="s">
        <v>155</v>
      </c>
      <c r="H52" s="150" t="s">
        <v>126</v>
      </c>
      <c r="I52" s="151" t="s">
        <v>135</v>
      </c>
      <c r="J52" s="19">
        <v>959654</v>
      </c>
      <c r="K52" s="19">
        <v>26</v>
      </c>
      <c r="L52" s="16"/>
      <c r="M52" s="19">
        <v>20240192864</v>
      </c>
      <c r="N52" s="19"/>
      <c r="O52" s="19"/>
      <c r="P52" s="19"/>
      <c r="Q52" s="19">
        <v>27950</v>
      </c>
      <c r="R52" s="27">
        <v>644.89</v>
      </c>
      <c r="S52" s="27">
        <v>1.0580000000000001</v>
      </c>
      <c r="T52" s="19"/>
      <c r="U52" s="19"/>
      <c r="V52" s="27"/>
      <c r="W52" s="19"/>
      <c r="X52" s="27">
        <v>8763.5</v>
      </c>
      <c r="Y52" s="16"/>
      <c r="Z52" s="97"/>
      <c r="AC52" s="345"/>
      <c r="AE52" s="345"/>
    </row>
    <row r="53" spans="1:31" ht="18.75" customHeight="1" x14ac:dyDescent="0.25">
      <c r="A53" s="222">
        <f t="shared" si="1"/>
        <v>48</v>
      </c>
      <c r="B53" s="636">
        <v>45393</v>
      </c>
      <c r="C53" s="136" t="s">
        <v>118</v>
      </c>
      <c r="D53" s="21" t="s">
        <v>1548</v>
      </c>
      <c r="E53" s="19">
        <v>67777</v>
      </c>
      <c r="F53" s="21" t="s">
        <v>268</v>
      </c>
      <c r="G53" s="21" t="s">
        <v>194</v>
      </c>
      <c r="H53" s="134" t="s">
        <v>118</v>
      </c>
      <c r="I53" s="135" t="s">
        <v>124</v>
      </c>
      <c r="J53" s="19">
        <v>724816</v>
      </c>
      <c r="K53" s="19">
        <v>26</v>
      </c>
      <c r="L53" s="16"/>
      <c r="M53" s="19">
        <v>20240197248</v>
      </c>
      <c r="N53" s="19"/>
      <c r="O53" s="19"/>
      <c r="P53" s="19"/>
      <c r="Q53" s="19">
        <v>24514</v>
      </c>
      <c r="R53" s="19">
        <v>1041</v>
      </c>
      <c r="S53" s="27">
        <v>2.1320000000000001</v>
      </c>
      <c r="T53" s="19"/>
      <c r="U53" s="19">
        <v>175</v>
      </c>
      <c r="V53" s="27"/>
      <c r="W53" s="19">
        <v>43</v>
      </c>
      <c r="X53" s="27">
        <v>11534.5</v>
      </c>
      <c r="Y53" s="16"/>
      <c r="Z53" s="97"/>
      <c r="AC53" s="345"/>
      <c r="AE53" s="345"/>
    </row>
    <row r="54" spans="1:31" ht="18.75" customHeight="1" x14ac:dyDescent="0.25">
      <c r="A54" s="222">
        <f t="shared" si="1"/>
        <v>49</v>
      </c>
      <c r="B54" s="636">
        <v>45394</v>
      </c>
      <c r="C54" s="19" t="s">
        <v>126</v>
      </c>
      <c r="D54" s="21" t="s">
        <v>1812</v>
      </c>
      <c r="E54" s="19" t="s">
        <v>1813</v>
      </c>
      <c r="F54" s="21" t="s">
        <v>1357</v>
      </c>
      <c r="G54" s="21" t="s">
        <v>139</v>
      </c>
      <c r="H54" s="150" t="s">
        <v>126</v>
      </c>
      <c r="I54" s="16" t="s">
        <v>130</v>
      </c>
      <c r="J54" s="19" t="s">
        <v>140</v>
      </c>
      <c r="K54" s="19">
        <v>26</v>
      </c>
      <c r="L54" s="16"/>
      <c r="M54" s="19">
        <v>20240197109</v>
      </c>
      <c r="N54" s="19"/>
      <c r="O54" s="19"/>
      <c r="P54" s="19"/>
      <c r="Q54" s="19">
        <v>55705</v>
      </c>
      <c r="R54" s="19">
        <v>3052</v>
      </c>
      <c r="S54" s="27">
        <v>6.681</v>
      </c>
      <c r="T54" s="19"/>
      <c r="U54" s="19"/>
      <c r="V54" s="27"/>
      <c r="W54" s="19"/>
      <c r="X54" s="27">
        <v>35248.32</v>
      </c>
      <c r="Y54" s="16"/>
      <c r="Z54" s="97"/>
      <c r="AC54" s="345"/>
      <c r="AE54" s="345"/>
    </row>
    <row r="55" spans="1:31" ht="18.75" customHeight="1" x14ac:dyDescent="0.25">
      <c r="A55" s="222">
        <f t="shared" si="1"/>
        <v>50</v>
      </c>
      <c r="B55" s="629">
        <v>45371</v>
      </c>
      <c r="C55" s="193" t="s">
        <v>118</v>
      </c>
      <c r="D55" s="309" t="s">
        <v>1469</v>
      </c>
      <c r="E55" s="307">
        <v>6698</v>
      </c>
      <c r="F55" s="309" t="s">
        <v>1793</v>
      </c>
      <c r="G55" s="349" t="s">
        <v>117</v>
      </c>
      <c r="H55" s="349" t="s">
        <v>118</v>
      </c>
      <c r="I55" s="423" t="s">
        <v>124</v>
      </c>
      <c r="J55" s="307" t="s">
        <v>1794</v>
      </c>
      <c r="K55" s="307">
        <v>20</v>
      </c>
      <c r="L55" s="308"/>
      <c r="M55" s="307"/>
      <c r="N55" s="307"/>
      <c r="O55" s="307"/>
      <c r="P55" s="307"/>
      <c r="Q55" s="307">
        <v>190850</v>
      </c>
      <c r="R55" s="19">
        <v>20240154222</v>
      </c>
      <c r="S55" s="27">
        <v>15.709</v>
      </c>
      <c r="T55" s="19"/>
      <c r="U55" s="19"/>
      <c r="V55" s="635" t="s">
        <v>1814</v>
      </c>
      <c r="W55" s="19"/>
      <c r="X55" s="27">
        <v>79291.48</v>
      </c>
      <c r="Y55" s="16"/>
      <c r="Z55" s="97"/>
      <c r="AC55" s="345"/>
      <c r="AE55" s="345"/>
    </row>
    <row r="56" spans="1:31" ht="18.75" customHeight="1" x14ac:dyDescent="0.25">
      <c r="A56" s="222">
        <f t="shared" si="1"/>
        <v>51</v>
      </c>
      <c r="B56" s="634">
        <v>45371</v>
      </c>
      <c r="C56" s="193" t="s">
        <v>118</v>
      </c>
      <c r="D56" s="309" t="s">
        <v>1009</v>
      </c>
      <c r="E56" s="307">
        <v>6624</v>
      </c>
      <c r="F56" s="309" t="s">
        <v>1795</v>
      </c>
      <c r="G56" s="309" t="s">
        <v>160</v>
      </c>
      <c r="H56" s="349" t="s">
        <v>118</v>
      </c>
      <c r="I56" s="308" t="s">
        <v>446</v>
      </c>
      <c r="J56" s="307" t="s">
        <v>1796</v>
      </c>
      <c r="K56" s="307">
        <v>20</v>
      </c>
      <c r="L56" s="308"/>
      <c r="M56" s="307">
        <v>20240143997</v>
      </c>
      <c r="N56" s="307"/>
      <c r="O56" s="307"/>
      <c r="P56" s="307"/>
      <c r="Q56" s="307">
        <v>76425</v>
      </c>
      <c r="R56" s="307">
        <v>10346</v>
      </c>
      <c r="S56" s="635">
        <v>11.906000000000001</v>
      </c>
      <c r="T56" s="307"/>
      <c r="U56" s="307">
        <v>650</v>
      </c>
      <c r="V56" s="635"/>
      <c r="W56" s="307" t="s">
        <v>1815</v>
      </c>
      <c r="X56" s="635">
        <v>93508.25</v>
      </c>
      <c r="Y56" s="16"/>
      <c r="Z56" s="97"/>
      <c r="AC56" s="345"/>
      <c r="AE56" s="345"/>
    </row>
    <row r="57" spans="1:31" ht="18.75" customHeight="1" x14ac:dyDescent="0.25">
      <c r="A57" s="222">
        <f>A55+1</f>
        <v>51</v>
      </c>
      <c r="B57" s="636">
        <v>45391</v>
      </c>
      <c r="C57" s="136" t="s">
        <v>118</v>
      </c>
      <c r="D57" s="21" t="s">
        <v>1816</v>
      </c>
      <c r="E57" s="19" t="s">
        <v>1817</v>
      </c>
      <c r="F57" s="21" t="s">
        <v>1818</v>
      </c>
      <c r="G57" s="21" t="s">
        <v>129</v>
      </c>
      <c r="H57" s="134" t="s">
        <v>118</v>
      </c>
      <c r="I57" s="135" t="s">
        <v>124</v>
      </c>
      <c r="J57" s="19" t="s">
        <v>1819</v>
      </c>
      <c r="K57" s="19">
        <v>26</v>
      </c>
      <c r="L57" s="16"/>
      <c r="M57" s="19"/>
      <c r="N57" s="19"/>
      <c r="O57" s="19"/>
      <c r="P57" s="19"/>
      <c r="Q57" s="19">
        <v>73143</v>
      </c>
      <c r="R57" s="19">
        <v>7785</v>
      </c>
      <c r="S57" s="27">
        <v>15.478999999999999</v>
      </c>
      <c r="T57" s="19"/>
      <c r="U57" s="19"/>
      <c r="V57" s="27"/>
      <c r="W57" s="19"/>
      <c r="X57" s="27"/>
      <c r="Y57" s="16"/>
      <c r="Z57" s="97"/>
      <c r="AC57" s="345"/>
      <c r="AE57" s="345"/>
    </row>
    <row r="58" spans="1:31" ht="18.75" customHeight="1" x14ac:dyDescent="0.25">
      <c r="A58" s="222">
        <f t="shared" ref="A58:A89" si="2">A57+1</f>
        <v>52</v>
      </c>
      <c r="B58" s="636">
        <v>45398</v>
      </c>
      <c r="C58" s="136" t="s">
        <v>118</v>
      </c>
      <c r="D58" s="21" t="s">
        <v>1444</v>
      </c>
      <c r="E58" s="19" t="s">
        <v>1820</v>
      </c>
      <c r="F58" s="21" t="s">
        <v>1821</v>
      </c>
      <c r="G58" s="134" t="s">
        <v>117</v>
      </c>
      <c r="H58" s="134" t="s">
        <v>118</v>
      </c>
      <c r="I58" s="16"/>
      <c r="J58" s="19">
        <v>724816</v>
      </c>
      <c r="K58" s="19">
        <v>26</v>
      </c>
      <c r="L58" s="16"/>
      <c r="M58" s="19"/>
      <c r="N58" s="19"/>
      <c r="O58" s="19"/>
      <c r="P58" s="19"/>
      <c r="Q58" s="19">
        <v>49778</v>
      </c>
      <c r="R58" s="19">
        <v>4510</v>
      </c>
      <c r="S58" s="27">
        <v>7.0890000000000004</v>
      </c>
      <c r="T58" s="19"/>
      <c r="U58" s="19">
        <v>175</v>
      </c>
      <c r="V58" s="27"/>
      <c r="W58" s="19"/>
      <c r="X58" s="27"/>
      <c r="Y58" s="16"/>
      <c r="Z58" s="97"/>
      <c r="AC58" s="345"/>
      <c r="AE58" s="345"/>
    </row>
    <row r="59" spans="1:31" ht="18.75" customHeight="1" x14ac:dyDescent="0.25">
      <c r="A59" s="222">
        <f t="shared" si="2"/>
        <v>53</v>
      </c>
      <c r="B59" s="636">
        <v>45398</v>
      </c>
      <c r="C59" s="136" t="s">
        <v>118</v>
      </c>
      <c r="D59" s="21" t="s">
        <v>1461</v>
      </c>
      <c r="E59" s="19" t="s">
        <v>1822</v>
      </c>
      <c r="F59" s="21" t="s">
        <v>1823</v>
      </c>
      <c r="G59" s="134" t="s">
        <v>117</v>
      </c>
      <c r="H59" s="134" t="s">
        <v>118</v>
      </c>
      <c r="I59" s="16"/>
      <c r="J59" s="19">
        <v>724816</v>
      </c>
      <c r="K59" s="19">
        <v>26</v>
      </c>
      <c r="L59" s="16"/>
      <c r="M59" s="19"/>
      <c r="N59" s="19"/>
      <c r="O59" s="19"/>
      <c r="P59" s="19"/>
      <c r="Q59" s="19">
        <v>104311</v>
      </c>
      <c r="R59" s="19">
        <v>7278</v>
      </c>
      <c r="S59" s="27">
        <v>10.964</v>
      </c>
      <c r="T59" s="19"/>
      <c r="U59" s="19">
        <v>175</v>
      </c>
      <c r="V59" s="27"/>
      <c r="W59" s="19"/>
      <c r="X59" s="27"/>
      <c r="Y59" s="16"/>
      <c r="Z59" s="97"/>
      <c r="AC59" s="345"/>
      <c r="AE59" s="345"/>
    </row>
    <row r="60" spans="1:31" ht="18.75" customHeight="1" x14ac:dyDescent="0.25">
      <c r="A60" s="222">
        <f t="shared" si="2"/>
        <v>54</v>
      </c>
      <c r="B60" s="636">
        <v>45399</v>
      </c>
      <c r="C60" s="136" t="s">
        <v>118</v>
      </c>
      <c r="D60" s="21" t="s">
        <v>1462</v>
      </c>
      <c r="E60" s="19" t="s">
        <v>1824</v>
      </c>
      <c r="F60" s="21" t="s">
        <v>1825</v>
      </c>
      <c r="G60" s="134" t="s">
        <v>117</v>
      </c>
      <c r="H60" s="134" t="s">
        <v>118</v>
      </c>
      <c r="I60" s="135" t="s">
        <v>124</v>
      </c>
      <c r="J60" s="19" t="s">
        <v>1826</v>
      </c>
      <c r="K60" s="19">
        <v>20</v>
      </c>
      <c r="L60" s="16"/>
      <c r="M60" s="19">
        <v>20240206700</v>
      </c>
      <c r="N60" s="19"/>
      <c r="O60" s="19"/>
      <c r="P60" s="19"/>
      <c r="Q60" s="19">
        <v>180275</v>
      </c>
      <c r="R60" s="19">
        <v>6721</v>
      </c>
      <c r="S60" s="27">
        <v>14.394</v>
      </c>
      <c r="T60" s="19"/>
      <c r="U60" s="19">
        <v>250</v>
      </c>
      <c r="V60" s="27"/>
      <c r="W60" s="27">
        <v>9.35</v>
      </c>
      <c r="X60" s="19">
        <v>78709</v>
      </c>
      <c r="Y60" s="16"/>
      <c r="Z60" s="97"/>
      <c r="AC60" s="345"/>
      <c r="AE60" s="345"/>
    </row>
    <row r="61" spans="1:31" ht="18.75" customHeight="1" x14ac:dyDescent="0.25">
      <c r="A61" s="222">
        <f t="shared" si="2"/>
        <v>55</v>
      </c>
      <c r="B61" s="636">
        <v>45401</v>
      </c>
      <c r="C61" s="19" t="s">
        <v>126</v>
      </c>
      <c r="D61" s="21" t="s">
        <v>1451</v>
      </c>
      <c r="E61" s="19">
        <v>679067246678</v>
      </c>
      <c r="F61" s="21" t="s">
        <v>1827</v>
      </c>
      <c r="G61" s="21" t="s">
        <v>145</v>
      </c>
      <c r="H61" s="21" t="s">
        <v>126</v>
      </c>
      <c r="I61" s="16" t="s">
        <v>130</v>
      </c>
      <c r="J61" s="19" t="s">
        <v>140</v>
      </c>
      <c r="K61" s="19">
        <v>26</v>
      </c>
      <c r="L61" s="16"/>
      <c r="M61" s="307" t="s">
        <v>1828</v>
      </c>
      <c r="N61" s="307"/>
      <c r="O61" s="307"/>
      <c r="P61" s="307"/>
      <c r="Q61" s="19">
        <v>46908</v>
      </c>
      <c r="R61" s="27">
        <v>1903.36</v>
      </c>
      <c r="S61" s="27">
        <v>4.3369999999999997</v>
      </c>
      <c r="T61" s="19"/>
      <c r="U61" s="19"/>
      <c r="V61" s="27"/>
      <c r="W61" s="19" t="s">
        <v>1354</v>
      </c>
      <c r="X61" s="27">
        <v>19102.939999999999</v>
      </c>
      <c r="Y61" s="16"/>
      <c r="Z61" s="97"/>
      <c r="AC61" s="345"/>
      <c r="AE61" s="345"/>
    </row>
    <row r="62" spans="1:31" ht="18.75" customHeight="1" x14ac:dyDescent="0.25">
      <c r="A62" s="222">
        <f t="shared" si="2"/>
        <v>56</v>
      </c>
      <c r="B62" s="636">
        <v>45401</v>
      </c>
      <c r="C62" s="19" t="s">
        <v>126</v>
      </c>
      <c r="D62" s="21" t="s">
        <v>1549</v>
      </c>
      <c r="E62" s="19">
        <v>6781</v>
      </c>
      <c r="F62" s="21" t="s">
        <v>1829</v>
      </c>
      <c r="G62" s="21" t="s">
        <v>145</v>
      </c>
      <c r="H62" s="21" t="s">
        <v>126</v>
      </c>
      <c r="I62" s="16" t="s">
        <v>130</v>
      </c>
      <c r="J62" s="19" t="s">
        <v>140</v>
      </c>
      <c r="K62" s="19">
        <v>26</v>
      </c>
      <c r="L62" s="16"/>
      <c r="M62" s="307" t="s">
        <v>1830</v>
      </c>
      <c r="N62" s="307"/>
      <c r="O62" s="307"/>
      <c r="P62" s="307"/>
      <c r="Q62" s="19">
        <v>6299</v>
      </c>
      <c r="R62" s="19">
        <v>306</v>
      </c>
      <c r="S62" s="27">
        <v>0.56299999999999994</v>
      </c>
      <c r="T62" s="19"/>
      <c r="U62" s="19"/>
      <c r="V62" s="27"/>
      <c r="W62" s="19" t="s">
        <v>1354</v>
      </c>
      <c r="X62" s="27">
        <v>4744.42</v>
      </c>
      <c r="Y62" s="16"/>
      <c r="Z62" s="97"/>
      <c r="AC62" s="345"/>
      <c r="AE62" s="345"/>
    </row>
    <row r="63" spans="1:31" ht="18.75" customHeight="1" x14ac:dyDescent="0.25">
      <c r="A63" s="222">
        <f t="shared" si="2"/>
        <v>57</v>
      </c>
      <c r="B63" s="636">
        <v>45401</v>
      </c>
      <c r="C63" s="19" t="s">
        <v>126</v>
      </c>
      <c r="D63" s="21" t="s">
        <v>1545</v>
      </c>
      <c r="E63" s="19">
        <v>6794</v>
      </c>
      <c r="F63" s="21" t="s">
        <v>1831</v>
      </c>
      <c r="G63" s="21" t="s">
        <v>145</v>
      </c>
      <c r="H63" s="21" t="s">
        <v>126</v>
      </c>
      <c r="I63" s="16" t="s">
        <v>130</v>
      </c>
      <c r="J63" s="19" t="s">
        <v>140</v>
      </c>
      <c r="K63" s="19">
        <v>26</v>
      </c>
      <c r="L63" s="16"/>
      <c r="M63" s="32" t="s">
        <v>1832</v>
      </c>
      <c r="N63" s="32"/>
      <c r="O63" s="32"/>
      <c r="P63" s="32"/>
      <c r="Q63" s="19">
        <v>42246</v>
      </c>
      <c r="R63" s="19">
        <v>1363</v>
      </c>
      <c r="S63" s="27">
        <v>2.7109999999999999</v>
      </c>
      <c r="T63" s="19"/>
      <c r="U63" s="19"/>
      <c r="V63" s="27"/>
      <c r="W63" s="19"/>
      <c r="X63" s="27">
        <v>10338.459999999999</v>
      </c>
      <c r="Y63" s="16"/>
      <c r="Z63" s="97"/>
      <c r="AC63" s="345"/>
      <c r="AE63" s="345"/>
    </row>
    <row r="64" spans="1:31" ht="18.75" customHeight="1" x14ac:dyDescent="0.25">
      <c r="A64" s="222">
        <f t="shared" si="2"/>
        <v>58</v>
      </c>
      <c r="B64" s="636">
        <v>45406</v>
      </c>
      <c r="C64" s="19" t="s">
        <v>126</v>
      </c>
      <c r="D64" s="21" t="s">
        <v>1558</v>
      </c>
      <c r="E64" s="19">
        <v>6818</v>
      </c>
      <c r="F64" s="21" t="s">
        <v>1769</v>
      </c>
      <c r="G64" s="21" t="s">
        <v>139</v>
      </c>
      <c r="H64" s="150" t="s">
        <v>126</v>
      </c>
      <c r="I64" s="16" t="s">
        <v>130</v>
      </c>
      <c r="J64" s="19" t="s">
        <v>140</v>
      </c>
      <c r="K64" s="19">
        <v>26</v>
      </c>
      <c r="L64" s="16"/>
      <c r="M64" s="19">
        <v>20240217975</v>
      </c>
      <c r="N64" s="19"/>
      <c r="O64" s="19"/>
      <c r="P64" s="19"/>
      <c r="Q64" s="19">
        <v>8513</v>
      </c>
      <c r="R64" s="19">
        <v>2361</v>
      </c>
      <c r="S64" s="27">
        <v>3.2959999999999998</v>
      </c>
      <c r="T64" s="19"/>
      <c r="U64" s="19"/>
      <c r="V64" s="27"/>
      <c r="W64" s="19"/>
      <c r="X64" s="27">
        <v>26025.29</v>
      </c>
      <c r="Y64" s="16"/>
      <c r="Z64" s="97"/>
      <c r="AC64" s="345"/>
      <c r="AE64" s="345"/>
    </row>
    <row r="65" spans="1:31" ht="18.75" customHeight="1" x14ac:dyDescent="0.25">
      <c r="A65" s="222">
        <f t="shared" si="2"/>
        <v>59</v>
      </c>
      <c r="B65" s="636">
        <v>45406</v>
      </c>
      <c r="C65" s="136" t="s">
        <v>118</v>
      </c>
      <c r="D65" s="21" t="s">
        <v>1551</v>
      </c>
      <c r="E65" s="19">
        <v>6791</v>
      </c>
      <c r="F65" s="21" t="s">
        <v>1833</v>
      </c>
      <c r="G65" s="134" t="s">
        <v>117</v>
      </c>
      <c r="H65" s="134" t="s">
        <v>118</v>
      </c>
      <c r="I65" s="135" t="s">
        <v>124</v>
      </c>
      <c r="J65" s="19" t="s">
        <v>1834</v>
      </c>
      <c r="K65" s="19">
        <v>40</v>
      </c>
      <c r="L65" s="16"/>
      <c r="M65" s="19">
        <v>20240204585</v>
      </c>
      <c r="N65" s="19"/>
      <c r="O65" s="19"/>
      <c r="P65" s="19"/>
      <c r="Q65" s="19">
        <v>370835</v>
      </c>
      <c r="R65" s="19">
        <v>15318</v>
      </c>
      <c r="S65" s="27">
        <v>26.391999999999999</v>
      </c>
      <c r="T65" s="19"/>
      <c r="U65" s="19">
        <v>250</v>
      </c>
      <c r="V65" s="27"/>
      <c r="W65" s="27">
        <v>9.35</v>
      </c>
      <c r="X65" s="27">
        <v>162354.57999999999</v>
      </c>
      <c r="Y65" s="16"/>
      <c r="Z65" s="97"/>
      <c r="AC65" s="345"/>
      <c r="AE65" s="345"/>
    </row>
    <row r="66" spans="1:31" ht="18.75" customHeight="1" x14ac:dyDescent="0.25">
      <c r="A66" s="222">
        <f t="shared" si="2"/>
        <v>60</v>
      </c>
      <c r="B66" s="636">
        <v>45408</v>
      </c>
      <c r="C66" s="136" t="s">
        <v>118</v>
      </c>
      <c r="D66" s="21" t="s">
        <v>1447</v>
      </c>
      <c r="E66" s="19" t="s">
        <v>1835</v>
      </c>
      <c r="F66" s="21" t="s">
        <v>1836</v>
      </c>
      <c r="G66" s="21" t="s">
        <v>160</v>
      </c>
      <c r="H66" s="134" t="s">
        <v>118</v>
      </c>
      <c r="I66" s="16" t="s">
        <v>446</v>
      </c>
      <c r="J66" s="19" t="s">
        <v>1837</v>
      </c>
      <c r="K66" s="19">
        <v>20</v>
      </c>
      <c r="L66" s="16"/>
      <c r="M66" s="19">
        <v>20240220285</v>
      </c>
      <c r="N66" s="19"/>
      <c r="O66" s="19"/>
      <c r="P66" s="19"/>
      <c r="Q66" s="19">
        <v>244083</v>
      </c>
      <c r="R66" s="19">
        <v>6597</v>
      </c>
      <c r="S66" s="27">
        <v>12.707000000000001</v>
      </c>
      <c r="T66" s="19"/>
      <c r="U66" s="19"/>
      <c r="V66" s="27"/>
      <c r="W66" s="19"/>
      <c r="X66" s="27">
        <v>56565.04</v>
      </c>
      <c r="Y66" s="16"/>
      <c r="Z66" s="97"/>
      <c r="AC66" s="345"/>
      <c r="AE66" s="345"/>
    </row>
    <row r="67" spans="1:31" ht="18.75" customHeight="1" x14ac:dyDescent="0.25">
      <c r="A67" s="222">
        <f t="shared" si="2"/>
        <v>61</v>
      </c>
      <c r="B67" s="636">
        <v>45408</v>
      </c>
      <c r="C67" s="136" t="s">
        <v>118</v>
      </c>
      <c r="D67" s="21" t="s">
        <v>1005</v>
      </c>
      <c r="E67" s="19" t="s">
        <v>1838</v>
      </c>
      <c r="F67" s="21" t="s">
        <v>1360</v>
      </c>
      <c r="G67" s="21" t="s">
        <v>1158</v>
      </c>
      <c r="H67" s="134" t="s">
        <v>118</v>
      </c>
      <c r="I67" s="16" t="s">
        <v>446</v>
      </c>
      <c r="J67" s="19" t="s">
        <v>1839</v>
      </c>
      <c r="K67" s="19">
        <v>40</v>
      </c>
      <c r="L67" s="16"/>
      <c r="M67" s="19">
        <v>20240219918</v>
      </c>
      <c r="N67" s="19"/>
      <c r="O67" s="19"/>
      <c r="P67" s="19"/>
      <c r="Q67" s="19">
        <v>283514</v>
      </c>
      <c r="R67" s="19">
        <v>14274</v>
      </c>
      <c r="S67" s="27">
        <v>22.4</v>
      </c>
      <c r="T67" s="19"/>
      <c r="U67" s="19">
        <v>650</v>
      </c>
      <c r="V67" s="27"/>
      <c r="W67" s="19" t="s">
        <v>1840</v>
      </c>
      <c r="X67" s="27">
        <v>125261.79</v>
      </c>
      <c r="Y67" s="16"/>
      <c r="Z67" s="97"/>
      <c r="AC67" s="345"/>
      <c r="AE67" s="345"/>
    </row>
    <row r="68" spans="1:31" ht="18.75" customHeight="1" x14ac:dyDescent="0.25">
      <c r="A68" s="222">
        <f t="shared" si="2"/>
        <v>62</v>
      </c>
      <c r="B68" s="636">
        <v>45411</v>
      </c>
      <c r="C68" s="19" t="s">
        <v>126</v>
      </c>
      <c r="D68" s="21" t="s">
        <v>1506</v>
      </c>
      <c r="E68" s="19" t="s">
        <v>1841</v>
      </c>
      <c r="F68" s="21" t="s">
        <v>1842</v>
      </c>
      <c r="G68" s="21" t="s">
        <v>1158</v>
      </c>
      <c r="H68" s="150" t="s">
        <v>126</v>
      </c>
      <c r="I68" s="16" t="s">
        <v>130</v>
      </c>
      <c r="J68" s="19"/>
      <c r="K68" s="19">
        <v>26</v>
      </c>
      <c r="L68" s="16"/>
      <c r="M68" s="19">
        <v>20240220030</v>
      </c>
      <c r="N68" s="19"/>
      <c r="O68" s="19"/>
      <c r="P68" s="19"/>
      <c r="Q68" s="19">
        <v>61879</v>
      </c>
      <c r="R68" s="27">
        <v>2652.8</v>
      </c>
      <c r="S68" s="27">
        <v>4.6429999999999998</v>
      </c>
      <c r="T68" s="19"/>
      <c r="U68" s="19"/>
      <c r="V68" s="27"/>
      <c r="W68" s="19"/>
      <c r="X68" s="27">
        <v>22483.06</v>
      </c>
      <c r="Y68" s="16"/>
      <c r="Z68" s="97"/>
      <c r="AC68" s="345"/>
      <c r="AE68" s="345"/>
    </row>
    <row r="69" spans="1:31" ht="18.75" customHeight="1" x14ac:dyDescent="0.25">
      <c r="A69" s="222">
        <f t="shared" si="2"/>
        <v>63</v>
      </c>
      <c r="B69" s="636">
        <v>45412</v>
      </c>
      <c r="C69" s="136" t="s">
        <v>118</v>
      </c>
      <c r="D69" s="21" t="s">
        <v>1473</v>
      </c>
      <c r="E69" s="19" t="s">
        <v>1843</v>
      </c>
      <c r="F69" s="21" t="s">
        <v>1844</v>
      </c>
      <c r="G69" s="21" t="s">
        <v>160</v>
      </c>
      <c r="H69" s="134" t="s">
        <v>118</v>
      </c>
      <c r="I69" s="135" t="s">
        <v>124</v>
      </c>
      <c r="J69" s="19">
        <v>724816</v>
      </c>
      <c r="K69" s="19">
        <v>26</v>
      </c>
      <c r="L69" s="16"/>
      <c r="M69" s="19">
        <v>20240234377</v>
      </c>
      <c r="N69" s="19"/>
      <c r="O69" s="19"/>
      <c r="P69" s="19"/>
      <c r="Q69" s="19">
        <v>36535</v>
      </c>
      <c r="R69" s="19">
        <v>6752</v>
      </c>
      <c r="S69" s="27">
        <v>6.8739999999999997</v>
      </c>
      <c r="T69" s="19"/>
      <c r="U69" s="19">
        <v>175</v>
      </c>
      <c r="V69" s="27"/>
      <c r="W69" s="19"/>
      <c r="X69" s="27">
        <v>48340.75</v>
      </c>
      <c r="Y69" s="16"/>
      <c r="Z69" s="97"/>
      <c r="AC69" s="345"/>
      <c r="AE69" s="345"/>
    </row>
    <row r="70" spans="1:31" ht="18.75" customHeight="1" x14ac:dyDescent="0.25">
      <c r="A70" s="222">
        <f t="shared" si="2"/>
        <v>64</v>
      </c>
      <c r="B70" s="629">
        <v>45413</v>
      </c>
      <c r="C70" s="19" t="s">
        <v>126</v>
      </c>
      <c r="D70" s="21" t="s">
        <v>1845</v>
      </c>
      <c r="E70" s="19" t="s">
        <v>1846</v>
      </c>
      <c r="F70" s="21" t="s">
        <v>1847</v>
      </c>
      <c r="G70" s="21" t="s">
        <v>129</v>
      </c>
      <c r="H70" s="21" t="s">
        <v>126</v>
      </c>
      <c r="I70" s="16" t="s">
        <v>130</v>
      </c>
      <c r="J70" s="19" t="s">
        <v>180</v>
      </c>
      <c r="K70" s="19">
        <v>26</v>
      </c>
      <c r="L70" s="16"/>
      <c r="M70" s="19">
        <v>20240252419</v>
      </c>
      <c r="N70" s="19"/>
      <c r="O70" s="19"/>
      <c r="P70" s="19"/>
      <c r="Q70" s="19">
        <v>18989</v>
      </c>
      <c r="R70" s="19">
        <v>731</v>
      </c>
      <c r="S70" s="27">
        <v>1.585</v>
      </c>
      <c r="T70" s="19"/>
      <c r="U70" s="19">
        <v>175</v>
      </c>
      <c r="V70" s="27"/>
      <c r="W70" s="19"/>
      <c r="X70" s="27">
        <v>7613.64</v>
      </c>
      <c r="Y70" s="16"/>
      <c r="Z70" s="97"/>
      <c r="AC70" s="345"/>
      <c r="AE70" s="345"/>
    </row>
    <row r="71" spans="1:31" ht="18.75" customHeight="1" x14ac:dyDescent="0.25">
      <c r="A71" s="222">
        <f t="shared" si="2"/>
        <v>65</v>
      </c>
      <c r="B71" s="629">
        <v>45414</v>
      </c>
      <c r="C71" s="19" t="s">
        <v>126</v>
      </c>
      <c r="D71" s="21" t="s">
        <v>1594</v>
      </c>
      <c r="E71" s="19">
        <v>683468716883</v>
      </c>
      <c r="F71" s="21" t="s">
        <v>1357</v>
      </c>
      <c r="G71" s="21" t="s">
        <v>139</v>
      </c>
      <c r="H71" s="150" t="s">
        <v>126</v>
      </c>
      <c r="I71" s="16" t="s">
        <v>130</v>
      </c>
      <c r="J71" s="19" t="s">
        <v>1198</v>
      </c>
      <c r="K71" s="19">
        <v>48</v>
      </c>
      <c r="L71" s="16"/>
      <c r="M71" s="19">
        <v>20240263004</v>
      </c>
      <c r="N71" s="19"/>
      <c r="O71" s="19"/>
      <c r="P71" s="19"/>
      <c r="Q71" s="19">
        <v>143404</v>
      </c>
      <c r="R71" s="19">
        <v>8549</v>
      </c>
      <c r="S71" s="27">
        <v>25.29</v>
      </c>
      <c r="T71" s="19"/>
      <c r="U71" s="19"/>
      <c r="V71" s="27"/>
      <c r="W71" s="19"/>
      <c r="X71" s="27">
        <v>105252.33</v>
      </c>
      <c r="Y71" s="16"/>
      <c r="Z71" s="97"/>
      <c r="AC71" s="345"/>
      <c r="AE71" s="345"/>
    </row>
    <row r="72" spans="1:31" ht="18.75" customHeight="1" x14ac:dyDescent="0.25">
      <c r="A72" s="222">
        <f t="shared" si="2"/>
        <v>66</v>
      </c>
      <c r="B72" s="634">
        <v>45401</v>
      </c>
      <c r="C72" s="307" t="s">
        <v>126</v>
      </c>
      <c r="D72" s="309" t="s">
        <v>1451</v>
      </c>
      <c r="E72" s="307">
        <v>679067246678</v>
      </c>
      <c r="F72" s="309" t="s">
        <v>1827</v>
      </c>
      <c r="G72" s="309"/>
      <c r="H72" s="309"/>
      <c r="I72" s="308"/>
      <c r="J72" s="307"/>
      <c r="K72" s="307"/>
      <c r="L72" s="308"/>
      <c r="M72" s="307"/>
      <c r="N72" s="307"/>
      <c r="O72" s="307"/>
      <c r="P72" s="307"/>
      <c r="Q72" s="307"/>
      <c r="R72" s="307"/>
      <c r="S72" s="635"/>
      <c r="T72" s="307"/>
      <c r="U72" s="307"/>
      <c r="V72" s="27"/>
      <c r="W72" s="671">
        <v>1575</v>
      </c>
      <c r="X72" s="27"/>
      <c r="Y72" s="16"/>
      <c r="Z72" s="97"/>
      <c r="AC72" s="345"/>
      <c r="AE72" s="345"/>
    </row>
    <row r="73" spans="1:31" ht="18.75" customHeight="1" x14ac:dyDescent="0.25">
      <c r="A73" s="222">
        <f t="shared" si="2"/>
        <v>67</v>
      </c>
      <c r="B73" s="634">
        <v>45401</v>
      </c>
      <c r="C73" s="307" t="s">
        <v>126</v>
      </c>
      <c r="D73" s="309" t="s">
        <v>1549</v>
      </c>
      <c r="E73" s="307">
        <v>6781</v>
      </c>
      <c r="F73" s="309" t="s">
        <v>1829</v>
      </c>
      <c r="G73" s="309"/>
      <c r="H73" s="309"/>
      <c r="I73" s="308"/>
      <c r="J73" s="307"/>
      <c r="K73" s="307"/>
      <c r="L73" s="308"/>
      <c r="M73" s="307"/>
      <c r="N73" s="307"/>
      <c r="O73" s="307"/>
      <c r="P73" s="307"/>
      <c r="Q73" s="307"/>
      <c r="R73" s="307"/>
      <c r="S73" s="635"/>
      <c r="T73" s="307"/>
      <c r="U73" s="307"/>
      <c r="V73" s="27"/>
      <c r="W73" s="672"/>
      <c r="X73" s="27"/>
      <c r="Y73" s="16"/>
      <c r="Z73" s="97"/>
      <c r="AC73" s="345"/>
      <c r="AE73" s="345"/>
    </row>
    <row r="74" spans="1:31" ht="18.75" customHeight="1" x14ac:dyDescent="0.25">
      <c r="A74" s="222">
        <f t="shared" si="2"/>
        <v>68</v>
      </c>
      <c r="B74" s="634">
        <v>45401</v>
      </c>
      <c r="C74" s="307" t="s">
        <v>126</v>
      </c>
      <c r="D74" s="309" t="s">
        <v>1545</v>
      </c>
      <c r="E74" s="307">
        <v>6794</v>
      </c>
      <c r="F74" s="309" t="s">
        <v>1831</v>
      </c>
      <c r="G74" s="309"/>
      <c r="H74" s="309"/>
      <c r="I74" s="308"/>
      <c r="J74" s="307"/>
      <c r="K74" s="307"/>
      <c r="L74" s="308"/>
      <c r="M74" s="307"/>
      <c r="N74" s="307"/>
      <c r="O74" s="307"/>
      <c r="P74" s="307"/>
      <c r="Q74" s="307"/>
      <c r="R74" s="307"/>
      <c r="S74" s="635"/>
      <c r="T74" s="307"/>
      <c r="U74" s="307"/>
      <c r="V74" s="27"/>
      <c r="W74" s="673"/>
      <c r="X74" s="27"/>
      <c r="Y74" s="16"/>
      <c r="Z74" s="97"/>
      <c r="AC74" s="345"/>
      <c r="AE74" s="345"/>
    </row>
    <row r="75" spans="1:31" ht="18.75" customHeight="1" x14ac:dyDescent="0.25">
      <c r="A75" s="222">
        <f t="shared" si="2"/>
        <v>69</v>
      </c>
      <c r="B75" s="629">
        <v>45434</v>
      </c>
      <c r="C75" s="19" t="s">
        <v>126</v>
      </c>
      <c r="D75" s="21" t="s">
        <v>1526</v>
      </c>
      <c r="E75" s="19" t="s">
        <v>1848</v>
      </c>
      <c r="F75" s="21" t="s">
        <v>1759</v>
      </c>
      <c r="G75" s="150" t="s">
        <v>155</v>
      </c>
      <c r="H75" s="150" t="s">
        <v>126</v>
      </c>
      <c r="I75" s="151" t="s">
        <v>135</v>
      </c>
      <c r="J75" s="19" t="s">
        <v>1792</v>
      </c>
      <c r="K75" s="19">
        <v>26</v>
      </c>
      <c r="L75" s="16"/>
      <c r="M75" s="19">
        <v>2024026707</v>
      </c>
      <c r="N75" s="19"/>
      <c r="O75" s="19"/>
      <c r="P75" s="19"/>
      <c r="Q75" s="19">
        <v>17705</v>
      </c>
      <c r="R75" s="19">
        <v>1122</v>
      </c>
      <c r="S75" s="27">
        <v>4.3449999999999998</v>
      </c>
      <c r="T75" s="19"/>
      <c r="U75" s="19"/>
      <c r="V75" s="27"/>
      <c r="W75" s="19"/>
      <c r="X75" s="27">
        <v>10080.36</v>
      </c>
      <c r="Y75" s="16"/>
      <c r="Z75" s="97"/>
      <c r="AC75" s="345"/>
      <c r="AE75" s="345"/>
    </row>
    <row r="76" spans="1:31" ht="18.75" customHeight="1" x14ac:dyDescent="0.25">
      <c r="A76" s="222">
        <f t="shared" si="2"/>
        <v>70</v>
      </c>
      <c r="B76" s="629">
        <v>45436</v>
      </c>
      <c r="C76" s="19" t="s">
        <v>126</v>
      </c>
      <c r="D76" s="21" t="s">
        <v>1593</v>
      </c>
      <c r="E76" s="19" t="s">
        <v>1849</v>
      </c>
      <c r="F76" s="21" t="s">
        <v>1760</v>
      </c>
      <c r="G76" s="150" t="s">
        <v>155</v>
      </c>
      <c r="H76" s="150" t="s">
        <v>126</v>
      </c>
      <c r="I76" s="151" t="s">
        <v>135</v>
      </c>
      <c r="J76" s="19">
        <v>395264</v>
      </c>
      <c r="K76" s="19">
        <v>26</v>
      </c>
      <c r="L76" s="16"/>
      <c r="M76" s="19">
        <v>20240274224</v>
      </c>
      <c r="N76" s="19"/>
      <c r="O76" s="19"/>
      <c r="P76" s="19"/>
      <c r="Q76" s="19">
        <v>42126</v>
      </c>
      <c r="R76" s="27">
        <v>1452.9</v>
      </c>
      <c r="S76" s="27">
        <v>2.3479999999999999</v>
      </c>
      <c r="T76" s="19"/>
      <c r="U76" s="19"/>
      <c r="V76" s="27"/>
      <c r="W76" s="19"/>
      <c r="X76" s="27">
        <v>23998.42</v>
      </c>
      <c r="Y76" s="16"/>
      <c r="Z76" s="97"/>
      <c r="AC76" s="345"/>
      <c r="AE76" s="345"/>
    </row>
    <row r="77" spans="1:31" ht="18.75" customHeight="1" x14ac:dyDescent="0.25">
      <c r="A77" s="222">
        <f t="shared" si="2"/>
        <v>71</v>
      </c>
      <c r="B77" s="629">
        <v>45439</v>
      </c>
      <c r="C77" s="19" t="s">
        <v>126</v>
      </c>
      <c r="D77" s="21" t="s">
        <v>1518</v>
      </c>
      <c r="E77" s="19" t="s">
        <v>1850</v>
      </c>
      <c r="F77" s="21" t="s">
        <v>1369</v>
      </c>
      <c r="G77" s="21" t="s">
        <v>1158</v>
      </c>
      <c r="H77" s="150" t="s">
        <v>126</v>
      </c>
      <c r="I77" s="16" t="s">
        <v>130</v>
      </c>
      <c r="J77" s="19" t="s">
        <v>217</v>
      </c>
      <c r="K77" s="19">
        <v>26</v>
      </c>
      <c r="L77" s="16"/>
      <c r="M77" s="19">
        <v>20240278803</v>
      </c>
      <c r="N77" s="19"/>
      <c r="O77" s="19"/>
      <c r="P77" s="19"/>
      <c r="Q77" s="19">
        <v>44701</v>
      </c>
      <c r="R77" s="19">
        <v>1655</v>
      </c>
      <c r="S77" s="27">
        <v>3.0169999999999999</v>
      </c>
      <c r="T77" s="19"/>
      <c r="U77" s="19"/>
      <c r="V77" s="27"/>
      <c r="W77" s="19"/>
      <c r="X77" s="27">
        <v>15197.33</v>
      </c>
      <c r="Y77" s="16"/>
      <c r="Z77" s="97"/>
      <c r="AC77" s="345"/>
      <c r="AE77" s="345"/>
    </row>
    <row r="78" spans="1:31" ht="18.75" customHeight="1" x14ac:dyDescent="0.25">
      <c r="A78" s="222">
        <f t="shared" si="2"/>
        <v>72</v>
      </c>
      <c r="B78" s="629">
        <v>45442</v>
      </c>
      <c r="C78" s="19" t="s">
        <v>126</v>
      </c>
      <c r="D78" s="637" t="s">
        <v>1604</v>
      </c>
      <c r="E78" s="19">
        <v>6889</v>
      </c>
      <c r="F78" s="21" t="s">
        <v>1285</v>
      </c>
      <c r="G78" s="150" t="s">
        <v>155</v>
      </c>
      <c r="H78" s="150" t="s">
        <v>126</v>
      </c>
      <c r="I78" s="151" t="s">
        <v>135</v>
      </c>
      <c r="J78" s="19">
        <v>961036</v>
      </c>
      <c r="K78" s="19">
        <v>26</v>
      </c>
      <c r="L78" s="16"/>
      <c r="M78" s="19">
        <v>20240289172</v>
      </c>
      <c r="N78" s="19"/>
      <c r="O78" s="19"/>
      <c r="P78" s="19"/>
      <c r="Q78" s="19">
        <v>49889</v>
      </c>
      <c r="R78" s="19">
        <v>3417</v>
      </c>
      <c r="S78" s="27">
        <v>13.125999999999999</v>
      </c>
      <c r="T78" s="19"/>
      <c r="U78" s="19"/>
      <c r="V78" s="27"/>
      <c r="W78" s="19"/>
      <c r="X78" s="27">
        <v>31664.47</v>
      </c>
      <c r="Y78" s="16"/>
      <c r="Z78" s="97"/>
      <c r="AC78" s="345"/>
      <c r="AE78" s="345"/>
    </row>
    <row r="79" spans="1:31" ht="18.75" customHeight="1" x14ac:dyDescent="0.25">
      <c r="A79" s="222">
        <f t="shared" si="2"/>
        <v>73</v>
      </c>
      <c r="B79" s="629">
        <v>45443</v>
      </c>
      <c r="C79" s="19" t="s">
        <v>126</v>
      </c>
      <c r="D79" s="21" t="s">
        <v>1590</v>
      </c>
      <c r="E79" s="19" t="s">
        <v>1851</v>
      </c>
      <c r="F79" s="21" t="s">
        <v>1852</v>
      </c>
      <c r="G79" s="150" t="s">
        <v>155</v>
      </c>
      <c r="H79" s="150" t="s">
        <v>126</v>
      </c>
      <c r="I79" s="151" t="s">
        <v>135</v>
      </c>
      <c r="J79" s="19" t="s">
        <v>1853</v>
      </c>
      <c r="K79" s="19">
        <v>26</v>
      </c>
      <c r="L79" s="16"/>
      <c r="M79" s="19" t="s">
        <v>1854</v>
      </c>
      <c r="N79" s="19"/>
      <c r="O79" s="19"/>
      <c r="P79" s="19"/>
      <c r="Q79" s="19">
        <v>33020</v>
      </c>
      <c r="R79" s="19">
        <v>1025</v>
      </c>
      <c r="S79" s="27">
        <v>4.6059999999999999</v>
      </c>
      <c r="T79" s="19"/>
      <c r="U79" s="19"/>
      <c r="V79" s="27"/>
      <c r="W79" s="307" t="s">
        <v>1354</v>
      </c>
      <c r="X79" s="27">
        <v>20614.32</v>
      </c>
      <c r="Y79" s="16"/>
      <c r="Z79" s="97"/>
      <c r="AC79" s="345"/>
      <c r="AE79" s="345"/>
    </row>
    <row r="80" spans="1:31" ht="18.75" customHeight="1" x14ac:dyDescent="0.25">
      <c r="A80" s="222">
        <f t="shared" si="2"/>
        <v>74</v>
      </c>
      <c r="B80" s="629">
        <v>45443</v>
      </c>
      <c r="C80" s="19" t="s">
        <v>126</v>
      </c>
      <c r="D80" s="21" t="s">
        <v>1571</v>
      </c>
      <c r="E80" s="19" t="s">
        <v>1855</v>
      </c>
      <c r="F80" s="21" t="s">
        <v>1856</v>
      </c>
      <c r="G80" s="150" t="s">
        <v>155</v>
      </c>
      <c r="H80" s="150" t="s">
        <v>126</v>
      </c>
      <c r="I80" s="151" t="s">
        <v>135</v>
      </c>
      <c r="J80" s="19">
        <v>959654</v>
      </c>
      <c r="K80" s="19">
        <v>26</v>
      </c>
      <c r="L80" s="16"/>
      <c r="M80" s="19">
        <v>20240291126</v>
      </c>
      <c r="N80" s="19"/>
      <c r="O80" s="19"/>
      <c r="P80" s="19"/>
      <c r="Q80" s="19">
        <v>72852</v>
      </c>
      <c r="R80" s="19">
        <v>1727</v>
      </c>
      <c r="S80" s="27">
        <v>2.9119999999999999</v>
      </c>
      <c r="T80" s="19"/>
      <c r="U80" s="19"/>
      <c r="V80" s="27"/>
      <c r="W80" s="19"/>
      <c r="X80" s="27">
        <v>23804.880000000001</v>
      </c>
      <c r="Y80" s="16"/>
      <c r="Z80" s="97"/>
      <c r="AC80" s="345"/>
      <c r="AE80" s="345"/>
    </row>
    <row r="81" spans="1:31" ht="18.75" customHeight="1" x14ac:dyDescent="0.25">
      <c r="A81" s="222">
        <f t="shared" si="2"/>
        <v>75</v>
      </c>
      <c r="B81" s="629">
        <v>45371</v>
      </c>
      <c r="C81" s="136" t="s">
        <v>118</v>
      </c>
      <c r="D81" s="21" t="s">
        <v>1009</v>
      </c>
      <c r="E81" s="19">
        <v>6624</v>
      </c>
      <c r="F81" s="21" t="s">
        <v>1795</v>
      </c>
      <c r="G81" s="21"/>
      <c r="H81" s="21"/>
      <c r="I81" s="16"/>
      <c r="J81" s="19"/>
      <c r="K81" s="19"/>
      <c r="L81" s="16"/>
      <c r="M81" s="19"/>
      <c r="N81" s="19"/>
      <c r="O81" s="19"/>
      <c r="P81" s="19"/>
      <c r="Q81" s="19"/>
      <c r="R81" s="19"/>
      <c r="S81" s="27"/>
      <c r="T81" s="19"/>
      <c r="U81" s="19"/>
      <c r="V81" s="27"/>
      <c r="W81" s="307">
        <v>125</v>
      </c>
      <c r="X81" s="27"/>
      <c r="Y81" s="16"/>
      <c r="Z81" s="97"/>
      <c r="AC81" s="345"/>
      <c r="AE81" s="345"/>
    </row>
    <row r="82" spans="1:31" ht="18.75" customHeight="1" x14ac:dyDescent="0.25">
      <c r="A82" s="222">
        <f t="shared" si="2"/>
        <v>76</v>
      </c>
      <c r="B82" s="629">
        <v>45449</v>
      </c>
      <c r="C82" s="19" t="s">
        <v>126</v>
      </c>
      <c r="D82" s="21" t="s">
        <v>1605</v>
      </c>
      <c r="E82" s="19" t="s">
        <v>1857</v>
      </c>
      <c r="F82" s="21" t="s">
        <v>1858</v>
      </c>
      <c r="G82" s="150" t="s">
        <v>155</v>
      </c>
      <c r="H82" s="150" t="s">
        <v>126</v>
      </c>
      <c r="I82" s="151" t="s">
        <v>135</v>
      </c>
      <c r="J82" s="19">
        <v>395264</v>
      </c>
      <c r="K82" s="19">
        <v>26</v>
      </c>
      <c r="L82" s="16"/>
      <c r="M82" s="19">
        <v>20240300852</v>
      </c>
      <c r="N82" s="638">
        <v>6</v>
      </c>
      <c r="O82" s="638">
        <v>398</v>
      </c>
      <c r="P82" s="638"/>
      <c r="Q82" s="19">
        <v>54824</v>
      </c>
      <c r="R82" s="19">
        <v>195220</v>
      </c>
      <c r="S82" s="27">
        <v>3.4580000000000002</v>
      </c>
      <c r="T82" s="638"/>
      <c r="U82" s="19"/>
      <c r="V82" s="27"/>
      <c r="W82" s="19"/>
      <c r="X82" s="27">
        <v>24628.799999999999</v>
      </c>
      <c r="Y82" s="16"/>
      <c r="Z82" s="97"/>
      <c r="AC82" s="345"/>
      <c r="AE82" s="345"/>
    </row>
    <row r="83" spans="1:31" ht="18.75" customHeight="1" x14ac:dyDescent="0.25">
      <c r="A83" s="222">
        <f t="shared" si="2"/>
        <v>77</v>
      </c>
      <c r="B83" s="629">
        <v>45450</v>
      </c>
      <c r="C83" s="19" t="s">
        <v>126</v>
      </c>
      <c r="D83" s="21" t="s">
        <v>1859</v>
      </c>
      <c r="E83" s="19" t="s">
        <v>1860</v>
      </c>
      <c r="F83" s="21" t="s">
        <v>1351</v>
      </c>
      <c r="G83" s="21" t="s">
        <v>1861</v>
      </c>
      <c r="H83" s="150" t="s">
        <v>126</v>
      </c>
      <c r="I83" s="16" t="s">
        <v>130</v>
      </c>
      <c r="J83" s="19" t="s">
        <v>140</v>
      </c>
      <c r="K83" s="19">
        <v>26</v>
      </c>
      <c r="L83" s="16"/>
      <c r="M83" s="19">
        <v>20240305822</v>
      </c>
      <c r="N83" s="638">
        <v>5</v>
      </c>
      <c r="O83" s="638">
        <v>3923</v>
      </c>
      <c r="P83" s="638"/>
      <c r="Q83" s="19">
        <v>49620</v>
      </c>
      <c r="R83" s="19">
        <v>1194</v>
      </c>
      <c r="S83" s="27">
        <v>4.0220000000000002</v>
      </c>
      <c r="T83" s="638"/>
      <c r="U83" s="19"/>
      <c r="V83" s="27"/>
      <c r="W83" s="19"/>
      <c r="X83" s="27">
        <v>20573.099999999999</v>
      </c>
      <c r="Y83" s="16"/>
      <c r="Z83" s="97"/>
      <c r="AC83" s="345"/>
      <c r="AE83" s="345"/>
    </row>
    <row r="84" spans="1:31" ht="18.75" customHeight="1" x14ac:dyDescent="0.25">
      <c r="A84" s="222">
        <f t="shared" si="2"/>
        <v>78</v>
      </c>
      <c r="B84" s="629">
        <v>45455</v>
      </c>
      <c r="C84" s="19" t="s">
        <v>126</v>
      </c>
      <c r="D84" s="21" t="s">
        <v>1568</v>
      </c>
      <c r="E84" s="19" t="s">
        <v>1862</v>
      </c>
      <c r="F84" s="21" t="s">
        <v>1863</v>
      </c>
      <c r="G84" s="21" t="s">
        <v>160</v>
      </c>
      <c r="H84" s="150" t="s">
        <v>126</v>
      </c>
      <c r="I84" s="16" t="s">
        <v>130</v>
      </c>
      <c r="J84" s="19" t="s">
        <v>140</v>
      </c>
      <c r="K84" s="19">
        <v>26</v>
      </c>
      <c r="L84" s="16"/>
      <c r="M84" s="19">
        <v>20240313187</v>
      </c>
      <c r="N84" s="638"/>
      <c r="O84" s="638">
        <v>221</v>
      </c>
      <c r="P84" s="638"/>
      <c r="Q84" s="19">
        <v>29760</v>
      </c>
      <c r="R84" s="19">
        <v>979</v>
      </c>
      <c r="S84" s="27">
        <v>1.956</v>
      </c>
      <c r="T84" s="638"/>
      <c r="U84" s="19"/>
      <c r="V84" s="27"/>
      <c r="W84" s="19"/>
      <c r="X84" s="27">
        <v>8652.2000000000007</v>
      </c>
      <c r="Y84" s="16"/>
      <c r="Z84" s="97"/>
      <c r="AC84" s="345"/>
      <c r="AE84" s="345"/>
    </row>
    <row r="85" spans="1:31" ht="18.75" customHeight="1" x14ac:dyDescent="0.25">
      <c r="A85" s="222">
        <f t="shared" si="2"/>
        <v>79</v>
      </c>
      <c r="B85" s="629">
        <v>45455</v>
      </c>
      <c r="C85" s="19" t="s">
        <v>126</v>
      </c>
      <c r="D85" s="21" t="s">
        <v>1864</v>
      </c>
      <c r="E85" s="19">
        <v>6944</v>
      </c>
      <c r="F85" s="21" t="s">
        <v>1865</v>
      </c>
      <c r="G85" s="150" t="s">
        <v>155</v>
      </c>
      <c r="H85" s="150" t="s">
        <v>126</v>
      </c>
      <c r="I85" s="151" t="s">
        <v>135</v>
      </c>
      <c r="J85" s="19">
        <v>684042</v>
      </c>
      <c r="K85" s="19">
        <v>26</v>
      </c>
      <c r="L85" s="16"/>
      <c r="M85" s="19">
        <v>20240311624</v>
      </c>
      <c r="N85" s="638"/>
      <c r="O85" s="638">
        <v>290</v>
      </c>
      <c r="P85" s="638"/>
      <c r="Q85" s="19">
        <v>16065</v>
      </c>
      <c r="R85" s="19">
        <v>456</v>
      </c>
      <c r="S85" s="27">
        <v>1.704</v>
      </c>
      <c r="T85" s="638"/>
      <c r="U85" s="19"/>
      <c r="V85" s="27"/>
      <c r="W85" s="19"/>
      <c r="X85" s="27">
        <v>10120.25</v>
      </c>
      <c r="Y85" s="16"/>
      <c r="Z85" s="97"/>
      <c r="AC85" s="345"/>
      <c r="AE85" s="345"/>
    </row>
    <row r="86" spans="1:31" ht="18.75" customHeight="1" x14ac:dyDescent="0.25">
      <c r="A86" s="222">
        <f t="shared" si="2"/>
        <v>80</v>
      </c>
      <c r="B86" s="629">
        <v>45455</v>
      </c>
      <c r="C86" s="19" t="s">
        <v>126</v>
      </c>
      <c r="D86" s="21" t="s">
        <v>1638</v>
      </c>
      <c r="E86" s="19" t="s">
        <v>1866</v>
      </c>
      <c r="F86" s="21" t="s">
        <v>1757</v>
      </c>
      <c r="G86" s="21" t="s">
        <v>1158</v>
      </c>
      <c r="H86" s="150" t="s">
        <v>126</v>
      </c>
      <c r="I86" s="16" t="s">
        <v>130</v>
      </c>
      <c r="J86" s="19" t="s">
        <v>1236</v>
      </c>
      <c r="K86" s="19">
        <v>26</v>
      </c>
      <c r="L86" s="16"/>
      <c r="M86" s="19">
        <v>20240313479</v>
      </c>
      <c r="N86" s="638"/>
      <c r="O86" s="638">
        <v>182</v>
      </c>
      <c r="P86" s="638"/>
      <c r="Q86" s="19">
        <v>6741</v>
      </c>
      <c r="R86" s="19">
        <v>694</v>
      </c>
      <c r="S86" s="27">
        <v>1.107</v>
      </c>
      <c r="T86" s="639"/>
      <c r="U86" s="19"/>
      <c r="V86" s="27"/>
      <c r="W86" s="19"/>
      <c r="X86" s="27">
        <v>7135.78</v>
      </c>
      <c r="Y86" s="16"/>
      <c r="Z86" s="97"/>
      <c r="AC86" s="345"/>
      <c r="AE86" s="345"/>
    </row>
    <row r="87" spans="1:31" ht="18.75" customHeight="1" x14ac:dyDescent="0.25">
      <c r="A87" s="222">
        <f t="shared" si="2"/>
        <v>81</v>
      </c>
      <c r="B87" s="629">
        <v>45456</v>
      </c>
      <c r="C87" s="19" t="s">
        <v>126</v>
      </c>
      <c r="D87" s="21" t="s">
        <v>1642</v>
      </c>
      <c r="E87" s="19">
        <v>6925</v>
      </c>
      <c r="F87" s="21" t="s">
        <v>1856</v>
      </c>
      <c r="G87" s="150" t="s">
        <v>155</v>
      </c>
      <c r="H87" s="150" t="s">
        <v>126</v>
      </c>
      <c r="I87" s="151" t="s">
        <v>135</v>
      </c>
      <c r="J87" s="19" t="s">
        <v>1375</v>
      </c>
      <c r="K87" s="19">
        <v>26</v>
      </c>
      <c r="M87" s="1">
        <v>20240316336</v>
      </c>
      <c r="N87" s="639"/>
      <c r="O87" s="639">
        <v>301</v>
      </c>
      <c r="P87" s="639"/>
      <c r="Q87" s="1">
        <v>52996</v>
      </c>
      <c r="R87" s="1">
        <v>1377</v>
      </c>
      <c r="S87" s="4">
        <v>2.6869999999999998</v>
      </c>
      <c r="T87" s="638">
        <v>270</v>
      </c>
      <c r="U87" s="5"/>
      <c r="V87" s="345"/>
      <c r="W87" s="5"/>
      <c r="X87" s="4">
        <v>21758.63</v>
      </c>
      <c r="Y87" s="16"/>
      <c r="Z87" s="97"/>
      <c r="AC87" s="345"/>
      <c r="AE87" s="345"/>
    </row>
    <row r="88" spans="1:31" ht="18.75" customHeight="1" x14ac:dyDescent="0.25">
      <c r="A88" s="222">
        <f t="shared" si="2"/>
        <v>82</v>
      </c>
      <c r="B88" s="629">
        <v>45462</v>
      </c>
      <c r="C88" s="19" t="s">
        <v>126</v>
      </c>
      <c r="D88" s="21" t="s">
        <v>1561</v>
      </c>
      <c r="E88" s="19" t="s">
        <v>1867</v>
      </c>
      <c r="F88" s="21" t="s">
        <v>1836</v>
      </c>
      <c r="G88" s="21" t="s">
        <v>160</v>
      </c>
      <c r="H88" s="150" t="s">
        <v>126</v>
      </c>
      <c r="I88" s="16" t="s">
        <v>130</v>
      </c>
      <c r="J88" s="19">
        <v>724815</v>
      </c>
      <c r="K88" s="19">
        <v>26</v>
      </c>
      <c r="L88" s="16"/>
      <c r="M88" s="19">
        <v>20240324552</v>
      </c>
      <c r="N88" s="638"/>
      <c r="O88" s="638">
        <v>7734</v>
      </c>
      <c r="P88" s="638"/>
      <c r="Q88" s="19">
        <v>94871</v>
      </c>
      <c r="R88" s="19">
        <v>3538</v>
      </c>
      <c r="S88" s="27">
        <v>8.2720000000000002</v>
      </c>
      <c r="T88" s="638"/>
      <c r="U88" s="19">
        <v>175</v>
      </c>
      <c r="V88" s="27"/>
      <c r="W88" s="19"/>
      <c r="X88" s="27">
        <v>37329.56</v>
      </c>
      <c r="Y88" s="16"/>
      <c r="Z88" s="97"/>
      <c r="AC88" s="345"/>
      <c r="AE88" s="345"/>
    </row>
    <row r="89" spans="1:31" ht="18.75" customHeight="1" x14ac:dyDescent="0.25">
      <c r="A89" s="222">
        <f t="shared" si="2"/>
        <v>83</v>
      </c>
      <c r="B89" s="629">
        <v>45462</v>
      </c>
      <c r="C89" s="136" t="s">
        <v>118</v>
      </c>
      <c r="D89" s="21" t="s">
        <v>1572</v>
      </c>
      <c r="E89" s="19" t="s">
        <v>1868</v>
      </c>
      <c r="F89" s="21" t="s">
        <v>1821</v>
      </c>
      <c r="G89" s="134" t="s">
        <v>117</v>
      </c>
      <c r="H89" s="134" t="s">
        <v>118</v>
      </c>
      <c r="I89" s="135" t="s">
        <v>124</v>
      </c>
      <c r="J89" s="19">
        <v>677899</v>
      </c>
      <c r="K89" s="19">
        <v>26</v>
      </c>
      <c r="L89" s="16"/>
      <c r="M89" s="19">
        <v>20240323812</v>
      </c>
      <c r="N89" s="638"/>
      <c r="O89" s="638">
        <v>216</v>
      </c>
      <c r="P89" s="638"/>
      <c r="Q89" s="19">
        <v>8235</v>
      </c>
      <c r="R89" s="19">
        <v>620</v>
      </c>
      <c r="S89" s="27">
        <v>1.2230000000000001</v>
      </c>
      <c r="T89" s="638"/>
      <c r="U89" s="19"/>
      <c r="V89" s="27"/>
      <c r="W89" s="19"/>
      <c r="X89" s="27">
        <v>7993.99</v>
      </c>
      <c r="Y89" s="16"/>
      <c r="Z89" s="97"/>
      <c r="AC89" s="345"/>
      <c r="AE89" s="345"/>
    </row>
    <row r="90" spans="1:31" ht="18.75" customHeight="1" x14ac:dyDescent="0.25">
      <c r="A90" s="222">
        <f t="shared" ref="A90:A121" si="3">A89+1</f>
        <v>84</v>
      </c>
      <c r="B90" s="629">
        <v>45463</v>
      </c>
      <c r="C90" s="136" t="s">
        <v>118</v>
      </c>
      <c r="D90" s="21" t="s">
        <v>1576</v>
      </c>
      <c r="E90" s="19" t="s">
        <v>1869</v>
      </c>
      <c r="F90" s="21" t="s">
        <v>1331</v>
      </c>
      <c r="G90" s="134" t="s">
        <v>117</v>
      </c>
      <c r="H90" s="134" t="s">
        <v>118</v>
      </c>
      <c r="I90" s="135" t="s">
        <v>124</v>
      </c>
      <c r="J90" s="19" t="s">
        <v>180</v>
      </c>
      <c r="K90" s="19">
        <v>26</v>
      </c>
      <c r="L90" s="16"/>
      <c r="M90" s="19">
        <v>20240329418</v>
      </c>
      <c r="N90" s="638"/>
      <c r="O90" s="638">
        <v>1181</v>
      </c>
      <c r="P90" s="638"/>
      <c r="Q90" s="19">
        <v>69220</v>
      </c>
      <c r="R90" s="27">
        <v>4826.45</v>
      </c>
      <c r="S90" s="27">
        <v>6.5720000000000001</v>
      </c>
      <c r="T90" s="638"/>
      <c r="U90" s="19">
        <v>175</v>
      </c>
      <c r="V90" s="27"/>
      <c r="W90" s="19"/>
      <c r="X90" s="27">
        <v>37009.64</v>
      </c>
      <c r="Y90" s="16"/>
      <c r="Z90" s="97"/>
      <c r="AC90" s="345"/>
      <c r="AE90" s="345"/>
    </row>
    <row r="91" spans="1:31" ht="18.75" customHeight="1" x14ac:dyDescent="0.25">
      <c r="A91" s="222">
        <f t="shared" si="3"/>
        <v>85</v>
      </c>
      <c r="B91" s="629">
        <v>45463</v>
      </c>
      <c r="C91" s="136" t="s">
        <v>118</v>
      </c>
      <c r="D91" s="21" t="s">
        <v>1870</v>
      </c>
      <c r="E91" s="19" t="s">
        <v>1871</v>
      </c>
      <c r="F91" s="21" t="s">
        <v>1833</v>
      </c>
      <c r="G91" s="134" t="s">
        <v>117</v>
      </c>
      <c r="H91" s="134" t="s">
        <v>118</v>
      </c>
      <c r="I91" s="135" t="s">
        <v>124</v>
      </c>
      <c r="J91" s="19" t="s">
        <v>1872</v>
      </c>
      <c r="K91" s="19">
        <v>40</v>
      </c>
      <c r="L91" s="16"/>
      <c r="M91" s="19">
        <v>20240328512</v>
      </c>
      <c r="N91" s="638"/>
      <c r="O91" s="638">
        <v>4653</v>
      </c>
      <c r="P91" s="638"/>
      <c r="Q91" s="19">
        <v>327312</v>
      </c>
      <c r="R91" s="19">
        <v>14318</v>
      </c>
      <c r="S91" s="27">
        <v>24.766999999999999</v>
      </c>
      <c r="T91" s="638"/>
      <c r="U91" s="19">
        <v>250</v>
      </c>
      <c r="V91" s="27"/>
      <c r="W91" s="19"/>
      <c r="X91" s="27">
        <v>138446.07</v>
      </c>
      <c r="Y91" s="16"/>
      <c r="Z91" s="97"/>
      <c r="AC91" s="345"/>
      <c r="AE91" s="345"/>
    </row>
    <row r="92" spans="1:31" ht="18.75" customHeight="1" x14ac:dyDescent="0.25">
      <c r="A92" s="222">
        <f t="shared" si="3"/>
        <v>86</v>
      </c>
      <c r="B92" s="629">
        <v>45464</v>
      </c>
      <c r="C92" s="19" t="s">
        <v>126</v>
      </c>
      <c r="D92" s="21" t="s">
        <v>1559</v>
      </c>
      <c r="E92" s="19" t="s">
        <v>1873</v>
      </c>
      <c r="F92" s="21" t="s">
        <v>1874</v>
      </c>
      <c r="G92" s="21" t="s">
        <v>129</v>
      </c>
      <c r="H92" s="150" t="s">
        <v>126</v>
      </c>
      <c r="I92" s="16" t="s">
        <v>130</v>
      </c>
      <c r="J92" s="19">
        <v>724816</v>
      </c>
      <c r="K92" s="19">
        <v>26</v>
      </c>
      <c r="L92" s="16"/>
      <c r="M92" s="19">
        <v>20240330575</v>
      </c>
      <c r="N92" s="638"/>
      <c r="O92" s="638">
        <v>386</v>
      </c>
      <c r="P92" s="638"/>
      <c r="Q92" s="19">
        <v>9522</v>
      </c>
      <c r="R92" s="27">
        <v>1703.38</v>
      </c>
      <c r="S92" s="27">
        <v>8.9809999999999999</v>
      </c>
      <c r="T92" s="638"/>
      <c r="U92" s="19">
        <v>175</v>
      </c>
      <c r="V92" s="27"/>
      <c r="W92" s="19"/>
      <c r="X92" s="27">
        <v>22054.799999999999</v>
      </c>
      <c r="Y92" s="16"/>
      <c r="Z92" s="97"/>
      <c r="AC92" s="345"/>
      <c r="AE92" s="345"/>
    </row>
    <row r="93" spans="1:31" ht="18.75" customHeight="1" x14ac:dyDescent="0.25">
      <c r="A93" s="222">
        <f t="shared" si="3"/>
        <v>87</v>
      </c>
      <c r="B93" s="629">
        <v>45464</v>
      </c>
      <c r="C93" s="19" t="s">
        <v>126</v>
      </c>
      <c r="D93" s="21" t="s">
        <v>1619</v>
      </c>
      <c r="E93" s="19" t="s">
        <v>1875</v>
      </c>
      <c r="F93" s="21" t="s">
        <v>1383</v>
      </c>
      <c r="G93" s="21" t="s">
        <v>139</v>
      </c>
      <c r="H93" s="150" t="s">
        <v>126</v>
      </c>
      <c r="I93" s="16" t="s">
        <v>130</v>
      </c>
      <c r="J93" s="19" t="s">
        <v>140</v>
      </c>
      <c r="K93" s="19">
        <v>26</v>
      </c>
      <c r="L93" s="16"/>
      <c r="M93" s="19">
        <v>20240330035</v>
      </c>
      <c r="N93" s="638"/>
      <c r="O93" s="638">
        <v>506</v>
      </c>
      <c r="P93" s="638"/>
      <c r="Q93" s="19">
        <v>62394</v>
      </c>
      <c r="R93" s="19">
        <v>1842</v>
      </c>
      <c r="S93" s="27">
        <v>4.508</v>
      </c>
      <c r="T93" s="638"/>
      <c r="U93" s="19"/>
      <c r="V93" s="27"/>
      <c r="W93" s="19"/>
      <c r="X93" s="27">
        <v>16923.080000000002</v>
      </c>
      <c r="Y93" s="16"/>
      <c r="Z93" s="97"/>
      <c r="AC93" s="345"/>
      <c r="AE93" s="345"/>
    </row>
    <row r="94" spans="1:31" ht="18.75" customHeight="1" x14ac:dyDescent="0.25">
      <c r="A94" s="222">
        <f t="shared" si="3"/>
        <v>88</v>
      </c>
      <c r="B94" s="629">
        <v>45464</v>
      </c>
      <c r="C94" s="19" t="s">
        <v>126</v>
      </c>
      <c r="D94" s="21" t="s">
        <v>1620</v>
      </c>
      <c r="E94" s="19">
        <v>6926</v>
      </c>
      <c r="F94" s="21" t="s">
        <v>1358</v>
      </c>
      <c r="G94" s="21" t="s">
        <v>139</v>
      </c>
      <c r="H94" s="150" t="s">
        <v>126</v>
      </c>
      <c r="I94" s="16" t="s">
        <v>130</v>
      </c>
      <c r="J94" s="19" t="s">
        <v>1876</v>
      </c>
      <c r="K94" s="19">
        <v>26</v>
      </c>
      <c r="L94" s="16"/>
      <c r="M94" s="19">
        <v>20240329909</v>
      </c>
      <c r="N94" s="638"/>
      <c r="O94" s="638">
        <v>62</v>
      </c>
      <c r="P94" s="638"/>
      <c r="Q94" s="19">
        <v>1057</v>
      </c>
      <c r="R94" s="19">
        <v>508</v>
      </c>
      <c r="S94" s="27">
        <v>1.893</v>
      </c>
      <c r="T94" s="638"/>
      <c r="U94" s="19"/>
      <c r="V94" s="27"/>
      <c r="W94" s="19"/>
      <c r="X94" s="27">
        <v>5043.3100000000004</v>
      </c>
      <c r="Y94" s="16"/>
      <c r="Z94" s="97"/>
      <c r="AC94" s="345"/>
      <c r="AE94" s="345"/>
    </row>
    <row r="95" spans="1:31" ht="18.75" customHeight="1" x14ac:dyDescent="0.25">
      <c r="A95" s="222">
        <f t="shared" si="3"/>
        <v>89</v>
      </c>
      <c r="B95" s="629">
        <v>45467</v>
      </c>
      <c r="C95" s="136" t="s">
        <v>118</v>
      </c>
      <c r="D95" s="21" t="s">
        <v>1877</v>
      </c>
      <c r="E95" s="19" t="s">
        <v>1878</v>
      </c>
      <c r="F95" s="21" t="s">
        <v>268</v>
      </c>
      <c r="G95" s="21" t="s">
        <v>194</v>
      </c>
      <c r="H95" s="134" t="s">
        <v>118</v>
      </c>
      <c r="I95" s="135" t="s">
        <v>124</v>
      </c>
      <c r="J95" s="19">
        <v>724816</v>
      </c>
      <c r="K95" s="19">
        <v>26</v>
      </c>
      <c r="L95" s="16"/>
      <c r="M95" s="19">
        <v>20240336354</v>
      </c>
      <c r="N95" s="638"/>
      <c r="O95" s="638">
        <v>347</v>
      </c>
      <c r="P95" s="638"/>
      <c r="Q95" s="19">
        <v>12674</v>
      </c>
      <c r="R95" s="19">
        <v>1097</v>
      </c>
      <c r="S95" s="27">
        <v>3.9180000000000001</v>
      </c>
      <c r="T95" s="638"/>
      <c r="U95" s="19">
        <v>175</v>
      </c>
      <c r="V95" s="27"/>
      <c r="W95" s="19"/>
      <c r="X95" s="27">
        <v>9188.1</v>
      </c>
      <c r="Y95" s="16"/>
      <c r="Z95" s="97"/>
      <c r="AC95" s="345"/>
      <c r="AE95" s="345"/>
    </row>
    <row r="96" spans="1:31" ht="18.75" customHeight="1" x14ac:dyDescent="0.25">
      <c r="A96" s="222">
        <f t="shared" si="3"/>
        <v>90</v>
      </c>
      <c r="B96" s="629">
        <v>45467</v>
      </c>
      <c r="C96" s="19" t="s">
        <v>126</v>
      </c>
      <c r="D96" s="21" t="s">
        <v>1579</v>
      </c>
      <c r="E96" s="19" t="s">
        <v>1879</v>
      </c>
      <c r="F96" s="21" t="s">
        <v>1880</v>
      </c>
      <c r="G96" s="21" t="s">
        <v>150</v>
      </c>
      <c r="H96" s="150" t="s">
        <v>126</v>
      </c>
      <c r="I96" s="16" t="s">
        <v>130</v>
      </c>
      <c r="J96" s="19">
        <v>687062</v>
      </c>
      <c r="K96" s="19">
        <v>26</v>
      </c>
      <c r="L96" s="16"/>
      <c r="M96" s="19">
        <v>20240329559</v>
      </c>
      <c r="N96" s="638"/>
      <c r="O96" s="638">
        <v>242</v>
      </c>
      <c r="P96" s="638"/>
      <c r="Q96" s="19">
        <v>23732</v>
      </c>
      <c r="R96" s="19">
        <v>891</v>
      </c>
      <c r="S96" s="27">
        <v>2.2000000000000002</v>
      </c>
      <c r="T96" s="638"/>
      <c r="U96" s="19">
        <v>175</v>
      </c>
      <c r="V96" s="27"/>
      <c r="W96" s="19"/>
      <c r="X96" s="27">
        <v>8688.5400000000009</v>
      </c>
      <c r="Y96" s="16"/>
      <c r="Z96" s="97"/>
      <c r="AC96" s="345"/>
      <c r="AE96" s="345"/>
    </row>
    <row r="97" spans="1:31" ht="18.75" customHeight="1" x14ac:dyDescent="0.25">
      <c r="A97" s="222">
        <f t="shared" si="3"/>
        <v>91</v>
      </c>
      <c r="B97" s="629">
        <v>45468</v>
      </c>
      <c r="C97" s="136" t="s">
        <v>118</v>
      </c>
      <c r="D97" s="21" t="s">
        <v>1471</v>
      </c>
      <c r="E97" s="19" t="s">
        <v>1881</v>
      </c>
      <c r="F97" s="21" t="s">
        <v>1882</v>
      </c>
      <c r="G97" s="134" t="s">
        <v>117</v>
      </c>
      <c r="H97" s="134" t="s">
        <v>118</v>
      </c>
      <c r="I97" s="135" t="s">
        <v>124</v>
      </c>
      <c r="J97" s="19">
        <v>724815</v>
      </c>
      <c r="K97" s="19">
        <v>26</v>
      </c>
      <c r="L97" s="16"/>
      <c r="M97" s="19">
        <v>2024000000</v>
      </c>
      <c r="N97" s="638"/>
      <c r="O97" s="638">
        <v>726</v>
      </c>
      <c r="P97" s="638"/>
      <c r="Q97" s="19">
        <v>11181</v>
      </c>
      <c r="R97" s="19">
        <v>3951</v>
      </c>
      <c r="S97" s="27">
        <v>6.0880000000000001</v>
      </c>
      <c r="T97" s="639"/>
      <c r="U97" s="19">
        <v>175</v>
      </c>
      <c r="V97" s="27"/>
      <c r="W97" s="19"/>
      <c r="X97" s="27">
        <v>23149.95</v>
      </c>
      <c r="Y97" s="16"/>
      <c r="Z97" s="97"/>
      <c r="AC97" s="345"/>
      <c r="AE97" s="345"/>
    </row>
    <row r="98" spans="1:31" ht="18.75" customHeight="1" x14ac:dyDescent="0.25">
      <c r="A98" s="222">
        <f t="shared" si="3"/>
        <v>92</v>
      </c>
      <c r="B98" s="629">
        <v>45479</v>
      </c>
      <c r="C98" s="136" t="s">
        <v>118</v>
      </c>
      <c r="D98" s="21" t="s">
        <v>1883</v>
      </c>
      <c r="E98" s="19" t="s">
        <v>1884</v>
      </c>
      <c r="F98" s="21" t="s">
        <v>1348</v>
      </c>
      <c r="G98" s="134" t="s">
        <v>117</v>
      </c>
      <c r="H98" s="134" t="s">
        <v>118</v>
      </c>
      <c r="I98" s="135" t="s">
        <v>124</v>
      </c>
      <c r="J98" s="19">
        <v>724816</v>
      </c>
      <c r="K98" s="19">
        <v>26</v>
      </c>
      <c r="L98" s="640"/>
      <c r="M98" s="19">
        <v>20240355563</v>
      </c>
      <c r="N98" s="19"/>
      <c r="O98" s="19"/>
      <c r="P98" s="19"/>
      <c r="Q98" s="19">
        <v>22417</v>
      </c>
      <c r="R98" s="19">
        <v>866</v>
      </c>
      <c r="S98" s="27">
        <v>2.2410000000000001</v>
      </c>
      <c r="T98" s="19"/>
      <c r="U98" s="19">
        <v>175</v>
      </c>
      <c r="V98" s="27"/>
      <c r="W98" s="27">
        <v>82.45</v>
      </c>
      <c r="X98" s="27">
        <v>9984.0400000000009</v>
      </c>
      <c r="Y98" s="16"/>
      <c r="Z98" s="97"/>
      <c r="AC98" s="345"/>
      <c r="AE98" s="345"/>
    </row>
    <row r="99" spans="1:31" ht="18.75" customHeight="1" x14ac:dyDescent="0.25">
      <c r="A99" s="222">
        <f t="shared" si="3"/>
        <v>93</v>
      </c>
      <c r="B99" s="634">
        <v>45463</v>
      </c>
      <c r="C99" s="136" t="s">
        <v>118</v>
      </c>
      <c r="D99" s="21" t="s">
        <v>1870</v>
      </c>
      <c r="E99" s="19" t="s">
        <v>1871</v>
      </c>
      <c r="F99" s="21" t="s">
        <v>1833</v>
      </c>
      <c r="G99" s="134" t="s">
        <v>117</v>
      </c>
      <c r="H99" s="353"/>
      <c r="I99" s="353"/>
      <c r="J99" s="641"/>
      <c r="K99" s="641"/>
      <c r="L99" s="30"/>
      <c r="M99" s="641"/>
      <c r="N99" s="641"/>
      <c r="O99" s="641"/>
      <c r="P99" s="641"/>
      <c r="Q99" s="641"/>
      <c r="R99" s="641"/>
      <c r="S99" s="642"/>
      <c r="T99" s="641"/>
      <c r="U99" s="641"/>
      <c r="V99" s="642"/>
      <c r="W99" s="27">
        <v>283.3</v>
      </c>
      <c r="X99" s="27"/>
      <c r="Y99" s="16"/>
      <c r="Z99" s="97"/>
      <c r="AC99" s="345"/>
      <c r="AE99" s="345"/>
    </row>
    <row r="100" spans="1:31" ht="18.75" customHeight="1" x14ac:dyDescent="0.25">
      <c r="A100" s="222">
        <f t="shared" si="3"/>
        <v>94</v>
      </c>
      <c r="B100" s="629">
        <v>45495</v>
      </c>
      <c r="C100" s="19" t="s">
        <v>126</v>
      </c>
      <c r="D100" s="21" t="s">
        <v>1885</v>
      </c>
      <c r="E100" s="1">
        <v>7977</v>
      </c>
      <c r="F100" s="21" t="s">
        <v>1856</v>
      </c>
      <c r="G100" s="150" t="s">
        <v>155</v>
      </c>
      <c r="H100" s="150" t="s">
        <v>126</v>
      </c>
      <c r="I100" s="16" t="s">
        <v>135</v>
      </c>
      <c r="J100" s="19" t="s">
        <v>1375</v>
      </c>
      <c r="K100" s="19">
        <v>26</v>
      </c>
      <c r="L100" s="640"/>
      <c r="M100" s="19">
        <v>20240391900</v>
      </c>
      <c r="N100" s="19"/>
      <c r="O100" s="19"/>
      <c r="P100" s="19">
        <v>255</v>
      </c>
      <c r="Q100" s="19">
        <v>52379</v>
      </c>
      <c r="R100" s="19">
        <v>1254</v>
      </c>
      <c r="S100" s="27">
        <v>2.4058000000000002</v>
      </c>
      <c r="T100" s="19">
        <v>180</v>
      </c>
      <c r="U100" s="19"/>
      <c r="V100" s="27"/>
      <c r="W100" s="19"/>
      <c r="X100" s="27">
        <v>17321.509999999998</v>
      </c>
      <c r="Y100" s="16"/>
      <c r="Z100" s="97"/>
      <c r="AC100" s="345"/>
      <c r="AE100" s="345"/>
    </row>
    <row r="101" spans="1:31" ht="18.75" customHeight="1" x14ac:dyDescent="0.25">
      <c r="A101" s="222">
        <f t="shared" si="3"/>
        <v>95</v>
      </c>
      <c r="B101" s="629">
        <v>45496</v>
      </c>
      <c r="C101" s="19" t="s">
        <v>126</v>
      </c>
      <c r="D101" s="21" t="s">
        <v>1654</v>
      </c>
      <c r="E101" s="19" t="s">
        <v>1886</v>
      </c>
      <c r="F101" s="51" t="s">
        <v>1285</v>
      </c>
      <c r="G101" s="150" t="s">
        <v>155</v>
      </c>
      <c r="H101" s="150" t="s">
        <v>126</v>
      </c>
      <c r="I101" s="16" t="s">
        <v>135</v>
      </c>
      <c r="J101" s="19">
        <v>961036</v>
      </c>
      <c r="K101" s="19">
        <v>26</v>
      </c>
      <c r="L101" s="640"/>
      <c r="M101" s="19">
        <v>20240394234</v>
      </c>
      <c r="N101" s="19"/>
      <c r="O101" s="19"/>
      <c r="P101" s="32">
        <v>836</v>
      </c>
      <c r="Q101" s="19">
        <v>89897</v>
      </c>
      <c r="R101" s="19">
        <v>6674</v>
      </c>
      <c r="S101" s="27">
        <v>25.372</v>
      </c>
      <c r="T101" s="19"/>
      <c r="U101" s="19"/>
      <c r="V101" s="27"/>
      <c r="W101" s="19"/>
      <c r="X101" s="27">
        <v>62869.1</v>
      </c>
      <c r="Y101" s="16"/>
      <c r="Z101" s="97"/>
      <c r="AC101" s="345"/>
      <c r="AE101" s="345"/>
    </row>
    <row r="102" spans="1:31" ht="18.75" customHeight="1" x14ac:dyDescent="0.25">
      <c r="A102" s="222">
        <f t="shared" si="3"/>
        <v>96</v>
      </c>
      <c r="B102" s="629">
        <v>45498</v>
      </c>
      <c r="C102" s="19" t="s">
        <v>126</v>
      </c>
      <c r="D102" s="21" t="s">
        <v>1887</v>
      </c>
      <c r="E102" s="25" t="s">
        <v>1888</v>
      </c>
      <c r="F102" s="643" t="s">
        <v>1647</v>
      </c>
      <c r="G102" s="482" t="s">
        <v>155</v>
      </c>
      <c r="H102" s="150" t="s">
        <v>126</v>
      </c>
      <c r="I102" s="16" t="s">
        <v>135</v>
      </c>
      <c r="J102" s="644">
        <v>827635</v>
      </c>
      <c r="K102" s="19">
        <v>26</v>
      </c>
      <c r="L102" s="640"/>
      <c r="M102" s="19">
        <v>20240396444</v>
      </c>
      <c r="N102" s="19"/>
      <c r="O102" s="19"/>
      <c r="P102" s="307">
        <v>315</v>
      </c>
      <c r="Q102" s="19">
        <v>19929</v>
      </c>
      <c r="R102" s="19">
        <v>876</v>
      </c>
      <c r="S102" s="27">
        <v>2.9969999999999999</v>
      </c>
      <c r="T102" s="19"/>
      <c r="U102" s="19"/>
      <c r="V102" s="27">
        <v>2537.06</v>
      </c>
      <c r="W102" s="19"/>
      <c r="X102" s="27">
        <v>15215.02</v>
      </c>
      <c r="Y102" s="16"/>
      <c r="Z102" s="97"/>
      <c r="AC102" s="345"/>
      <c r="AE102" s="345"/>
    </row>
    <row r="103" spans="1:31" ht="18.75" customHeight="1" x14ac:dyDescent="0.25">
      <c r="A103" s="222">
        <f t="shared" si="3"/>
        <v>97</v>
      </c>
      <c r="B103" s="629">
        <v>45498</v>
      </c>
      <c r="C103" s="19" t="s">
        <v>126</v>
      </c>
      <c r="D103" s="21" t="s">
        <v>1889</v>
      </c>
      <c r="E103" s="25" t="s">
        <v>1890</v>
      </c>
      <c r="F103" s="643" t="s">
        <v>914</v>
      </c>
      <c r="G103" s="482" t="s">
        <v>155</v>
      </c>
      <c r="H103" s="150" t="s">
        <v>126</v>
      </c>
      <c r="I103" s="16" t="s">
        <v>135</v>
      </c>
      <c r="J103" s="19"/>
      <c r="K103" s="19">
        <v>26</v>
      </c>
      <c r="L103" s="640"/>
      <c r="M103" s="19">
        <v>20240398376</v>
      </c>
      <c r="N103" s="19"/>
      <c r="O103" s="19"/>
      <c r="P103" s="1">
        <v>227</v>
      </c>
      <c r="Q103" s="19">
        <v>31856</v>
      </c>
      <c r="R103" s="19">
        <v>1212</v>
      </c>
      <c r="S103" s="27">
        <v>3.6909999999999998</v>
      </c>
      <c r="T103" s="19"/>
      <c r="U103" s="19"/>
      <c r="V103" s="27"/>
      <c r="W103" s="19"/>
      <c r="X103" s="27">
        <v>12005.06</v>
      </c>
      <c r="Y103" s="16"/>
      <c r="Z103" s="97"/>
      <c r="AC103" s="345"/>
      <c r="AE103" s="345"/>
    </row>
    <row r="104" spans="1:31" ht="18.75" customHeight="1" x14ac:dyDescent="0.25">
      <c r="A104" s="222">
        <f t="shared" si="3"/>
        <v>98</v>
      </c>
      <c r="B104" s="629">
        <v>45504</v>
      </c>
      <c r="C104" s="19" t="s">
        <v>126</v>
      </c>
      <c r="D104" s="21" t="s">
        <v>1658</v>
      </c>
      <c r="E104" s="19" t="s">
        <v>1891</v>
      </c>
      <c r="F104" s="645" t="s">
        <v>1852</v>
      </c>
      <c r="G104" s="150" t="s">
        <v>155</v>
      </c>
      <c r="H104" s="150" t="s">
        <v>126</v>
      </c>
      <c r="I104" s="151" t="s">
        <v>135</v>
      </c>
      <c r="J104" s="19" t="s">
        <v>1853</v>
      </c>
      <c r="K104" s="19">
        <v>26</v>
      </c>
      <c r="L104" s="640"/>
      <c r="M104" s="19">
        <v>20240410536</v>
      </c>
      <c r="N104" s="19">
        <v>9</v>
      </c>
      <c r="O104" s="19"/>
      <c r="P104" s="19">
        <v>367</v>
      </c>
      <c r="Q104" s="19">
        <v>22424</v>
      </c>
      <c r="R104" s="19">
        <v>2139</v>
      </c>
      <c r="S104" s="27">
        <v>9.4130000000000003</v>
      </c>
      <c r="T104" s="19"/>
      <c r="U104" s="19"/>
      <c r="V104" s="27"/>
      <c r="W104" s="19"/>
      <c r="X104" s="27">
        <v>21447.8</v>
      </c>
      <c r="Y104" s="16"/>
      <c r="Z104" s="97"/>
      <c r="AC104" s="345"/>
      <c r="AE104" s="345"/>
    </row>
    <row r="105" spans="1:31" ht="18.75" customHeight="1" x14ac:dyDescent="0.25">
      <c r="A105" s="222">
        <f t="shared" si="3"/>
        <v>99</v>
      </c>
      <c r="B105" s="629">
        <v>45510</v>
      </c>
      <c r="C105" s="19" t="s">
        <v>126</v>
      </c>
      <c r="D105" s="21" t="s">
        <v>1569</v>
      </c>
      <c r="E105" s="19" t="s">
        <v>1892</v>
      </c>
      <c r="F105" s="21" t="s">
        <v>1893</v>
      </c>
      <c r="G105" s="21" t="s">
        <v>1158</v>
      </c>
      <c r="H105" s="21" t="s">
        <v>126</v>
      </c>
      <c r="I105" s="16" t="s">
        <v>130</v>
      </c>
      <c r="J105" s="19" t="s">
        <v>217</v>
      </c>
      <c r="K105" s="19">
        <v>26</v>
      </c>
      <c r="L105" s="16" t="s">
        <v>1894</v>
      </c>
      <c r="M105" s="19">
        <v>20240423754</v>
      </c>
      <c r="N105" s="19">
        <v>9</v>
      </c>
      <c r="O105" s="19"/>
      <c r="P105" s="646">
        <v>1132</v>
      </c>
      <c r="Q105" s="19">
        <v>53833</v>
      </c>
      <c r="R105" s="27">
        <v>5556.54</v>
      </c>
      <c r="S105" s="27">
        <v>9.4939999999999998</v>
      </c>
      <c r="T105" s="19"/>
      <c r="U105" s="19"/>
      <c r="V105" s="27"/>
      <c r="W105" s="19"/>
      <c r="X105" s="27">
        <v>37067.22</v>
      </c>
      <c r="Y105" s="16"/>
      <c r="Z105" s="97"/>
      <c r="AC105" s="345"/>
      <c r="AE105" s="345"/>
    </row>
    <row r="106" spans="1:31" ht="18.75" customHeight="1" x14ac:dyDescent="0.25">
      <c r="A106" s="222">
        <f t="shared" si="3"/>
        <v>100</v>
      </c>
      <c r="B106" s="629">
        <v>45513</v>
      </c>
      <c r="C106" s="136" t="s">
        <v>118</v>
      </c>
      <c r="D106" s="21" t="s">
        <v>1895</v>
      </c>
      <c r="E106" s="19" t="s">
        <v>1896</v>
      </c>
      <c r="F106" s="21" t="s">
        <v>1897</v>
      </c>
      <c r="G106" s="21" t="s">
        <v>1898</v>
      </c>
      <c r="H106" s="134" t="s">
        <v>118</v>
      </c>
      <c r="I106" s="135" t="s">
        <v>124</v>
      </c>
      <c r="J106" s="19">
        <v>724815</v>
      </c>
      <c r="K106" s="19">
        <v>26</v>
      </c>
      <c r="L106" s="16" t="s">
        <v>1894</v>
      </c>
      <c r="M106" s="19">
        <v>20240433530</v>
      </c>
      <c r="N106" s="19">
        <v>12</v>
      </c>
      <c r="O106" s="19"/>
      <c r="P106" s="647">
        <v>1235</v>
      </c>
      <c r="Q106" s="19">
        <v>118827</v>
      </c>
      <c r="R106" s="19">
        <v>6213</v>
      </c>
      <c r="S106" s="27">
        <v>11.018000000000001</v>
      </c>
      <c r="T106" s="19"/>
      <c r="U106" s="19">
        <v>175</v>
      </c>
      <c r="V106" s="27"/>
      <c r="W106" s="19"/>
      <c r="X106" s="27">
        <v>55216.1</v>
      </c>
      <c r="Y106" s="16"/>
      <c r="Z106" s="97"/>
      <c r="AC106" s="345"/>
      <c r="AE106" s="345"/>
    </row>
    <row r="107" spans="1:31" ht="18.75" customHeight="1" x14ac:dyDescent="0.25">
      <c r="A107" s="222">
        <f t="shared" si="3"/>
        <v>101</v>
      </c>
      <c r="B107" s="629">
        <v>45517</v>
      </c>
      <c r="C107" s="19" t="s">
        <v>126</v>
      </c>
      <c r="D107" s="21" t="s">
        <v>1899</v>
      </c>
      <c r="E107" s="19">
        <v>8037</v>
      </c>
      <c r="F107" s="21" t="s">
        <v>1900</v>
      </c>
      <c r="G107" s="482" t="s">
        <v>155</v>
      </c>
      <c r="H107" s="150" t="s">
        <v>126</v>
      </c>
      <c r="I107" s="16" t="s">
        <v>135</v>
      </c>
      <c r="J107" s="19">
        <v>961036</v>
      </c>
      <c r="K107" s="19">
        <v>26</v>
      </c>
      <c r="L107" s="16" t="s">
        <v>1894</v>
      </c>
      <c r="M107" s="19">
        <v>20240436225</v>
      </c>
      <c r="N107" s="19">
        <v>1</v>
      </c>
      <c r="O107" s="19"/>
      <c r="P107" s="647">
        <v>103</v>
      </c>
      <c r="Q107" s="19">
        <v>20600</v>
      </c>
      <c r="R107" s="19">
        <v>409</v>
      </c>
      <c r="S107" s="27">
        <v>0.78700000000000003</v>
      </c>
      <c r="T107" s="19"/>
      <c r="U107" s="19"/>
      <c r="V107" s="27"/>
      <c r="W107" s="19"/>
      <c r="X107" s="19">
        <v>5564</v>
      </c>
      <c r="Y107" s="16"/>
      <c r="Z107" s="97"/>
      <c r="AC107" s="345"/>
      <c r="AE107" s="345"/>
    </row>
    <row r="108" spans="1:31" ht="18.75" customHeight="1" x14ac:dyDescent="0.25">
      <c r="A108" s="222">
        <f t="shared" si="3"/>
        <v>102</v>
      </c>
      <c r="B108" s="629">
        <v>45518</v>
      </c>
      <c r="C108" s="19" t="s">
        <v>126</v>
      </c>
      <c r="D108" s="21" t="s">
        <v>1673</v>
      </c>
      <c r="E108" s="19" t="s">
        <v>1901</v>
      </c>
      <c r="F108" s="21" t="s">
        <v>553</v>
      </c>
      <c r="G108" s="21" t="s">
        <v>139</v>
      </c>
      <c r="H108" s="150" t="s">
        <v>126</v>
      </c>
      <c r="I108" s="16" t="s">
        <v>130</v>
      </c>
      <c r="J108" s="19" t="s">
        <v>140</v>
      </c>
      <c r="K108" s="19">
        <v>26</v>
      </c>
      <c r="L108" s="16" t="s">
        <v>1894</v>
      </c>
      <c r="M108" s="19">
        <v>20240440371</v>
      </c>
      <c r="N108" s="19">
        <v>9</v>
      </c>
      <c r="O108" s="19"/>
      <c r="P108" s="647">
        <v>1666</v>
      </c>
      <c r="Q108" s="19">
        <v>137899</v>
      </c>
      <c r="R108" s="19">
        <v>5580</v>
      </c>
      <c r="S108" s="27">
        <v>12.081</v>
      </c>
      <c r="T108" s="19"/>
      <c r="U108" s="19"/>
      <c r="V108" s="27"/>
      <c r="W108" s="19"/>
      <c r="X108" s="27">
        <v>61835.61</v>
      </c>
      <c r="Y108" s="16"/>
      <c r="Z108" s="97"/>
      <c r="AC108" s="345"/>
      <c r="AE108" s="345"/>
    </row>
    <row r="109" spans="1:31" ht="18.75" customHeight="1" x14ac:dyDescent="0.25">
      <c r="A109" s="222">
        <f t="shared" si="3"/>
        <v>103</v>
      </c>
      <c r="B109" s="629">
        <v>45519</v>
      </c>
      <c r="C109" s="19" t="s">
        <v>126</v>
      </c>
      <c r="D109" s="21" t="s">
        <v>1885</v>
      </c>
      <c r="E109" s="19" t="s">
        <v>1902</v>
      </c>
      <c r="F109" s="21" t="s">
        <v>1783</v>
      </c>
      <c r="G109" s="21" t="s">
        <v>155</v>
      </c>
      <c r="H109" s="21" t="s">
        <v>126</v>
      </c>
      <c r="I109" s="16" t="s">
        <v>1903</v>
      </c>
      <c r="J109" s="19">
        <v>959654</v>
      </c>
      <c r="K109" s="19">
        <v>26</v>
      </c>
      <c r="L109" s="16" t="s">
        <v>1894</v>
      </c>
      <c r="M109" s="22">
        <v>20240443501</v>
      </c>
      <c r="N109" s="19">
        <v>2</v>
      </c>
      <c r="O109" s="19"/>
      <c r="P109" s="647">
        <v>434</v>
      </c>
      <c r="Q109" s="19">
        <v>87600</v>
      </c>
      <c r="R109" s="19">
        <v>1932</v>
      </c>
      <c r="S109" s="27">
        <v>3.2669999999999999</v>
      </c>
      <c r="T109" s="19"/>
      <c r="U109" s="19"/>
      <c r="V109" s="27"/>
      <c r="W109" s="19"/>
      <c r="X109" s="27">
        <v>27392.5</v>
      </c>
      <c r="Y109" s="16"/>
      <c r="Z109" s="97"/>
      <c r="AC109" s="345"/>
      <c r="AE109" s="345"/>
    </row>
    <row r="110" spans="1:31" ht="18.75" customHeight="1" x14ac:dyDescent="0.25">
      <c r="A110" s="222">
        <f t="shared" si="3"/>
        <v>104</v>
      </c>
      <c r="B110" s="629">
        <v>45519</v>
      </c>
      <c r="C110" s="19" t="s">
        <v>126</v>
      </c>
      <c r="D110" s="21" t="s">
        <v>1659</v>
      </c>
      <c r="E110" s="19" t="s">
        <v>1904</v>
      </c>
      <c r="F110" s="21" t="s">
        <v>1905</v>
      </c>
      <c r="G110" s="21" t="s">
        <v>160</v>
      </c>
      <c r="H110" s="21" t="s">
        <v>126</v>
      </c>
      <c r="I110" s="16" t="s">
        <v>130</v>
      </c>
      <c r="J110" s="19">
        <v>724816</v>
      </c>
      <c r="K110" s="19">
        <v>26</v>
      </c>
      <c r="L110" s="16" t="s">
        <v>1894</v>
      </c>
      <c r="M110" s="22">
        <v>20240447142</v>
      </c>
      <c r="N110" s="19">
        <v>3</v>
      </c>
      <c r="O110" s="19"/>
      <c r="P110" s="647">
        <v>748</v>
      </c>
      <c r="Q110" s="19">
        <v>64127</v>
      </c>
      <c r="R110" s="19">
        <v>1689</v>
      </c>
      <c r="S110" s="27">
        <v>2.754</v>
      </c>
      <c r="T110" s="19"/>
      <c r="U110" s="19">
        <v>175</v>
      </c>
      <c r="V110" s="27"/>
      <c r="W110" s="19"/>
      <c r="X110" s="27">
        <v>20857.150000000001</v>
      </c>
      <c r="Y110" s="16"/>
      <c r="Z110" s="97"/>
      <c r="AC110" s="345"/>
      <c r="AE110" s="345"/>
    </row>
    <row r="111" spans="1:31" ht="18.75" customHeight="1" x14ac:dyDescent="0.25">
      <c r="A111" s="222">
        <f t="shared" si="3"/>
        <v>105</v>
      </c>
      <c r="B111" s="629">
        <v>45523</v>
      </c>
      <c r="C111" s="19" t="s">
        <v>126</v>
      </c>
      <c r="D111" s="21" t="s">
        <v>1679</v>
      </c>
      <c r="E111" s="19" t="s">
        <v>1906</v>
      </c>
      <c r="F111" s="21" t="s">
        <v>530</v>
      </c>
      <c r="G111" s="482" t="s">
        <v>155</v>
      </c>
      <c r="H111" s="21" t="s">
        <v>126</v>
      </c>
      <c r="I111" s="16" t="s">
        <v>1903</v>
      </c>
      <c r="J111" s="19" t="s">
        <v>164</v>
      </c>
      <c r="K111" s="19">
        <v>26</v>
      </c>
      <c r="L111" s="16" t="s">
        <v>1894</v>
      </c>
      <c r="M111" s="22">
        <v>20240448901</v>
      </c>
      <c r="N111" s="19">
        <v>13</v>
      </c>
      <c r="O111" s="19"/>
      <c r="P111" s="647">
        <v>1798</v>
      </c>
      <c r="Q111" s="19">
        <v>259202</v>
      </c>
      <c r="R111" s="19">
        <v>7079</v>
      </c>
      <c r="S111" s="27">
        <v>16.722999999999999</v>
      </c>
      <c r="T111" s="19"/>
      <c r="U111" s="19"/>
      <c r="V111" s="27"/>
      <c r="W111" s="19"/>
      <c r="X111" s="27">
        <v>97838.01</v>
      </c>
      <c r="Y111" s="16"/>
      <c r="Z111" s="97"/>
      <c r="AC111" s="345"/>
      <c r="AE111" s="345"/>
    </row>
    <row r="112" spans="1:31" ht="18.75" customHeight="1" x14ac:dyDescent="0.25">
      <c r="A112" s="222">
        <f t="shared" si="3"/>
        <v>106</v>
      </c>
      <c r="B112" s="629">
        <v>45523</v>
      </c>
      <c r="C112" s="19" t="s">
        <v>126</v>
      </c>
      <c r="D112" s="21" t="s">
        <v>1655</v>
      </c>
      <c r="E112" s="19" t="s">
        <v>1907</v>
      </c>
      <c r="F112" s="21" t="s">
        <v>144</v>
      </c>
      <c r="G112" s="21" t="s">
        <v>145</v>
      </c>
      <c r="H112" s="21" t="s">
        <v>126</v>
      </c>
      <c r="I112" s="16" t="s">
        <v>130</v>
      </c>
      <c r="J112" s="19">
        <v>501821</v>
      </c>
      <c r="K112" s="19">
        <v>26</v>
      </c>
      <c r="L112" s="16" t="s">
        <v>1894</v>
      </c>
      <c r="M112" s="19">
        <v>20240448134</v>
      </c>
      <c r="N112" s="19">
        <v>3</v>
      </c>
      <c r="O112" s="19"/>
      <c r="P112" s="647">
        <v>261</v>
      </c>
      <c r="Q112" s="19">
        <v>37520</v>
      </c>
      <c r="R112" s="19">
        <v>1258</v>
      </c>
      <c r="S112" s="27">
        <v>2.6779999999999999</v>
      </c>
      <c r="T112" s="19"/>
      <c r="U112" s="19"/>
      <c r="V112" s="27"/>
      <c r="W112" s="19"/>
      <c r="X112" s="27">
        <v>15062.2</v>
      </c>
      <c r="Y112" s="16"/>
      <c r="Z112" s="97"/>
      <c r="AC112" s="345"/>
      <c r="AE112" s="345"/>
    </row>
    <row r="113" spans="1:31" ht="18.75" customHeight="1" x14ac:dyDescent="0.25">
      <c r="A113" s="222">
        <f t="shared" si="3"/>
        <v>107</v>
      </c>
      <c r="B113" s="629">
        <v>45524</v>
      </c>
      <c r="C113" s="19" t="s">
        <v>126</v>
      </c>
      <c r="D113" s="21" t="s">
        <v>1908</v>
      </c>
      <c r="E113" s="19">
        <v>8063</v>
      </c>
      <c r="F113" s="21" t="s">
        <v>199</v>
      </c>
      <c r="G113" s="21" t="s">
        <v>139</v>
      </c>
      <c r="H113" s="21" t="s">
        <v>126</v>
      </c>
      <c r="I113" s="16" t="s">
        <v>130</v>
      </c>
      <c r="J113" s="19">
        <v>683803</v>
      </c>
      <c r="K113" s="19">
        <v>26</v>
      </c>
      <c r="L113" s="16" t="s">
        <v>1894</v>
      </c>
      <c r="M113" s="19">
        <v>20240456217</v>
      </c>
      <c r="N113" s="19">
        <v>3</v>
      </c>
      <c r="O113" s="19"/>
      <c r="P113" s="647">
        <v>123</v>
      </c>
      <c r="Q113" s="19">
        <v>6150</v>
      </c>
      <c r="R113" s="19">
        <v>2539</v>
      </c>
      <c r="S113" s="27">
        <v>4.3920000000000003</v>
      </c>
      <c r="T113" s="19"/>
      <c r="U113" s="19"/>
      <c r="V113" s="27"/>
      <c r="W113" s="19"/>
      <c r="X113" s="27">
        <v>32068.5</v>
      </c>
      <c r="Y113" s="16"/>
      <c r="Z113" s="97"/>
      <c r="AC113" s="345"/>
      <c r="AE113" s="345"/>
    </row>
    <row r="114" spans="1:31" ht="18.75" customHeight="1" x14ac:dyDescent="0.25">
      <c r="A114" s="222">
        <f t="shared" si="3"/>
        <v>108</v>
      </c>
      <c r="B114" s="629">
        <v>45524</v>
      </c>
      <c r="C114" s="19" t="s">
        <v>126</v>
      </c>
      <c r="D114" s="21" t="s">
        <v>1653</v>
      </c>
      <c r="E114" s="19" t="s">
        <v>1909</v>
      </c>
      <c r="F114" s="21" t="s">
        <v>1910</v>
      </c>
      <c r="G114" s="21" t="s">
        <v>1158</v>
      </c>
      <c r="H114" s="21" t="s">
        <v>126</v>
      </c>
      <c r="I114" s="16" t="s">
        <v>130</v>
      </c>
      <c r="J114" s="19">
        <v>944029</v>
      </c>
      <c r="K114" s="19">
        <v>26</v>
      </c>
      <c r="L114" s="16" t="s">
        <v>1894</v>
      </c>
      <c r="M114" s="19">
        <v>2024045678</v>
      </c>
      <c r="N114" s="19">
        <v>6</v>
      </c>
      <c r="O114" s="19"/>
      <c r="P114" s="647">
        <v>628</v>
      </c>
      <c r="Q114" s="19">
        <v>116440</v>
      </c>
      <c r="R114" s="19">
        <v>3887</v>
      </c>
      <c r="S114" s="27">
        <v>7.8739999999999997</v>
      </c>
      <c r="T114" s="19"/>
      <c r="U114" s="19"/>
      <c r="V114" s="27"/>
      <c r="W114" s="19"/>
      <c r="X114" s="27">
        <v>32134.400000000001</v>
      </c>
      <c r="Y114" s="16"/>
      <c r="Z114" s="97"/>
      <c r="AC114" s="345"/>
      <c r="AE114" s="345"/>
    </row>
    <row r="115" spans="1:31" ht="18.75" customHeight="1" x14ac:dyDescent="0.25">
      <c r="A115" s="222">
        <f t="shared" si="3"/>
        <v>109</v>
      </c>
      <c r="B115" s="629">
        <v>45524</v>
      </c>
      <c r="C115" s="19" t="s">
        <v>118</v>
      </c>
      <c r="D115" s="21" t="s">
        <v>1911</v>
      </c>
      <c r="E115" s="19" t="s">
        <v>1912</v>
      </c>
      <c r="F115" s="21" t="s">
        <v>543</v>
      </c>
      <c r="G115" s="21" t="s">
        <v>1913</v>
      </c>
      <c r="H115" s="21" t="s">
        <v>118</v>
      </c>
      <c r="I115" s="16" t="s">
        <v>124</v>
      </c>
      <c r="J115" s="19">
        <v>678336</v>
      </c>
      <c r="K115" s="19">
        <v>20</v>
      </c>
      <c r="L115" s="16" t="s">
        <v>1914</v>
      </c>
      <c r="M115" s="19">
        <v>20240452355</v>
      </c>
      <c r="N115" s="19">
        <v>14</v>
      </c>
      <c r="O115" s="19"/>
      <c r="P115" s="647">
        <v>1832</v>
      </c>
      <c r="Q115" s="19">
        <v>71058</v>
      </c>
      <c r="R115" s="19">
        <v>5834</v>
      </c>
      <c r="S115" s="27">
        <v>11.667</v>
      </c>
      <c r="T115" s="19"/>
      <c r="U115" s="19">
        <v>250</v>
      </c>
      <c r="V115" s="27"/>
      <c r="W115" s="19"/>
      <c r="X115" s="27">
        <v>71977.679999999993</v>
      </c>
      <c r="Y115" s="16"/>
      <c r="Z115" s="97"/>
      <c r="AC115" s="345"/>
      <c r="AE115" s="345"/>
    </row>
    <row r="116" spans="1:31" ht="18.75" customHeight="1" x14ac:dyDescent="0.25">
      <c r="A116" s="222">
        <f t="shared" si="3"/>
        <v>110</v>
      </c>
      <c r="B116" s="636">
        <v>45526</v>
      </c>
      <c r="C116" s="19" t="s">
        <v>118</v>
      </c>
      <c r="D116" s="21" t="s">
        <v>1679</v>
      </c>
      <c r="E116" s="19" t="s">
        <v>1906</v>
      </c>
      <c r="F116" s="21" t="s">
        <v>1823</v>
      </c>
      <c r="G116" s="21" t="s">
        <v>1915</v>
      </c>
      <c r="H116" s="21" t="s">
        <v>118</v>
      </c>
      <c r="I116" s="16" t="s">
        <v>124</v>
      </c>
      <c r="J116" s="32" t="s">
        <v>180</v>
      </c>
      <c r="K116" s="19">
        <v>26</v>
      </c>
      <c r="L116" s="16" t="s">
        <v>1894</v>
      </c>
      <c r="M116" s="19">
        <v>20240476923</v>
      </c>
      <c r="N116" s="19">
        <v>13</v>
      </c>
      <c r="O116" s="19"/>
      <c r="P116" s="647">
        <v>1798</v>
      </c>
      <c r="Q116" s="32">
        <v>123452</v>
      </c>
      <c r="R116" s="19">
        <v>8422</v>
      </c>
      <c r="S116" s="27">
        <v>12.896000000000001</v>
      </c>
      <c r="T116" s="19"/>
      <c r="U116" s="19">
        <v>175</v>
      </c>
      <c r="V116" s="27"/>
      <c r="W116" s="19"/>
      <c r="X116" s="27">
        <v>92527.27</v>
      </c>
      <c r="Y116" s="16"/>
      <c r="Z116" s="97"/>
      <c r="AC116" s="345"/>
      <c r="AE116" s="345"/>
    </row>
    <row r="117" spans="1:31" ht="18.75" customHeight="1" x14ac:dyDescent="0.25">
      <c r="A117" s="222">
        <f t="shared" si="3"/>
        <v>111</v>
      </c>
      <c r="B117" s="636">
        <v>45527</v>
      </c>
      <c r="C117" s="19" t="s">
        <v>126</v>
      </c>
      <c r="D117" s="21" t="s">
        <v>1916</v>
      </c>
      <c r="E117" s="19" t="s">
        <v>1917</v>
      </c>
      <c r="F117" s="21" t="s">
        <v>1918</v>
      </c>
      <c r="G117" s="21" t="s">
        <v>160</v>
      </c>
      <c r="H117" s="21" t="s">
        <v>126</v>
      </c>
      <c r="I117" s="16" t="s">
        <v>130</v>
      </c>
      <c r="J117" s="1">
        <v>724816</v>
      </c>
      <c r="K117" s="19">
        <v>26</v>
      </c>
      <c r="L117" s="16" t="s">
        <v>1894</v>
      </c>
      <c r="M117" s="19">
        <v>20240458083</v>
      </c>
      <c r="N117" s="19">
        <v>7</v>
      </c>
      <c r="O117" s="19"/>
      <c r="P117" s="647">
        <v>1375</v>
      </c>
      <c r="Q117" s="32">
        <v>48404</v>
      </c>
      <c r="R117" s="19">
        <v>3945</v>
      </c>
      <c r="S117" s="27">
        <v>6.6630000000000003</v>
      </c>
      <c r="T117" s="19"/>
      <c r="U117" s="19">
        <v>175</v>
      </c>
      <c r="V117" s="27"/>
      <c r="W117" s="19"/>
      <c r="X117" s="27">
        <v>36122.449999999997</v>
      </c>
      <c r="Y117" s="16"/>
      <c r="Z117" s="97"/>
      <c r="AC117" s="345"/>
      <c r="AE117" s="345"/>
    </row>
    <row r="118" spans="1:31" ht="18.75" customHeight="1" x14ac:dyDescent="0.25">
      <c r="A118" s="222">
        <f t="shared" si="3"/>
        <v>112</v>
      </c>
      <c r="B118" s="636">
        <v>45530</v>
      </c>
      <c r="C118" s="19" t="s">
        <v>126</v>
      </c>
      <c r="D118" s="21" t="s">
        <v>1908</v>
      </c>
      <c r="E118" s="19">
        <v>8063</v>
      </c>
      <c r="F118" s="21" t="s">
        <v>1919</v>
      </c>
      <c r="G118" s="21" t="s">
        <v>139</v>
      </c>
      <c r="H118" s="21" t="s">
        <v>126</v>
      </c>
      <c r="I118" s="16" t="s">
        <v>130</v>
      </c>
      <c r="J118" s="19">
        <v>683903</v>
      </c>
      <c r="K118" s="19">
        <v>26</v>
      </c>
      <c r="L118" s="16" t="s">
        <v>1894</v>
      </c>
      <c r="M118" s="19">
        <v>20240456217</v>
      </c>
      <c r="N118" s="19">
        <v>3</v>
      </c>
      <c r="O118" s="19"/>
      <c r="P118" s="647">
        <v>123</v>
      </c>
      <c r="Q118" s="19">
        <v>6150</v>
      </c>
      <c r="R118" s="19">
        <v>2539</v>
      </c>
      <c r="S118" s="27">
        <v>4.3920000000000003</v>
      </c>
      <c r="T118" s="19"/>
      <c r="U118" s="19"/>
      <c r="V118" s="27"/>
      <c r="W118" s="19"/>
      <c r="X118" s="27">
        <v>32068.5</v>
      </c>
      <c r="Y118" s="16"/>
      <c r="Z118" s="97"/>
      <c r="AC118" s="345"/>
      <c r="AE118" s="345"/>
    </row>
    <row r="119" spans="1:31" ht="18.75" customHeight="1" x14ac:dyDescent="0.25">
      <c r="A119" s="222">
        <f t="shared" si="3"/>
        <v>113</v>
      </c>
      <c r="B119" s="629">
        <v>45530</v>
      </c>
      <c r="C119" s="19" t="s">
        <v>118</v>
      </c>
      <c r="D119" s="21" t="s">
        <v>1920</v>
      </c>
      <c r="E119" s="19" t="s">
        <v>1921</v>
      </c>
      <c r="F119" s="21" t="s">
        <v>1922</v>
      </c>
      <c r="G119" s="21" t="s">
        <v>160</v>
      </c>
      <c r="H119" s="21" t="s">
        <v>118</v>
      </c>
      <c r="I119" s="16" t="s">
        <v>124</v>
      </c>
      <c r="J119" s="19">
        <v>679947</v>
      </c>
      <c r="K119" s="19">
        <v>26</v>
      </c>
      <c r="L119" s="16" t="s">
        <v>44</v>
      </c>
      <c r="M119" s="19">
        <v>20240470350</v>
      </c>
      <c r="N119" s="19">
        <v>2</v>
      </c>
      <c r="O119" s="19"/>
      <c r="P119" s="647">
        <v>233</v>
      </c>
      <c r="Q119" s="19">
        <v>15222</v>
      </c>
      <c r="R119" s="19">
        <v>810</v>
      </c>
      <c r="S119" s="27">
        <v>1.518</v>
      </c>
      <c r="T119" s="19"/>
      <c r="U119" s="19"/>
      <c r="V119" s="27"/>
      <c r="W119" s="19"/>
      <c r="X119" s="27">
        <v>6454.28</v>
      </c>
      <c r="Y119" s="16"/>
      <c r="Z119" s="97"/>
      <c r="AC119" s="345"/>
      <c r="AE119" s="345"/>
    </row>
    <row r="120" spans="1:31" ht="18.75" customHeight="1" x14ac:dyDescent="0.25">
      <c r="A120" s="222">
        <f t="shared" si="3"/>
        <v>114</v>
      </c>
      <c r="B120" s="629">
        <v>45532</v>
      </c>
      <c r="C120" s="19" t="s">
        <v>126</v>
      </c>
      <c r="D120" s="21" t="s">
        <v>1613</v>
      </c>
      <c r="E120" s="19" t="s">
        <v>1923</v>
      </c>
      <c r="F120" s="21" t="s">
        <v>1924</v>
      </c>
      <c r="G120" s="21" t="s">
        <v>129</v>
      </c>
      <c r="H120" s="21" t="s">
        <v>126</v>
      </c>
      <c r="I120" s="16" t="s">
        <v>130</v>
      </c>
      <c r="J120" s="19">
        <v>407424</v>
      </c>
      <c r="K120" s="19">
        <v>26</v>
      </c>
      <c r="L120" s="16" t="s">
        <v>44</v>
      </c>
      <c r="M120" s="19">
        <v>20240475714</v>
      </c>
      <c r="N120" s="19">
        <v>4</v>
      </c>
      <c r="O120" s="19"/>
      <c r="P120" s="647">
        <v>43</v>
      </c>
      <c r="Q120" s="19">
        <v>2514</v>
      </c>
      <c r="R120" s="19">
        <v>454</v>
      </c>
      <c r="S120" s="27">
        <v>1.673</v>
      </c>
      <c r="T120" s="19"/>
      <c r="U120" s="19">
        <v>175</v>
      </c>
      <c r="V120" s="27"/>
      <c r="W120" s="32">
        <v>25</v>
      </c>
      <c r="X120" s="27">
        <v>3224.56</v>
      </c>
      <c r="Y120" s="16"/>
      <c r="Z120" s="97"/>
      <c r="AC120" s="345"/>
      <c r="AE120" s="345"/>
    </row>
    <row r="121" spans="1:31" ht="18.75" customHeight="1" x14ac:dyDescent="0.25">
      <c r="A121" s="222">
        <f t="shared" si="3"/>
        <v>115</v>
      </c>
      <c r="B121" s="629">
        <v>45533</v>
      </c>
      <c r="C121" s="19" t="s">
        <v>126</v>
      </c>
      <c r="D121" s="21" t="s">
        <v>1925</v>
      </c>
      <c r="E121" s="19" t="s">
        <v>1926</v>
      </c>
      <c r="F121" s="21" t="s">
        <v>149</v>
      </c>
      <c r="G121" s="21" t="s">
        <v>1927</v>
      </c>
      <c r="H121" s="21" t="s">
        <v>126</v>
      </c>
      <c r="I121" s="16" t="s">
        <v>130</v>
      </c>
      <c r="J121" s="19">
        <v>687154</v>
      </c>
      <c r="K121" s="19">
        <v>26</v>
      </c>
      <c r="L121" s="16" t="s">
        <v>44</v>
      </c>
      <c r="M121" s="19">
        <v>20240465244</v>
      </c>
      <c r="N121" s="19">
        <v>7</v>
      </c>
      <c r="O121" s="19"/>
      <c r="P121" s="647">
        <v>292</v>
      </c>
      <c r="Q121" s="19">
        <v>4819</v>
      </c>
      <c r="R121" s="27">
        <v>1255.4000000000001</v>
      </c>
      <c r="S121" s="27">
        <v>2.1349999999999998</v>
      </c>
      <c r="T121" s="19"/>
      <c r="U121" s="19"/>
      <c r="V121" s="27"/>
      <c r="W121" s="19"/>
      <c r="X121" s="27">
        <v>11908.77</v>
      </c>
      <c r="Y121" s="16"/>
      <c r="Z121" s="97"/>
      <c r="AC121" s="345"/>
      <c r="AE121" s="345"/>
    </row>
    <row r="122" spans="1:31" ht="18.75" customHeight="1" x14ac:dyDescent="0.25">
      <c r="A122" s="222">
        <f t="shared" ref="A122:A141" si="4">A121+1</f>
        <v>116</v>
      </c>
      <c r="B122" s="629">
        <v>45544</v>
      </c>
      <c r="C122" s="19" t="s">
        <v>126</v>
      </c>
      <c r="D122" s="21" t="s">
        <v>1928</v>
      </c>
      <c r="E122" s="19" t="s">
        <v>1929</v>
      </c>
      <c r="F122" s="21" t="s">
        <v>1930</v>
      </c>
      <c r="G122" s="21" t="s">
        <v>139</v>
      </c>
      <c r="H122" s="21" t="s">
        <v>126</v>
      </c>
      <c r="I122" s="16" t="s">
        <v>130</v>
      </c>
      <c r="J122" s="19" t="s">
        <v>140</v>
      </c>
      <c r="K122" s="19">
        <v>26</v>
      </c>
      <c r="L122" s="16" t="s">
        <v>44</v>
      </c>
      <c r="M122" s="19">
        <v>20240503483</v>
      </c>
      <c r="N122" s="19">
        <v>3</v>
      </c>
      <c r="O122" s="19"/>
      <c r="P122" s="19">
        <v>45</v>
      </c>
      <c r="Q122" s="19">
        <v>21815</v>
      </c>
      <c r="R122" s="19">
        <v>1163</v>
      </c>
      <c r="S122" s="27">
        <v>3.6070000000000002</v>
      </c>
      <c r="T122" s="19"/>
      <c r="U122" s="19"/>
      <c r="V122" s="27"/>
      <c r="W122" s="19"/>
      <c r="X122" s="27">
        <v>10234.32</v>
      </c>
      <c r="Y122" s="16"/>
      <c r="Z122" s="97"/>
      <c r="AC122" s="345"/>
      <c r="AE122" s="345"/>
    </row>
    <row r="123" spans="1:31" ht="18.75" customHeight="1" x14ac:dyDescent="0.25">
      <c r="A123" s="222">
        <f t="shared" si="4"/>
        <v>117</v>
      </c>
      <c r="B123" s="629"/>
      <c r="C123" s="19"/>
      <c r="D123" s="21" t="s">
        <v>1931</v>
      </c>
      <c r="E123" s="19"/>
      <c r="F123" s="21"/>
      <c r="G123" s="21"/>
      <c r="H123" s="21"/>
      <c r="I123" s="16"/>
      <c r="J123" s="19"/>
      <c r="K123" s="19"/>
      <c r="L123" s="16"/>
      <c r="M123" s="19"/>
      <c r="N123" s="19"/>
      <c r="O123" s="19"/>
      <c r="P123" s="19"/>
      <c r="Q123" s="19"/>
      <c r="R123" s="19"/>
      <c r="S123" s="27"/>
      <c r="T123" s="19"/>
      <c r="U123" s="19"/>
      <c r="V123" s="27"/>
      <c r="W123" s="19"/>
      <c r="X123" s="27"/>
      <c r="Y123" s="16"/>
      <c r="Z123" s="97"/>
      <c r="AC123" s="345"/>
      <c r="AE123" s="345"/>
    </row>
    <row r="124" spans="1:31" ht="18.75" customHeight="1" x14ac:dyDescent="0.25">
      <c r="A124" s="222">
        <f t="shared" si="4"/>
        <v>118</v>
      </c>
      <c r="B124" s="629"/>
      <c r="C124" s="19"/>
      <c r="D124" s="21" t="s">
        <v>1931</v>
      </c>
      <c r="E124" s="19"/>
      <c r="F124" s="21"/>
      <c r="G124" s="21"/>
      <c r="H124" s="21"/>
      <c r="I124" s="16"/>
      <c r="J124" s="19"/>
      <c r="K124" s="19"/>
      <c r="L124" s="16"/>
      <c r="M124" s="19"/>
      <c r="N124" s="19"/>
      <c r="O124" s="19"/>
      <c r="P124" s="19"/>
      <c r="Q124" s="19"/>
      <c r="R124" s="19"/>
      <c r="S124" s="27"/>
      <c r="T124" s="19"/>
      <c r="U124" s="19"/>
      <c r="V124" s="27"/>
      <c r="W124" s="19"/>
      <c r="X124" s="27"/>
      <c r="Y124" s="16"/>
      <c r="Z124" s="97"/>
      <c r="AC124" s="345"/>
      <c r="AE124" s="345"/>
    </row>
    <row r="125" spans="1:31" ht="18.75" customHeight="1" x14ac:dyDescent="0.25">
      <c r="A125" s="222">
        <f t="shared" si="4"/>
        <v>119</v>
      </c>
      <c r="B125" s="629"/>
      <c r="C125" s="19"/>
      <c r="D125" s="21" t="s">
        <v>1931</v>
      </c>
      <c r="E125" s="19"/>
      <c r="F125" s="21"/>
      <c r="G125" s="21"/>
      <c r="H125" s="21"/>
      <c r="I125" s="16"/>
      <c r="J125" s="19"/>
      <c r="K125" s="19"/>
      <c r="L125" s="16"/>
      <c r="M125" s="19"/>
      <c r="N125" s="19"/>
      <c r="O125" s="19"/>
      <c r="P125" s="19"/>
      <c r="Q125" s="19"/>
      <c r="R125" s="19"/>
      <c r="S125" s="27"/>
      <c r="T125" s="19"/>
      <c r="U125" s="19"/>
      <c r="V125" s="27"/>
      <c r="W125" s="19"/>
      <c r="X125" s="27"/>
      <c r="Y125" s="16"/>
      <c r="Z125" s="97"/>
      <c r="AC125" s="345"/>
      <c r="AE125" s="345"/>
    </row>
    <row r="126" spans="1:31" ht="18.75" customHeight="1" x14ac:dyDescent="0.25">
      <c r="A126" s="222">
        <f t="shared" si="4"/>
        <v>120</v>
      </c>
      <c r="B126" s="629"/>
      <c r="C126" s="19"/>
      <c r="D126" s="21" t="s">
        <v>1931</v>
      </c>
      <c r="E126" s="19"/>
      <c r="F126" s="21"/>
      <c r="G126" s="21"/>
      <c r="H126" s="21"/>
      <c r="I126" s="16"/>
      <c r="J126" s="19"/>
      <c r="K126" s="19"/>
      <c r="L126" s="16"/>
      <c r="M126" s="19"/>
      <c r="N126" s="19"/>
      <c r="O126" s="19"/>
      <c r="P126" s="19"/>
      <c r="Q126" s="19"/>
      <c r="R126" s="19"/>
      <c r="S126" s="27"/>
      <c r="T126" s="19"/>
      <c r="U126" s="19"/>
      <c r="V126" s="27"/>
      <c r="W126" s="19"/>
      <c r="X126" s="27"/>
      <c r="Y126" s="16"/>
      <c r="Z126" s="97"/>
      <c r="AC126" s="345"/>
      <c r="AE126" s="345"/>
    </row>
    <row r="127" spans="1:31" ht="18.75" customHeight="1" x14ac:dyDescent="0.25">
      <c r="A127" s="222">
        <f t="shared" si="4"/>
        <v>121</v>
      </c>
      <c r="B127" s="629"/>
      <c r="C127" s="19"/>
      <c r="D127" s="21" t="s">
        <v>1931</v>
      </c>
      <c r="E127" s="19"/>
      <c r="F127" s="21"/>
      <c r="G127" s="21"/>
      <c r="H127" s="21"/>
      <c r="I127" s="16"/>
      <c r="J127" s="19"/>
      <c r="K127" s="19"/>
      <c r="L127" s="16"/>
      <c r="M127" s="19"/>
      <c r="N127" s="19"/>
      <c r="O127" s="19"/>
      <c r="P127" s="19"/>
      <c r="Q127" s="19"/>
      <c r="R127" s="19"/>
      <c r="S127" s="27"/>
      <c r="T127" s="19"/>
      <c r="U127" s="19"/>
      <c r="V127" s="27"/>
      <c r="W127" s="19"/>
      <c r="X127" s="27"/>
      <c r="Y127" s="16"/>
      <c r="Z127" s="97"/>
      <c r="AC127" s="345"/>
      <c r="AE127" s="345"/>
    </row>
    <row r="128" spans="1:31" ht="18.75" customHeight="1" x14ac:dyDescent="0.25">
      <c r="A128" s="222">
        <f t="shared" si="4"/>
        <v>122</v>
      </c>
      <c r="B128" s="629"/>
      <c r="C128" s="19"/>
      <c r="D128" s="21" t="s">
        <v>1931</v>
      </c>
      <c r="E128" s="19"/>
      <c r="F128" s="21"/>
      <c r="G128" s="21"/>
      <c r="H128" s="21"/>
      <c r="I128" s="16"/>
      <c r="J128" s="19"/>
      <c r="K128" s="19"/>
      <c r="L128" s="16"/>
      <c r="M128" s="19"/>
      <c r="N128" s="19"/>
      <c r="O128" s="19"/>
      <c r="P128" s="19"/>
      <c r="Q128" s="19"/>
      <c r="R128" s="19"/>
      <c r="S128" s="27"/>
      <c r="T128" s="19"/>
      <c r="U128" s="19"/>
      <c r="V128" s="27"/>
      <c r="W128" s="19"/>
      <c r="X128" s="27"/>
      <c r="Y128" s="16"/>
      <c r="Z128" s="97"/>
      <c r="AC128" s="345"/>
      <c r="AE128" s="345"/>
    </row>
    <row r="129" spans="1:31" ht="18.75" customHeight="1" x14ac:dyDescent="0.25">
      <c r="A129" s="222">
        <f t="shared" si="4"/>
        <v>123</v>
      </c>
      <c r="B129" s="629"/>
      <c r="C129" s="19"/>
      <c r="D129" s="21" t="s">
        <v>1931</v>
      </c>
      <c r="E129" s="19"/>
      <c r="F129" s="21"/>
      <c r="G129" s="21"/>
      <c r="H129" s="21"/>
      <c r="I129" s="16"/>
      <c r="J129" s="19"/>
      <c r="K129" s="19"/>
      <c r="L129" s="16"/>
      <c r="M129" s="19"/>
      <c r="N129" s="19"/>
      <c r="O129" s="19"/>
      <c r="P129" s="19"/>
      <c r="Q129" s="19"/>
      <c r="R129" s="19"/>
      <c r="S129" s="27"/>
      <c r="T129" s="19"/>
      <c r="U129" s="19"/>
      <c r="V129" s="27"/>
      <c r="W129" s="19"/>
      <c r="X129" s="27"/>
      <c r="Y129" s="16"/>
      <c r="Z129" s="97"/>
      <c r="AC129" s="345"/>
      <c r="AE129" s="345"/>
    </row>
    <row r="130" spans="1:31" ht="18.75" customHeight="1" x14ac:dyDescent="0.25">
      <c r="A130" s="222">
        <f t="shared" si="4"/>
        <v>124</v>
      </c>
      <c r="B130" s="629"/>
      <c r="C130" s="19"/>
      <c r="D130" s="21" t="s">
        <v>1931</v>
      </c>
      <c r="E130" s="19"/>
      <c r="F130" s="21"/>
      <c r="G130" s="21"/>
      <c r="H130" s="21"/>
      <c r="I130" s="16"/>
      <c r="J130" s="19"/>
      <c r="K130" s="19"/>
      <c r="L130" s="16"/>
      <c r="M130" s="19"/>
      <c r="N130" s="19"/>
      <c r="O130" s="19"/>
      <c r="P130" s="19"/>
      <c r="Q130" s="19"/>
      <c r="R130" s="19"/>
      <c r="S130" s="27"/>
      <c r="T130" s="19"/>
      <c r="U130" s="19"/>
      <c r="V130" s="27"/>
      <c r="W130" s="19"/>
      <c r="X130" s="27"/>
      <c r="Y130" s="16"/>
      <c r="Z130" s="97"/>
      <c r="AC130" s="345"/>
      <c r="AE130" s="345"/>
    </row>
    <row r="131" spans="1:31" ht="18.75" customHeight="1" x14ac:dyDescent="0.25">
      <c r="A131" s="222">
        <f t="shared" si="4"/>
        <v>125</v>
      </c>
      <c r="B131" s="629"/>
      <c r="C131" s="19"/>
      <c r="D131" s="21" t="s">
        <v>1931</v>
      </c>
      <c r="E131" s="19"/>
      <c r="F131" s="21"/>
      <c r="G131" s="21"/>
      <c r="H131" s="21"/>
      <c r="I131" s="16"/>
      <c r="J131" s="19"/>
      <c r="K131" s="19"/>
      <c r="L131" s="16"/>
      <c r="M131" s="19"/>
      <c r="N131" s="19"/>
      <c r="O131" s="19"/>
      <c r="P131" s="19"/>
      <c r="Q131" s="19"/>
      <c r="R131" s="19"/>
      <c r="S131" s="27"/>
      <c r="T131" s="19"/>
      <c r="U131" s="19"/>
      <c r="V131" s="27"/>
      <c r="W131" s="19"/>
      <c r="X131" s="27"/>
      <c r="Y131" s="16"/>
      <c r="Z131" s="97"/>
      <c r="AC131" s="345"/>
      <c r="AE131" s="345"/>
    </row>
    <row r="132" spans="1:31" s="94" customFormat="1" ht="18.75" customHeight="1" x14ac:dyDescent="0.25">
      <c r="A132" s="222">
        <f t="shared" si="4"/>
        <v>126</v>
      </c>
      <c r="B132" s="648"/>
      <c r="C132" s="98"/>
      <c r="D132" s="233"/>
      <c r="E132" s="98"/>
      <c r="F132" s="233"/>
      <c r="G132" s="233"/>
      <c r="H132" s="233"/>
      <c r="I132" s="97"/>
      <c r="J132" s="98"/>
      <c r="K132" s="98"/>
      <c r="L132" s="97"/>
      <c r="M132" s="98"/>
      <c r="N132" s="98"/>
      <c r="O132" s="98"/>
      <c r="P132" s="98"/>
      <c r="Q132" s="98"/>
      <c r="R132" s="98"/>
      <c r="S132" s="99"/>
      <c r="T132" s="98"/>
      <c r="U132" s="98"/>
      <c r="V132" s="99"/>
      <c r="W132" s="98"/>
      <c r="X132" s="99"/>
      <c r="Y132" s="97"/>
      <c r="Z132" s="97"/>
      <c r="AA132" s="97"/>
      <c r="AB132" s="97"/>
      <c r="AC132" s="99"/>
      <c r="AD132" s="97"/>
      <c r="AE132" s="99"/>
    </row>
    <row r="133" spans="1:31" s="94" customFormat="1" ht="18.75" customHeight="1" x14ac:dyDescent="0.25">
      <c r="A133" s="222">
        <f t="shared" si="4"/>
        <v>127</v>
      </c>
      <c r="B133" s="648"/>
      <c r="C133" s="98"/>
      <c r="D133" s="233"/>
      <c r="E133" s="98"/>
      <c r="F133" s="233"/>
      <c r="G133" s="233"/>
      <c r="H133" s="233"/>
      <c r="I133" s="97"/>
      <c r="J133" s="98"/>
      <c r="K133" s="98"/>
      <c r="L133" s="97"/>
      <c r="M133" s="98"/>
      <c r="N133" s="98"/>
      <c r="O133" s="98"/>
      <c r="P133" s="98"/>
      <c r="Q133" s="98"/>
      <c r="R133" s="98"/>
      <c r="S133" s="99"/>
      <c r="T133" s="98"/>
      <c r="U133" s="98"/>
      <c r="V133" s="99"/>
      <c r="W133" s="98"/>
      <c r="X133" s="99"/>
      <c r="Y133" s="97"/>
      <c r="Z133" s="97"/>
      <c r="AA133" s="97"/>
      <c r="AB133" s="97"/>
      <c r="AC133" s="99"/>
      <c r="AD133" s="97"/>
      <c r="AE133" s="99"/>
    </row>
    <row r="134" spans="1:31" s="94" customFormat="1" ht="18.75" customHeight="1" x14ac:dyDescent="0.25">
      <c r="A134" s="222">
        <f t="shared" si="4"/>
        <v>128</v>
      </c>
      <c r="B134" s="648"/>
      <c r="C134" s="98"/>
      <c r="D134" s="233"/>
      <c r="E134" s="98"/>
      <c r="F134" s="233"/>
      <c r="G134" s="233"/>
      <c r="H134" s="233"/>
      <c r="I134" s="97"/>
      <c r="J134" s="98"/>
      <c r="K134" s="98"/>
      <c r="L134" s="97"/>
      <c r="M134" s="98"/>
      <c r="N134" s="98"/>
      <c r="O134" s="98"/>
      <c r="P134" s="98"/>
      <c r="Q134" s="98"/>
      <c r="R134" s="98"/>
      <c r="S134" s="99"/>
      <c r="T134" s="98"/>
      <c r="U134" s="98"/>
      <c r="V134" s="99"/>
      <c r="W134" s="98"/>
      <c r="X134" s="99"/>
      <c r="Y134" s="97"/>
      <c r="Z134" s="97"/>
      <c r="AA134" s="97"/>
      <c r="AB134" s="97"/>
      <c r="AC134" s="99"/>
      <c r="AD134" s="97"/>
      <c r="AE134" s="99"/>
    </row>
    <row r="135" spans="1:31" s="94" customFormat="1" ht="18.75" customHeight="1" x14ac:dyDescent="0.25">
      <c r="A135" s="222">
        <f t="shared" si="4"/>
        <v>129</v>
      </c>
      <c r="B135" s="648"/>
      <c r="C135" s="98"/>
      <c r="D135" s="233"/>
      <c r="E135" s="98"/>
      <c r="F135" s="233"/>
      <c r="G135" s="233"/>
      <c r="H135" s="233"/>
      <c r="I135" s="97"/>
      <c r="J135" s="98"/>
      <c r="K135" s="98"/>
      <c r="L135" s="97"/>
      <c r="M135" s="98"/>
      <c r="N135" s="98"/>
      <c r="O135" s="98"/>
      <c r="P135" s="98"/>
      <c r="Q135" s="98"/>
      <c r="R135" s="98"/>
      <c r="S135" s="99"/>
      <c r="T135" s="98"/>
      <c r="U135" s="98"/>
      <c r="V135" s="99"/>
      <c r="W135" s="98"/>
      <c r="X135" s="99"/>
      <c r="Y135" s="97"/>
      <c r="Z135" s="97"/>
      <c r="AA135" s="97"/>
      <c r="AB135" s="97"/>
      <c r="AC135" s="99"/>
      <c r="AD135" s="97"/>
      <c r="AE135" s="99"/>
    </row>
    <row r="136" spans="1:31" s="94" customFormat="1" ht="18.75" customHeight="1" x14ac:dyDescent="0.25">
      <c r="A136" s="222">
        <f t="shared" si="4"/>
        <v>130</v>
      </c>
      <c r="B136" s="648"/>
      <c r="C136" s="98"/>
      <c r="D136" s="233"/>
      <c r="E136" s="98"/>
      <c r="F136" s="233"/>
      <c r="G136" s="233"/>
      <c r="H136" s="233"/>
      <c r="I136" s="97"/>
      <c r="J136" s="98"/>
      <c r="K136" s="98"/>
      <c r="L136" s="97"/>
      <c r="M136" s="98"/>
      <c r="N136" s="98"/>
      <c r="O136" s="98"/>
      <c r="P136" s="98"/>
      <c r="Q136" s="98"/>
      <c r="R136" s="98"/>
      <c r="S136" s="99"/>
      <c r="T136" s="98"/>
      <c r="U136" s="98"/>
      <c r="V136" s="99"/>
      <c r="W136" s="98"/>
      <c r="X136" s="99"/>
      <c r="Y136" s="97"/>
      <c r="Z136" s="97"/>
      <c r="AA136" s="97"/>
      <c r="AB136" s="97"/>
      <c r="AC136" s="99"/>
      <c r="AD136" s="97"/>
      <c r="AE136" s="99"/>
    </row>
    <row r="137" spans="1:31" s="94" customFormat="1" ht="18.75" customHeight="1" x14ac:dyDescent="0.25">
      <c r="A137" s="222">
        <f t="shared" si="4"/>
        <v>131</v>
      </c>
      <c r="B137" s="648"/>
      <c r="C137" s="98"/>
      <c r="D137" s="233"/>
      <c r="E137" s="98"/>
      <c r="F137" s="233"/>
      <c r="G137" s="233"/>
      <c r="H137" s="233"/>
      <c r="I137" s="97"/>
      <c r="J137" s="98"/>
      <c r="K137" s="98"/>
      <c r="L137" s="97"/>
      <c r="M137" s="98"/>
      <c r="N137" s="98"/>
      <c r="O137" s="98"/>
      <c r="P137" s="98"/>
      <c r="Q137" s="98"/>
      <c r="R137" s="98"/>
      <c r="S137" s="99"/>
      <c r="T137" s="98"/>
      <c r="U137" s="98"/>
      <c r="V137" s="99"/>
      <c r="W137" s="98"/>
      <c r="X137" s="99"/>
      <c r="Y137" s="97"/>
      <c r="Z137" s="97"/>
      <c r="AA137" s="97"/>
      <c r="AB137" s="97"/>
      <c r="AC137" s="99"/>
      <c r="AD137" s="97"/>
      <c r="AE137" s="99"/>
    </row>
    <row r="138" spans="1:31" s="94" customFormat="1" ht="18.75" customHeight="1" x14ac:dyDescent="0.25">
      <c r="A138" s="222">
        <f t="shared" si="4"/>
        <v>132</v>
      </c>
      <c r="B138" s="648"/>
      <c r="C138" s="98"/>
      <c r="D138" s="233"/>
      <c r="E138" s="98"/>
      <c r="F138" s="233"/>
      <c r="G138" s="233"/>
      <c r="H138" s="233"/>
      <c r="I138" s="97"/>
      <c r="J138" s="98"/>
      <c r="K138" s="98"/>
      <c r="L138" s="97"/>
      <c r="M138" s="98"/>
      <c r="N138" s="98"/>
      <c r="O138" s="98"/>
      <c r="P138" s="98"/>
      <c r="Q138" s="98"/>
      <c r="R138" s="98"/>
      <c r="S138" s="99"/>
      <c r="T138" s="98"/>
      <c r="U138" s="98"/>
      <c r="V138" s="99"/>
      <c r="W138" s="98"/>
      <c r="X138" s="99"/>
      <c r="Y138" s="97"/>
      <c r="Z138" s="97"/>
      <c r="AA138" s="97"/>
      <c r="AB138" s="97"/>
      <c r="AC138" s="99"/>
      <c r="AD138" s="97"/>
      <c r="AE138" s="99"/>
    </row>
    <row r="139" spans="1:31" s="94" customFormat="1" ht="18.75" customHeight="1" x14ac:dyDescent="0.25">
      <c r="A139" s="222">
        <f t="shared" si="4"/>
        <v>133</v>
      </c>
      <c r="B139" s="648"/>
      <c r="C139" s="98"/>
      <c r="D139" s="233"/>
      <c r="E139" s="98"/>
      <c r="F139" s="233"/>
      <c r="G139" s="233"/>
      <c r="H139" s="233"/>
      <c r="I139" s="97"/>
      <c r="J139" s="98"/>
      <c r="K139" s="98"/>
      <c r="L139" s="97"/>
      <c r="M139" s="98"/>
      <c r="N139" s="98"/>
      <c r="O139" s="98"/>
      <c r="P139" s="98"/>
      <c r="Q139" s="98"/>
      <c r="R139" s="98"/>
      <c r="S139" s="99"/>
      <c r="T139" s="98"/>
      <c r="U139" s="98"/>
      <c r="V139" s="99"/>
      <c r="W139" s="98"/>
      <c r="X139" s="99"/>
      <c r="Y139" s="97"/>
      <c r="Z139" s="97"/>
      <c r="AA139" s="97"/>
      <c r="AB139" s="97"/>
      <c r="AC139" s="99"/>
      <c r="AD139" s="97"/>
      <c r="AE139" s="99"/>
    </row>
    <row r="140" spans="1:31" s="94" customFormat="1" ht="18.75" customHeight="1" x14ac:dyDescent="0.25">
      <c r="A140" s="222">
        <f t="shared" si="4"/>
        <v>134</v>
      </c>
      <c r="B140" s="648"/>
      <c r="C140" s="98"/>
      <c r="D140" s="233"/>
      <c r="E140" s="98"/>
      <c r="F140" s="233"/>
      <c r="G140" s="233"/>
      <c r="H140" s="233"/>
      <c r="I140" s="97"/>
      <c r="J140" s="98"/>
      <c r="K140" s="98"/>
      <c r="L140" s="97"/>
      <c r="M140" s="98"/>
      <c r="N140" s="98"/>
      <c r="O140" s="98"/>
      <c r="P140" s="98"/>
      <c r="Q140" s="98"/>
      <c r="R140" s="98"/>
      <c r="S140" s="99"/>
      <c r="T140" s="98"/>
      <c r="U140" s="98"/>
      <c r="V140" s="99"/>
      <c r="W140" s="98"/>
      <c r="X140" s="99"/>
      <c r="Y140" s="97"/>
      <c r="Z140" s="97"/>
      <c r="AA140" s="97"/>
      <c r="AB140" s="97"/>
      <c r="AC140" s="99"/>
      <c r="AD140" s="97"/>
      <c r="AE140" s="99"/>
    </row>
    <row r="141" spans="1:31" s="94" customFormat="1" ht="18.75" customHeight="1" x14ac:dyDescent="0.25">
      <c r="A141" s="222">
        <f t="shared" si="4"/>
        <v>135</v>
      </c>
      <c r="B141" s="648"/>
      <c r="C141" s="98"/>
      <c r="D141" s="233"/>
      <c r="E141" s="98"/>
      <c r="F141" s="233"/>
      <c r="G141" s="233"/>
      <c r="H141" s="233"/>
      <c r="I141" s="97"/>
      <c r="J141" s="98"/>
      <c r="K141" s="98"/>
      <c r="L141" s="97"/>
      <c r="M141" s="98"/>
      <c r="N141" s="98"/>
      <c r="O141" s="98"/>
      <c r="P141" s="98"/>
      <c r="Q141" s="98"/>
      <c r="R141" s="98"/>
      <c r="S141" s="99"/>
      <c r="T141" s="98"/>
      <c r="U141" s="98"/>
      <c r="V141" s="99"/>
      <c r="W141" s="98"/>
      <c r="X141" s="99"/>
      <c r="Y141" s="97"/>
      <c r="Z141" s="97"/>
      <c r="AA141" s="97"/>
      <c r="AB141" s="97"/>
      <c r="AC141" s="99"/>
      <c r="AD141" s="97"/>
      <c r="AE141" s="99"/>
    </row>
    <row r="142" spans="1:31" ht="18.75" customHeight="1" x14ac:dyDescent="0.25">
      <c r="A142" s="95"/>
      <c r="B142" s="648"/>
      <c r="C142" s="5"/>
      <c r="D142" s="6"/>
      <c r="E142" s="5"/>
      <c r="F142" s="6"/>
      <c r="G142" s="6"/>
      <c r="H142" s="6"/>
      <c r="J142" s="5"/>
      <c r="K142" s="5"/>
      <c r="M142" s="5"/>
      <c r="N142" s="5"/>
      <c r="O142" s="5"/>
      <c r="P142" s="5"/>
      <c r="Q142" s="5"/>
      <c r="R142" s="5"/>
      <c r="S142" s="345"/>
      <c r="T142" s="5"/>
      <c r="U142" s="5"/>
      <c r="V142" s="345"/>
      <c r="W142" s="5"/>
      <c r="X142" s="345"/>
      <c r="Z142" s="97"/>
      <c r="AC142" s="345"/>
      <c r="AE142" s="345"/>
    </row>
    <row r="143" spans="1:31" ht="18.75" customHeight="1" x14ac:dyDescent="0.25">
      <c r="A143" s="95"/>
      <c r="B143" s="648"/>
      <c r="C143" s="5"/>
      <c r="D143" s="6"/>
      <c r="E143" s="5"/>
      <c r="F143" s="6"/>
      <c r="G143" s="6"/>
      <c r="H143" s="6"/>
      <c r="J143" s="5"/>
      <c r="K143" s="5"/>
      <c r="M143" s="5"/>
      <c r="N143" s="5"/>
      <c r="O143" s="5"/>
      <c r="P143" s="5"/>
      <c r="Q143" s="5"/>
      <c r="R143" s="5"/>
      <c r="S143" s="345"/>
      <c r="T143" s="5"/>
      <c r="U143" s="5"/>
      <c r="V143" s="345"/>
      <c r="W143" s="5"/>
      <c r="X143" s="345"/>
      <c r="Z143" s="97"/>
      <c r="AC143" s="345"/>
      <c r="AE143" s="345"/>
    </row>
    <row r="144" spans="1:31" ht="18.75" customHeight="1" x14ac:dyDescent="0.25">
      <c r="A144" s="95"/>
      <c r="B144" s="648"/>
      <c r="C144" s="5"/>
      <c r="D144" s="6"/>
      <c r="E144" s="5"/>
      <c r="F144" s="6"/>
      <c r="G144" s="6"/>
      <c r="H144" s="6"/>
      <c r="J144" s="5"/>
      <c r="K144" s="5"/>
      <c r="M144" s="5"/>
      <c r="N144" s="5"/>
      <c r="O144" s="5"/>
      <c r="P144" s="5"/>
      <c r="Q144" s="5"/>
      <c r="R144" s="5"/>
      <c r="S144" s="345"/>
      <c r="T144" s="5"/>
      <c r="U144" s="5"/>
      <c r="V144" s="345"/>
      <c r="W144" s="5"/>
      <c r="X144" s="345"/>
      <c r="Z144" s="97"/>
      <c r="AC144" s="345"/>
      <c r="AE144" s="345"/>
    </row>
    <row r="145" spans="1:31" ht="18.75" customHeight="1" x14ac:dyDescent="0.25">
      <c r="A145" s="95"/>
      <c r="B145" s="648"/>
      <c r="C145" s="5"/>
      <c r="D145" s="6"/>
      <c r="E145" s="5"/>
      <c r="F145" s="6"/>
      <c r="G145" s="6"/>
      <c r="H145" s="6"/>
      <c r="J145" s="5"/>
      <c r="K145" s="5"/>
      <c r="M145" s="5"/>
      <c r="N145" s="5"/>
      <c r="O145" s="5"/>
      <c r="P145" s="5"/>
      <c r="Q145" s="5"/>
      <c r="R145" s="5"/>
      <c r="S145" s="345"/>
      <c r="T145" s="5"/>
      <c r="U145" s="5"/>
      <c r="V145" s="345"/>
      <c r="W145" s="5"/>
      <c r="X145" s="345"/>
      <c r="Z145" s="97"/>
      <c r="AC145" s="345"/>
      <c r="AE145" s="345"/>
    </row>
    <row r="146" spans="1:31" ht="18.75" customHeight="1" x14ac:dyDescent="0.25">
      <c r="A146" s="95"/>
      <c r="B146" s="648"/>
      <c r="C146" s="5"/>
      <c r="D146" s="6"/>
      <c r="E146" s="5"/>
      <c r="F146" s="6"/>
      <c r="G146" s="6"/>
      <c r="H146" s="6"/>
      <c r="J146" s="5"/>
      <c r="K146" s="5"/>
      <c r="M146" s="5"/>
      <c r="N146" s="5"/>
      <c r="O146" s="5"/>
      <c r="P146" s="5"/>
      <c r="Q146" s="5"/>
      <c r="R146" s="5"/>
      <c r="S146" s="345"/>
      <c r="T146" s="5"/>
      <c r="U146" s="5"/>
      <c r="V146" s="345"/>
      <c r="W146" s="5"/>
      <c r="X146" s="345"/>
      <c r="Z146" s="97"/>
      <c r="AC146" s="345"/>
      <c r="AE146" s="345"/>
    </row>
    <row r="147" spans="1:31" ht="18.75" customHeight="1" x14ac:dyDescent="0.25">
      <c r="A147" s="95"/>
      <c r="B147" s="648"/>
      <c r="C147" s="5"/>
      <c r="D147" s="6"/>
      <c r="E147" s="5"/>
      <c r="F147" s="6"/>
      <c r="G147" s="6"/>
      <c r="H147" s="6"/>
      <c r="J147" s="5"/>
      <c r="K147" s="5"/>
      <c r="M147" s="5"/>
      <c r="N147" s="5"/>
      <c r="O147" s="5"/>
      <c r="P147" s="5"/>
      <c r="Q147" s="5"/>
      <c r="R147" s="5"/>
      <c r="S147" s="345"/>
      <c r="T147" s="5"/>
      <c r="U147" s="5"/>
      <c r="V147" s="345"/>
      <c r="W147" s="5"/>
      <c r="X147" s="345"/>
      <c r="Z147" s="97"/>
      <c r="AC147" s="345"/>
      <c r="AE147" s="345"/>
    </row>
    <row r="148" spans="1:31" ht="18.75" customHeight="1" x14ac:dyDescent="0.25">
      <c r="A148" s="95"/>
      <c r="B148" s="648"/>
      <c r="C148" s="5"/>
      <c r="D148" s="6"/>
      <c r="E148" s="5"/>
      <c r="F148" s="6"/>
      <c r="G148" s="6"/>
      <c r="H148" s="6"/>
      <c r="J148" s="5"/>
      <c r="K148" s="5"/>
      <c r="M148" s="5"/>
      <c r="N148" s="5"/>
      <c r="O148" s="5"/>
      <c r="P148" s="5"/>
      <c r="Q148" s="5"/>
      <c r="R148" s="5"/>
      <c r="S148" s="345"/>
      <c r="T148" s="5"/>
      <c r="U148" s="5"/>
      <c r="V148" s="345"/>
      <c r="W148" s="5"/>
      <c r="X148" s="345"/>
      <c r="Z148" s="97"/>
      <c r="AC148" s="345"/>
      <c r="AE148" s="345"/>
    </row>
    <row r="149" spans="1:31" ht="18.75" customHeight="1" x14ac:dyDescent="0.25">
      <c r="A149" s="95"/>
      <c r="B149" s="648"/>
      <c r="C149" s="5"/>
      <c r="D149" s="6"/>
      <c r="E149" s="5"/>
      <c r="F149" s="6"/>
      <c r="G149" s="6"/>
      <c r="H149" s="6"/>
      <c r="J149" s="5"/>
      <c r="K149" s="5"/>
      <c r="M149" s="5"/>
      <c r="N149" s="5"/>
      <c r="O149" s="5"/>
      <c r="P149" s="5"/>
      <c r="Q149" s="5"/>
      <c r="R149" s="5"/>
      <c r="S149" s="345"/>
      <c r="T149" s="5"/>
      <c r="U149" s="5"/>
      <c r="V149" s="345"/>
      <c r="W149" s="5"/>
      <c r="X149" s="345"/>
      <c r="Z149" s="97"/>
      <c r="AC149" s="345"/>
      <c r="AE149" s="345"/>
    </row>
    <row r="150" spans="1:31" ht="18.75" customHeight="1" x14ac:dyDescent="0.25">
      <c r="A150" s="95"/>
      <c r="B150" s="648"/>
      <c r="C150" s="5"/>
      <c r="D150" s="6"/>
      <c r="E150" s="5"/>
      <c r="F150" s="6"/>
      <c r="G150" s="6"/>
      <c r="H150" s="6"/>
      <c r="J150" s="5"/>
      <c r="K150" s="5"/>
      <c r="M150" s="5"/>
      <c r="N150" s="5"/>
      <c r="O150" s="5"/>
      <c r="P150" s="5"/>
      <c r="Q150" s="5"/>
      <c r="R150" s="5"/>
      <c r="S150" s="345"/>
      <c r="T150" s="5"/>
      <c r="U150" s="5"/>
      <c r="V150" s="345"/>
      <c r="W150" s="5"/>
      <c r="X150" s="345"/>
      <c r="Z150" s="97"/>
      <c r="AC150" s="345"/>
      <c r="AE150" s="345"/>
    </row>
    <row r="151" spans="1:31" ht="18.75" customHeight="1" x14ac:dyDescent="0.25">
      <c r="A151" s="95"/>
      <c r="B151" s="648"/>
      <c r="C151" s="5"/>
      <c r="D151" s="6"/>
      <c r="E151" s="5"/>
      <c r="F151" s="6"/>
      <c r="G151" s="6"/>
      <c r="H151" s="6"/>
      <c r="J151" s="5"/>
      <c r="K151" s="5"/>
      <c r="M151" s="5"/>
      <c r="N151" s="5"/>
      <c r="O151" s="5"/>
      <c r="P151" s="5"/>
      <c r="Q151" s="5"/>
      <c r="R151" s="5"/>
      <c r="S151" s="345"/>
      <c r="T151" s="5"/>
      <c r="U151" s="5"/>
      <c r="V151" s="345"/>
      <c r="W151" s="5"/>
      <c r="X151" s="345"/>
      <c r="Z151" s="97"/>
      <c r="AC151" s="345"/>
      <c r="AE151" s="345"/>
    </row>
    <row r="152" spans="1:31" ht="18.75" customHeight="1" x14ac:dyDescent="0.25">
      <c r="A152" s="95"/>
      <c r="B152" s="648"/>
      <c r="C152" s="5"/>
      <c r="D152" s="6"/>
      <c r="E152" s="5"/>
      <c r="F152" s="6"/>
      <c r="G152" s="6"/>
      <c r="H152" s="6"/>
      <c r="J152" s="5"/>
      <c r="K152" s="5"/>
      <c r="M152" s="5"/>
      <c r="N152" s="5"/>
      <c r="O152" s="5"/>
      <c r="P152" s="5"/>
      <c r="Q152" s="5"/>
      <c r="R152" s="5"/>
      <c r="S152" s="345"/>
      <c r="T152" s="5"/>
      <c r="U152" s="5"/>
      <c r="V152" s="345"/>
      <c r="W152" s="5"/>
      <c r="X152" s="345"/>
      <c r="Z152" s="97"/>
      <c r="AC152" s="345"/>
      <c r="AE152" s="345"/>
    </row>
    <row r="153" spans="1:31" ht="18.75" customHeight="1" x14ac:dyDescent="0.25">
      <c r="A153" s="95"/>
      <c r="B153" s="648"/>
      <c r="C153" s="5"/>
      <c r="D153" s="6"/>
      <c r="E153" s="5"/>
      <c r="F153" s="6"/>
      <c r="G153" s="6"/>
      <c r="H153" s="6"/>
      <c r="J153" s="5"/>
      <c r="K153" s="5"/>
      <c r="M153" s="5"/>
      <c r="N153" s="5"/>
      <c r="O153" s="5"/>
      <c r="P153" s="5"/>
      <c r="Q153" s="5"/>
      <c r="R153" s="5"/>
      <c r="S153" s="345"/>
      <c r="T153" s="5"/>
      <c r="U153" s="5"/>
      <c r="V153" s="345"/>
      <c r="W153" s="5"/>
      <c r="X153" s="345"/>
      <c r="Z153" s="97"/>
      <c r="AC153" s="345"/>
      <c r="AE153" s="345"/>
    </row>
    <row r="154" spans="1:31" ht="18.75" customHeight="1" x14ac:dyDescent="0.25">
      <c r="A154" s="95"/>
      <c r="B154" s="648"/>
      <c r="C154" s="5"/>
      <c r="D154" s="6"/>
      <c r="E154" s="5"/>
      <c r="F154" s="6"/>
      <c r="G154" s="6"/>
      <c r="H154" s="6"/>
      <c r="J154" s="5"/>
      <c r="K154" s="5"/>
      <c r="M154" s="5"/>
      <c r="N154" s="5"/>
      <c r="O154" s="5"/>
      <c r="P154" s="5"/>
      <c r="Q154" s="5"/>
      <c r="R154" s="5"/>
      <c r="S154" s="345"/>
      <c r="T154" s="5"/>
      <c r="U154" s="5"/>
      <c r="V154" s="345"/>
      <c r="W154" s="5"/>
      <c r="X154" s="345"/>
      <c r="Z154" s="97"/>
      <c r="AC154" s="345"/>
      <c r="AE154" s="345"/>
    </row>
    <row r="155" spans="1:31" ht="18.75" customHeight="1" x14ac:dyDescent="0.25">
      <c r="A155" s="95"/>
      <c r="B155" s="648"/>
      <c r="C155" s="5"/>
      <c r="D155" s="6"/>
      <c r="E155" s="5"/>
      <c r="F155" s="6"/>
      <c r="G155" s="6"/>
      <c r="H155" s="6"/>
      <c r="J155" s="5"/>
      <c r="K155" s="5"/>
      <c r="M155" s="5"/>
      <c r="N155" s="5"/>
      <c r="O155" s="5"/>
      <c r="P155" s="5"/>
      <c r="Q155" s="5"/>
      <c r="R155" s="5"/>
      <c r="S155" s="345"/>
      <c r="T155" s="5"/>
      <c r="U155" s="5"/>
      <c r="V155" s="345"/>
      <c r="W155" s="5"/>
      <c r="X155" s="345"/>
      <c r="Z155" s="97"/>
      <c r="AC155" s="345"/>
      <c r="AE155" s="345"/>
    </row>
    <row r="156" spans="1:31" ht="18.75" customHeight="1" x14ac:dyDescent="0.25">
      <c r="A156" s="95"/>
      <c r="B156" s="648"/>
      <c r="C156" s="5"/>
      <c r="D156" s="6"/>
      <c r="E156" s="5"/>
      <c r="F156" s="6"/>
      <c r="G156" s="6"/>
      <c r="H156" s="6"/>
      <c r="J156" s="5"/>
      <c r="K156" s="5"/>
      <c r="M156" s="5"/>
      <c r="N156" s="5"/>
      <c r="O156" s="5"/>
      <c r="P156" s="5"/>
      <c r="Q156" s="5"/>
      <c r="R156" s="5"/>
      <c r="S156" s="345"/>
      <c r="T156" s="5"/>
      <c r="U156" s="5"/>
      <c r="V156" s="345"/>
      <c r="W156" s="5"/>
      <c r="X156" s="345"/>
      <c r="Z156" s="97"/>
      <c r="AC156" s="345"/>
      <c r="AE156" s="345"/>
    </row>
    <row r="157" spans="1:31" ht="18.75" customHeight="1" x14ac:dyDescent="0.25">
      <c r="A157" s="95"/>
      <c r="B157" s="648"/>
      <c r="C157" s="5"/>
      <c r="D157" s="6"/>
      <c r="E157" s="5"/>
      <c r="F157" s="6"/>
      <c r="G157" s="6"/>
      <c r="H157" s="6"/>
      <c r="J157" s="5"/>
      <c r="K157" s="5"/>
      <c r="M157" s="5"/>
      <c r="N157" s="5"/>
      <c r="O157" s="5"/>
      <c r="P157" s="5"/>
      <c r="Q157" s="5"/>
      <c r="R157" s="5"/>
      <c r="S157" s="345"/>
      <c r="T157" s="5"/>
      <c r="U157" s="5"/>
      <c r="V157" s="345"/>
      <c r="W157" s="5"/>
      <c r="X157" s="345"/>
      <c r="Z157" s="97"/>
      <c r="AC157" s="345"/>
      <c r="AE157" s="345"/>
    </row>
    <row r="158" spans="1:31" ht="18.75" customHeight="1" x14ac:dyDescent="0.25">
      <c r="A158" s="95"/>
      <c r="B158" s="648"/>
      <c r="C158" s="5"/>
      <c r="D158" s="6"/>
      <c r="E158" s="5"/>
      <c r="F158" s="6"/>
      <c r="G158" s="6"/>
      <c r="H158" s="6"/>
      <c r="J158" s="5"/>
      <c r="K158" s="5"/>
      <c r="M158" s="5"/>
      <c r="N158" s="5"/>
      <c r="O158" s="5"/>
      <c r="P158" s="5"/>
      <c r="Q158" s="5"/>
      <c r="R158" s="5"/>
      <c r="S158" s="345"/>
      <c r="T158" s="5"/>
      <c r="U158" s="5"/>
      <c r="V158" s="345"/>
      <c r="W158" s="5"/>
      <c r="X158" s="345"/>
      <c r="Z158" s="97"/>
      <c r="AC158" s="345"/>
      <c r="AE158" s="345"/>
    </row>
    <row r="159" spans="1:31" ht="18.75" customHeight="1" x14ac:dyDescent="0.25">
      <c r="A159" s="95"/>
      <c r="B159" s="648"/>
      <c r="C159" s="5"/>
      <c r="D159" s="6"/>
      <c r="E159" s="5"/>
      <c r="F159" s="6"/>
      <c r="G159" s="6"/>
      <c r="H159" s="6"/>
      <c r="J159" s="5"/>
      <c r="K159" s="5"/>
      <c r="M159" s="5"/>
      <c r="N159" s="5"/>
      <c r="O159" s="5"/>
      <c r="P159" s="5"/>
      <c r="Q159" s="5"/>
      <c r="R159" s="5"/>
      <c r="S159" s="345"/>
      <c r="T159" s="5"/>
      <c r="U159" s="5"/>
      <c r="V159" s="345"/>
      <c r="W159" s="5"/>
      <c r="X159" s="345"/>
      <c r="Z159" s="97"/>
      <c r="AC159" s="345"/>
      <c r="AE159" s="345"/>
    </row>
    <row r="160" spans="1:31" ht="18.75" customHeight="1" x14ac:dyDescent="0.25">
      <c r="A160" s="95"/>
      <c r="B160" s="648"/>
      <c r="C160" s="5"/>
      <c r="D160" s="6"/>
      <c r="E160" s="5"/>
      <c r="F160" s="6"/>
      <c r="G160" s="6"/>
      <c r="H160" s="6"/>
      <c r="J160" s="5"/>
      <c r="K160" s="5"/>
      <c r="M160" s="5"/>
      <c r="N160" s="5"/>
      <c r="O160" s="5"/>
      <c r="P160" s="5"/>
      <c r="Q160" s="5"/>
      <c r="R160" s="5"/>
      <c r="S160" s="345"/>
      <c r="T160" s="5"/>
      <c r="U160" s="5"/>
      <c r="V160" s="345"/>
      <c r="W160" s="5"/>
      <c r="X160" s="345"/>
      <c r="Z160" s="97"/>
      <c r="AC160" s="345"/>
      <c r="AE160" s="345"/>
    </row>
    <row r="161" spans="1:31" ht="18.75" customHeight="1" x14ac:dyDescent="0.25">
      <c r="A161" s="95"/>
      <c r="B161" s="648"/>
      <c r="C161" s="5"/>
      <c r="D161" s="6"/>
      <c r="E161" s="5"/>
      <c r="F161" s="6"/>
      <c r="G161" s="6"/>
      <c r="H161" s="6"/>
      <c r="J161" s="5"/>
      <c r="K161" s="5"/>
      <c r="M161" s="5"/>
      <c r="N161" s="5"/>
      <c r="O161" s="5"/>
      <c r="P161" s="5"/>
      <c r="Q161" s="5"/>
      <c r="R161" s="5"/>
      <c r="S161" s="345"/>
      <c r="T161" s="5"/>
      <c r="U161" s="5"/>
      <c r="V161" s="345"/>
      <c r="W161" s="5"/>
      <c r="X161" s="345"/>
      <c r="Z161" s="97"/>
      <c r="AC161" s="345"/>
      <c r="AE161" s="345"/>
    </row>
    <row r="162" spans="1:31" ht="18.75" customHeight="1" x14ac:dyDescent="0.25">
      <c r="A162" s="95"/>
      <c r="B162" s="648"/>
      <c r="C162" s="5"/>
      <c r="D162" s="6"/>
      <c r="E162" s="5"/>
      <c r="F162" s="6"/>
      <c r="G162" s="6"/>
      <c r="H162" s="6"/>
      <c r="J162" s="5"/>
      <c r="K162" s="5"/>
      <c r="M162" s="5"/>
      <c r="N162" s="5"/>
      <c r="O162" s="5"/>
      <c r="P162" s="5"/>
      <c r="Q162" s="5"/>
      <c r="R162" s="5"/>
      <c r="S162" s="345"/>
      <c r="T162" s="5"/>
      <c r="U162" s="5"/>
      <c r="V162" s="345"/>
      <c r="W162" s="5"/>
      <c r="X162" s="345"/>
      <c r="Z162" s="97"/>
      <c r="AC162" s="345"/>
      <c r="AE162" s="345"/>
    </row>
    <row r="163" spans="1:31" ht="18.75" customHeight="1" x14ac:dyDescent="0.25">
      <c r="A163" s="95"/>
      <c r="B163" s="648"/>
      <c r="C163" s="5"/>
      <c r="D163" s="6"/>
      <c r="E163" s="5"/>
      <c r="F163" s="6"/>
      <c r="G163" s="6"/>
      <c r="H163" s="6"/>
      <c r="J163" s="5"/>
      <c r="K163" s="5"/>
      <c r="M163" s="5"/>
      <c r="N163" s="5"/>
      <c r="O163" s="5"/>
      <c r="P163" s="5"/>
      <c r="Q163" s="5"/>
      <c r="R163" s="5"/>
      <c r="S163" s="345"/>
      <c r="T163" s="5"/>
      <c r="U163" s="5"/>
      <c r="V163" s="345"/>
      <c r="W163" s="5"/>
      <c r="X163" s="345"/>
      <c r="Z163" s="97"/>
      <c r="AC163" s="345"/>
      <c r="AE163" s="345"/>
    </row>
    <row r="164" spans="1:31" ht="18.75" customHeight="1" x14ac:dyDescent="0.25">
      <c r="A164" s="95"/>
      <c r="B164" s="648"/>
      <c r="C164" s="5"/>
      <c r="D164" s="6"/>
      <c r="E164" s="5"/>
      <c r="F164" s="6"/>
      <c r="G164" s="6"/>
      <c r="H164" s="6"/>
      <c r="J164" s="5"/>
      <c r="K164" s="5"/>
      <c r="M164" s="5"/>
      <c r="N164" s="5"/>
      <c r="O164" s="5"/>
      <c r="P164" s="5"/>
      <c r="Q164" s="5"/>
      <c r="R164" s="5"/>
      <c r="S164" s="345"/>
      <c r="T164" s="5"/>
      <c r="U164" s="5"/>
      <c r="V164" s="345"/>
      <c r="W164" s="5"/>
      <c r="X164" s="345"/>
      <c r="Z164" s="97"/>
      <c r="AC164" s="345"/>
      <c r="AE164" s="345"/>
    </row>
    <row r="165" spans="1:31" ht="18.75" customHeight="1" x14ac:dyDescent="0.25">
      <c r="A165" s="95"/>
      <c r="B165" s="648"/>
      <c r="C165" s="5"/>
      <c r="D165" s="6"/>
      <c r="E165" s="5"/>
      <c r="F165" s="6"/>
      <c r="G165" s="6"/>
      <c r="H165" s="6"/>
      <c r="J165" s="5"/>
      <c r="K165" s="5"/>
      <c r="M165" s="5"/>
      <c r="N165" s="5"/>
      <c r="O165" s="5"/>
      <c r="P165" s="5"/>
      <c r="Q165" s="5"/>
      <c r="R165" s="5"/>
      <c r="S165" s="345"/>
      <c r="T165" s="5"/>
      <c r="U165" s="5"/>
      <c r="V165" s="345"/>
      <c r="W165" s="5"/>
      <c r="X165" s="345"/>
      <c r="Z165" s="97"/>
      <c r="AC165" s="345"/>
      <c r="AE165" s="345"/>
    </row>
    <row r="166" spans="1:31" ht="18.75" customHeight="1" x14ac:dyDescent="0.25">
      <c r="A166" s="95"/>
      <c r="B166" s="648"/>
      <c r="C166" s="5"/>
      <c r="D166" s="6"/>
      <c r="E166" s="5"/>
      <c r="F166" s="6"/>
      <c r="G166" s="6"/>
      <c r="H166" s="6"/>
      <c r="J166" s="5"/>
      <c r="K166" s="5"/>
      <c r="M166" s="5"/>
      <c r="N166" s="5"/>
      <c r="O166" s="5"/>
      <c r="P166" s="5"/>
      <c r="Q166" s="5"/>
      <c r="R166" s="5"/>
      <c r="S166" s="345"/>
      <c r="T166" s="5"/>
      <c r="U166" s="5"/>
      <c r="V166" s="345"/>
      <c r="W166" s="5"/>
      <c r="X166" s="345"/>
      <c r="Z166" s="97"/>
      <c r="AC166" s="345"/>
      <c r="AE166" s="345"/>
    </row>
  </sheetData>
  <mergeCells count="4">
    <mergeCell ref="C1:H1"/>
    <mergeCell ref="C2:K2"/>
    <mergeCell ref="C4:X4"/>
    <mergeCell ref="W72:W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A331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5.42578125" style="89" bestFit="1" customWidth="1"/>
    <col min="2" max="2" width="41.140625" bestFit="1" customWidth="1"/>
    <col min="3" max="3" width="32.42578125" style="236" bestFit="1" customWidth="1"/>
    <col min="4" max="4" width="4.28515625" bestFit="1" customWidth="1"/>
    <col min="5" max="5" width="6.42578125" style="90" bestFit="1" customWidth="1"/>
    <col min="6" max="6" width="5" style="89" bestFit="1" customWidth="1"/>
    <col min="7" max="7" width="4.7109375" style="89" bestFit="1" customWidth="1"/>
    <col min="8" max="8" width="8.140625" style="89" bestFit="1" customWidth="1"/>
    <col min="9" max="9" width="8.28515625" style="89" bestFit="1" customWidth="1"/>
    <col min="10" max="10" width="9" style="89" bestFit="1" customWidth="1"/>
    <col min="11" max="11" width="22.5703125" style="85" bestFit="1" customWidth="1"/>
    <col min="12" max="12" width="16" style="85" bestFit="1" customWidth="1"/>
    <col min="13" max="14" width="16.85546875" style="93" bestFit="1" customWidth="1"/>
    <col min="15" max="15" width="24.28515625" style="92" bestFit="1" customWidth="1"/>
    <col min="16" max="16" width="21.42578125" style="89" bestFit="1" customWidth="1"/>
    <col min="17" max="17" width="11.5703125" style="89" bestFit="1" customWidth="1"/>
    <col min="18" max="21" width="11.5703125" bestFit="1" customWidth="1"/>
    <col min="22" max="22" width="11.5703125" style="89" bestFit="1" customWidth="1"/>
    <col min="23" max="24" width="16" bestFit="1" customWidth="1"/>
    <col min="25" max="27" width="15.7109375" bestFit="1" customWidth="1"/>
  </cols>
  <sheetData>
    <row r="1" spans="1:22" ht="36" customHeight="1" x14ac:dyDescent="0.25">
      <c r="A1" s="19" t="s">
        <v>509</v>
      </c>
      <c r="B1" s="16" t="s">
        <v>510</v>
      </c>
      <c r="C1" s="567" t="s">
        <v>511</v>
      </c>
      <c r="D1" s="16" t="s">
        <v>512</v>
      </c>
      <c r="E1" s="21" t="s">
        <v>513</v>
      </c>
      <c r="F1" s="19" t="s">
        <v>514</v>
      </c>
      <c r="G1" s="19" t="s">
        <v>12</v>
      </c>
      <c r="H1" s="19" t="s">
        <v>515</v>
      </c>
      <c r="I1" s="19" t="s">
        <v>516</v>
      </c>
      <c r="J1" s="307" t="s">
        <v>517</v>
      </c>
      <c r="K1" s="10" t="s">
        <v>518</v>
      </c>
      <c r="L1" s="10" t="s">
        <v>519</v>
      </c>
      <c r="M1" s="12" t="s">
        <v>520</v>
      </c>
      <c r="N1" s="12"/>
      <c r="O1" s="568" t="s">
        <v>521</v>
      </c>
      <c r="P1" s="10" t="s">
        <v>522</v>
      </c>
      <c r="Q1" s="5"/>
      <c r="V1" s="5"/>
    </row>
    <row r="2" spans="1:22" ht="18.75" customHeight="1" x14ac:dyDescent="0.25">
      <c r="A2" s="19">
        <v>1328</v>
      </c>
      <c r="B2" s="16" t="s">
        <v>710</v>
      </c>
      <c r="C2" s="11" t="s">
        <v>133</v>
      </c>
      <c r="D2" s="16" t="s">
        <v>525</v>
      </c>
      <c r="E2" s="21">
        <v>1</v>
      </c>
      <c r="F2" s="19">
        <v>1</v>
      </c>
      <c r="G2" s="19">
        <v>1</v>
      </c>
      <c r="H2" s="19">
        <v>96</v>
      </c>
      <c r="I2" s="19">
        <v>96</v>
      </c>
      <c r="J2" s="307">
        <v>3</v>
      </c>
      <c r="K2" s="19">
        <v>1</v>
      </c>
      <c r="L2" s="19">
        <v>0</v>
      </c>
      <c r="M2" s="24" t="s">
        <v>1431</v>
      </c>
      <c r="N2" s="19"/>
      <c r="O2" s="23"/>
      <c r="P2" s="19"/>
      <c r="Q2" s="5"/>
      <c r="V2" s="5"/>
    </row>
    <row r="3" spans="1:22" ht="18.75" customHeight="1" x14ac:dyDescent="0.25">
      <c r="A3" s="19">
        <v>6608</v>
      </c>
      <c r="B3" s="16" t="s">
        <v>981</v>
      </c>
      <c r="C3" s="11" t="s">
        <v>982</v>
      </c>
      <c r="D3" s="16" t="s">
        <v>535</v>
      </c>
      <c r="E3" s="21">
        <v>1</v>
      </c>
      <c r="F3" s="19">
        <v>30</v>
      </c>
      <c r="G3" s="19">
        <v>33</v>
      </c>
      <c r="H3" s="19">
        <v>72326</v>
      </c>
      <c r="I3" s="19">
        <v>72326</v>
      </c>
      <c r="J3" s="307">
        <v>1039</v>
      </c>
      <c r="K3" s="19">
        <v>3</v>
      </c>
      <c r="L3" s="19">
        <v>0</v>
      </c>
      <c r="M3" s="24" t="s">
        <v>1432</v>
      </c>
      <c r="N3" s="19"/>
      <c r="O3" s="23"/>
      <c r="P3" s="19"/>
      <c r="Q3" s="5"/>
      <c r="V3" s="5"/>
    </row>
    <row r="4" spans="1:22" ht="18.75" customHeight="1" x14ac:dyDescent="0.25">
      <c r="A4" s="19">
        <v>1365</v>
      </c>
      <c r="B4" s="16" t="s">
        <v>1433</v>
      </c>
      <c r="C4" s="11" t="s">
        <v>149</v>
      </c>
      <c r="D4" s="16" t="s">
        <v>532</v>
      </c>
      <c r="E4" s="21">
        <v>1</v>
      </c>
      <c r="F4" s="19">
        <v>10</v>
      </c>
      <c r="G4" s="19">
        <v>11</v>
      </c>
      <c r="H4" s="19">
        <v>13868</v>
      </c>
      <c r="I4" s="19">
        <v>13868</v>
      </c>
      <c r="J4" s="307">
        <v>108</v>
      </c>
      <c r="K4" s="19">
        <v>1</v>
      </c>
      <c r="L4" s="19">
        <v>0</v>
      </c>
      <c r="M4" s="24" t="s">
        <v>1434</v>
      </c>
      <c r="N4" s="19"/>
      <c r="O4" s="23"/>
      <c r="P4" s="19"/>
      <c r="Q4" s="5"/>
      <c r="V4" s="5"/>
    </row>
    <row r="5" spans="1:22" ht="18.75" customHeight="1" x14ac:dyDescent="0.25">
      <c r="A5" s="19">
        <v>6635</v>
      </c>
      <c r="B5" s="16" t="s">
        <v>1005</v>
      </c>
      <c r="C5" s="11" t="s">
        <v>562</v>
      </c>
      <c r="D5" s="16" t="s">
        <v>532</v>
      </c>
      <c r="E5" s="21">
        <v>1</v>
      </c>
      <c r="F5" s="19">
        <v>15</v>
      </c>
      <c r="G5" s="19">
        <v>16</v>
      </c>
      <c r="H5" s="19">
        <v>18420</v>
      </c>
      <c r="I5" s="19">
        <v>18420</v>
      </c>
      <c r="J5" s="307">
        <v>262</v>
      </c>
      <c r="K5" s="19">
        <v>2</v>
      </c>
      <c r="L5" s="19">
        <v>0</v>
      </c>
      <c r="M5" s="24" t="s">
        <v>1435</v>
      </c>
      <c r="N5" s="19"/>
      <c r="O5" s="23" t="s">
        <v>744</v>
      </c>
      <c r="P5" s="19"/>
      <c r="Q5" s="5"/>
      <c r="V5" s="5"/>
    </row>
    <row r="6" spans="1:22" ht="18.75" customHeight="1" x14ac:dyDescent="0.25">
      <c r="A6" s="19">
        <v>6624</v>
      </c>
      <c r="B6" s="16" t="s">
        <v>1009</v>
      </c>
      <c r="C6" s="11" t="s">
        <v>805</v>
      </c>
      <c r="D6" s="16" t="s">
        <v>547</v>
      </c>
      <c r="E6" s="21">
        <v>1</v>
      </c>
      <c r="F6" s="19">
        <v>5</v>
      </c>
      <c r="G6" s="19">
        <v>20</v>
      </c>
      <c r="H6" s="19">
        <v>76425</v>
      </c>
      <c r="I6" s="19">
        <v>76425</v>
      </c>
      <c r="J6" s="307">
        <v>3597</v>
      </c>
      <c r="K6" s="19">
        <v>9</v>
      </c>
      <c r="L6" s="19">
        <v>0</v>
      </c>
      <c r="M6" s="24" t="s">
        <v>1435</v>
      </c>
      <c r="N6" s="19"/>
      <c r="O6" s="23" t="s">
        <v>714</v>
      </c>
      <c r="P6" s="19"/>
      <c r="Q6" s="5"/>
      <c r="V6" s="5"/>
    </row>
    <row r="7" spans="1:22" ht="18.75" customHeight="1" x14ac:dyDescent="0.25">
      <c r="A7" s="569">
        <v>5584</v>
      </c>
      <c r="B7" s="570" t="s">
        <v>1013</v>
      </c>
      <c r="C7" s="571" t="s">
        <v>566</v>
      </c>
      <c r="D7" s="570" t="s">
        <v>567</v>
      </c>
      <c r="E7" s="572">
        <v>1</v>
      </c>
      <c r="F7" s="569">
        <v>41</v>
      </c>
      <c r="G7" s="569">
        <v>19</v>
      </c>
      <c r="H7" s="569">
        <v>12480</v>
      </c>
      <c r="I7" s="569">
        <v>12480</v>
      </c>
      <c r="J7" s="573">
        <v>471</v>
      </c>
      <c r="K7" s="569">
        <v>5</v>
      </c>
      <c r="L7" s="569">
        <v>0</v>
      </c>
      <c r="M7" s="574" t="s">
        <v>1435</v>
      </c>
      <c r="N7" s="569"/>
      <c r="O7" s="575" t="s">
        <v>681</v>
      </c>
      <c r="P7" s="569"/>
      <c r="Q7" s="5"/>
      <c r="V7" s="5"/>
    </row>
    <row r="8" spans="1:22" ht="18.75" customHeight="1" x14ac:dyDescent="0.25">
      <c r="A8" s="19">
        <v>6633</v>
      </c>
      <c r="B8" s="16" t="s">
        <v>1007</v>
      </c>
      <c r="C8" s="11" t="s">
        <v>116</v>
      </c>
      <c r="D8" s="16" t="s">
        <v>534</v>
      </c>
      <c r="E8" s="21">
        <v>1</v>
      </c>
      <c r="F8" s="19">
        <v>24</v>
      </c>
      <c r="G8" s="19">
        <v>34</v>
      </c>
      <c r="H8" s="19">
        <v>52580</v>
      </c>
      <c r="I8" s="19">
        <v>52580</v>
      </c>
      <c r="J8" s="307">
        <v>3239</v>
      </c>
      <c r="K8" s="19">
        <v>2</v>
      </c>
      <c r="L8" s="19">
        <v>0</v>
      </c>
      <c r="M8" s="24" t="s">
        <v>1435</v>
      </c>
      <c r="N8" s="19"/>
      <c r="O8" s="23" t="s">
        <v>714</v>
      </c>
      <c r="P8" s="19"/>
      <c r="Q8" s="5"/>
      <c r="V8" s="5"/>
    </row>
    <row r="9" spans="1:22" ht="18.75" customHeight="1" x14ac:dyDescent="0.25">
      <c r="A9" s="1"/>
      <c r="B9" s="2"/>
      <c r="C9" s="15"/>
      <c r="D9" s="2"/>
      <c r="E9" s="324"/>
      <c r="F9" s="1"/>
      <c r="G9" s="1"/>
      <c r="H9" s="1"/>
      <c r="I9" s="1"/>
      <c r="J9" s="385"/>
      <c r="K9" s="1"/>
      <c r="L9" s="1"/>
      <c r="M9" s="1"/>
      <c r="N9" s="1"/>
      <c r="O9" s="8"/>
      <c r="P9" s="5"/>
      <c r="Q9" s="5"/>
      <c r="V9" s="5"/>
    </row>
    <row r="10" spans="1:22" ht="18.75" customHeight="1" x14ac:dyDescent="0.25">
      <c r="A10" s="19">
        <v>6651</v>
      </c>
      <c r="B10" s="16" t="s">
        <v>1436</v>
      </c>
      <c r="C10" s="11" t="s">
        <v>569</v>
      </c>
      <c r="D10" s="16" t="s">
        <v>535</v>
      </c>
      <c r="E10" s="21">
        <v>1</v>
      </c>
      <c r="F10" s="19">
        <v>15</v>
      </c>
      <c r="G10" s="19">
        <v>19</v>
      </c>
      <c r="H10" s="19">
        <v>35255</v>
      </c>
      <c r="I10" s="19">
        <v>35255</v>
      </c>
      <c r="J10" s="307">
        <v>232</v>
      </c>
      <c r="K10" s="19">
        <v>3</v>
      </c>
      <c r="L10" s="19">
        <v>0</v>
      </c>
      <c r="M10" s="24" t="s">
        <v>1403</v>
      </c>
      <c r="N10" s="24"/>
      <c r="O10" s="23" t="s">
        <v>1403</v>
      </c>
      <c r="P10" s="19"/>
      <c r="Q10" s="5"/>
      <c r="V10" s="5"/>
    </row>
    <row r="11" spans="1:22" ht="18.75" customHeight="1" x14ac:dyDescent="0.25">
      <c r="A11" s="19">
        <v>6652</v>
      </c>
      <c r="B11" s="16" t="s">
        <v>1437</v>
      </c>
      <c r="C11" s="11" t="s">
        <v>152</v>
      </c>
      <c r="D11" s="16" t="s">
        <v>532</v>
      </c>
      <c r="E11" s="21">
        <v>1</v>
      </c>
      <c r="F11" s="19">
        <v>10</v>
      </c>
      <c r="G11" s="19">
        <v>13</v>
      </c>
      <c r="H11" s="19">
        <v>13400</v>
      </c>
      <c r="I11" s="19">
        <v>13400</v>
      </c>
      <c r="J11" s="307">
        <v>347</v>
      </c>
      <c r="K11" s="19">
        <v>1</v>
      </c>
      <c r="L11" s="19">
        <v>0</v>
      </c>
      <c r="M11" s="24" t="s">
        <v>1403</v>
      </c>
      <c r="N11" s="24"/>
      <c r="O11" s="23" t="s">
        <v>1403</v>
      </c>
      <c r="P11" s="19"/>
      <c r="Q11" s="5"/>
      <c r="V11" s="5"/>
    </row>
    <row r="12" spans="1:22" ht="18.75" customHeight="1" x14ac:dyDescent="0.25">
      <c r="A12" s="19">
        <v>6656</v>
      </c>
      <c r="B12" s="16" t="s">
        <v>1438</v>
      </c>
      <c r="C12" s="11" t="s">
        <v>553</v>
      </c>
      <c r="D12" s="16" t="s">
        <v>527</v>
      </c>
      <c r="E12" s="21">
        <v>1</v>
      </c>
      <c r="F12" s="19">
        <v>14</v>
      </c>
      <c r="G12" s="19">
        <v>14</v>
      </c>
      <c r="H12" s="19">
        <v>27325</v>
      </c>
      <c r="I12" s="19">
        <v>27325</v>
      </c>
      <c r="J12" s="307">
        <v>1055</v>
      </c>
      <c r="K12" s="19">
        <v>3</v>
      </c>
      <c r="L12" s="19">
        <v>0</v>
      </c>
      <c r="M12" s="24" t="s">
        <v>1403</v>
      </c>
      <c r="N12" s="24"/>
      <c r="O12" s="23" t="s">
        <v>714</v>
      </c>
      <c r="P12" s="19"/>
      <c r="Q12" s="5"/>
      <c r="V12" s="5"/>
    </row>
    <row r="13" spans="1:22" ht="18.75" customHeight="1" x14ac:dyDescent="0.25">
      <c r="A13" s="19">
        <v>6657</v>
      </c>
      <c r="B13" s="16" t="s">
        <v>1439</v>
      </c>
      <c r="C13" s="11" t="s">
        <v>149</v>
      </c>
      <c r="D13" s="16" t="s">
        <v>532</v>
      </c>
      <c r="E13" s="21">
        <v>1</v>
      </c>
      <c r="F13" s="19">
        <v>49</v>
      </c>
      <c r="G13" s="19">
        <v>49</v>
      </c>
      <c r="H13" s="19">
        <v>14628</v>
      </c>
      <c r="I13" s="19">
        <v>14628</v>
      </c>
      <c r="J13" s="307">
        <v>354</v>
      </c>
      <c r="K13" s="19">
        <v>2</v>
      </c>
      <c r="L13" s="19">
        <v>0</v>
      </c>
      <c r="M13" s="24" t="s">
        <v>1403</v>
      </c>
      <c r="N13" s="24"/>
      <c r="O13" s="23" t="s">
        <v>714</v>
      </c>
      <c r="P13" s="19"/>
      <c r="Q13" s="5"/>
      <c r="V13" s="5"/>
    </row>
    <row r="14" spans="1:22" ht="18.75" customHeight="1" x14ac:dyDescent="0.25">
      <c r="A14" s="307">
        <v>6660</v>
      </c>
      <c r="B14" s="308" t="s">
        <v>1440</v>
      </c>
      <c r="C14" s="576" t="s">
        <v>538</v>
      </c>
      <c r="D14" s="16" t="s">
        <v>534</v>
      </c>
      <c r="E14" s="21">
        <v>1</v>
      </c>
      <c r="F14" s="19">
        <v>59</v>
      </c>
      <c r="G14" s="19">
        <v>89</v>
      </c>
      <c r="H14" s="19">
        <v>203523</v>
      </c>
      <c r="I14" s="19">
        <v>203523</v>
      </c>
      <c r="J14" s="307">
        <v>23643</v>
      </c>
      <c r="K14" s="19">
        <v>11</v>
      </c>
      <c r="L14" s="19">
        <v>6</v>
      </c>
      <c r="M14" s="577" t="s">
        <v>1403</v>
      </c>
      <c r="N14" s="577"/>
      <c r="O14" s="23"/>
      <c r="P14" s="19"/>
      <c r="Q14" s="5"/>
      <c r="V14" s="5"/>
    </row>
    <row r="15" spans="1:22" ht="18.75" customHeight="1" x14ac:dyDescent="0.25">
      <c r="A15" s="19">
        <v>6662</v>
      </c>
      <c r="B15" s="16" t="s">
        <v>1441</v>
      </c>
      <c r="C15" s="11" t="s">
        <v>530</v>
      </c>
      <c r="D15" s="16" t="s">
        <v>525</v>
      </c>
      <c r="E15" s="21">
        <v>1</v>
      </c>
      <c r="F15" s="19">
        <v>12</v>
      </c>
      <c r="G15" s="19">
        <v>18</v>
      </c>
      <c r="H15" s="19">
        <v>31614</v>
      </c>
      <c r="I15" s="19">
        <v>31614</v>
      </c>
      <c r="J15" s="307">
        <v>260</v>
      </c>
      <c r="K15" s="19">
        <v>4</v>
      </c>
      <c r="L15" s="19">
        <v>2</v>
      </c>
      <c r="M15" s="24" t="s">
        <v>1403</v>
      </c>
      <c r="N15" s="24"/>
      <c r="O15" s="23" t="s">
        <v>1403</v>
      </c>
      <c r="P15" s="19"/>
      <c r="Q15" s="5"/>
      <c r="V15" s="5"/>
    </row>
    <row r="16" spans="1:22" ht="18.75" customHeight="1" x14ac:dyDescent="0.25">
      <c r="A16" s="19">
        <v>6664</v>
      </c>
      <c r="B16" s="16" t="s">
        <v>1442</v>
      </c>
      <c r="C16" s="11" t="s">
        <v>179</v>
      </c>
      <c r="D16" s="16" t="s">
        <v>547</v>
      </c>
      <c r="E16" s="21">
        <v>1</v>
      </c>
      <c r="F16" s="19">
        <v>35</v>
      </c>
      <c r="G16" s="19">
        <v>32</v>
      </c>
      <c r="H16" s="19">
        <v>2594</v>
      </c>
      <c r="I16" s="19">
        <v>2594</v>
      </c>
      <c r="J16" s="307">
        <v>177</v>
      </c>
      <c r="K16" s="19">
        <v>1</v>
      </c>
      <c r="L16" s="19">
        <v>0</v>
      </c>
      <c r="M16" s="24" t="s">
        <v>1403</v>
      </c>
      <c r="N16" s="24"/>
      <c r="O16" s="23" t="s">
        <v>714</v>
      </c>
      <c r="P16" s="19"/>
      <c r="Q16" s="5"/>
      <c r="V16" s="5"/>
    </row>
    <row r="17" spans="1:22" ht="18.75" customHeight="1" x14ac:dyDescent="0.25">
      <c r="A17" s="19">
        <v>6669</v>
      </c>
      <c r="B17" s="16" t="s">
        <v>1443</v>
      </c>
      <c r="C17" s="11" t="s">
        <v>557</v>
      </c>
      <c r="D17" s="16" t="s">
        <v>534</v>
      </c>
      <c r="E17" s="21">
        <v>1</v>
      </c>
      <c r="F17" s="19">
        <v>2</v>
      </c>
      <c r="G17" s="19">
        <v>2</v>
      </c>
      <c r="H17" s="19">
        <v>1800</v>
      </c>
      <c r="I17" s="19">
        <v>1800</v>
      </c>
      <c r="J17" s="307">
        <v>18</v>
      </c>
      <c r="K17" s="19">
        <v>1</v>
      </c>
      <c r="L17" s="19">
        <v>0</v>
      </c>
      <c r="M17" s="24" t="s">
        <v>1403</v>
      </c>
      <c r="N17" s="24"/>
      <c r="O17" s="23"/>
      <c r="P17" s="19"/>
      <c r="Q17" s="5"/>
      <c r="V17" s="5"/>
    </row>
    <row r="18" spans="1:22" ht="18.75" customHeight="1" x14ac:dyDescent="0.25">
      <c r="A18" s="19">
        <v>6670</v>
      </c>
      <c r="B18" s="16" t="s">
        <v>1444</v>
      </c>
      <c r="C18" s="11" t="s">
        <v>533</v>
      </c>
      <c r="D18" s="16" t="s">
        <v>534</v>
      </c>
      <c r="E18" s="21">
        <v>1</v>
      </c>
      <c r="F18" s="19">
        <v>15</v>
      </c>
      <c r="G18" s="19">
        <v>15</v>
      </c>
      <c r="H18" s="19">
        <v>6305</v>
      </c>
      <c r="I18" s="19">
        <v>6305</v>
      </c>
      <c r="J18" s="307">
        <v>113</v>
      </c>
      <c r="K18" s="19">
        <v>1</v>
      </c>
      <c r="L18" s="19">
        <v>0</v>
      </c>
      <c r="M18" s="24" t="s">
        <v>1403</v>
      </c>
      <c r="N18" s="24"/>
      <c r="O18" s="23" t="s">
        <v>744</v>
      </c>
      <c r="P18" s="19"/>
      <c r="Q18" s="5"/>
      <c r="V18" s="5"/>
    </row>
    <row r="19" spans="1:22" ht="18.75" customHeight="1" x14ac:dyDescent="0.25">
      <c r="A19" s="19">
        <v>6671</v>
      </c>
      <c r="B19" s="16" t="s">
        <v>1445</v>
      </c>
      <c r="C19" s="11" t="s">
        <v>211</v>
      </c>
      <c r="D19" s="16" t="s">
        <v>534</v>
      </c>
      <c r="E19" s="21">
        <v>1</v>
      </c>
      <c r="F19" s="19">
        <v>21</v>
      </c>
      <c r="G19" s="19">
        <v>23</v>
      </c>
      <c r="H19" s="19">
        <v>37408</v>
      </c>
      <c r="I19" s="19">
        <v>37408</v>
      </c>
      <c r="J19" s="307">
        <v>410</v>
      </c>
      <c r="K19" s="19">
        <v>2</v>
      </c>
      <c r="L19" s="19">
        <v>0</v>
      </c>
      <c r="M19" s="24" t="s">
        <v>1403</v>
      </c>
      <c r="N19" s="24"/>
      <c r="O19" s="23" t="s">
        <v>681</v>
      </c>
      <c r="P19" s="19"/>
      <c r="Q19" s="5"/>
      <c r="V19" s="5"/>
    </row>
    <row r="20" spans="1:22" ht="18.75" customHeight="1" x14ac:dyDescent="0.25">
      <c r="A20" s="19">
        <v>6672</v>
      </c>
      <c r="B20" s="16" t="s">
        <v>1446</v>
      </c>
      <c r="C20" s="11" t="s">
        <v>553</v>
      </c>
      <c r="D20" s="16" t="s">
        <v>527</v>
      </c>
      <c r="E20" s="21">
        <v>1</v>
      </c>
      <c r="F20" s="19">
        <v>18</v>
      </c>
      <c r="G20" s="19">
        <v>7</v>
      </c>
      <c r="H20" s="19">
        <v>15850</v>
      </c>
      <c r="I20" s="19">
        <v>15850</v>
      </c>
      <c r="J20" s="307">
        <v>6134</v>
      </c>
      <c r="K20" s="19">
        <v>5</v>
      </c>
      <c r="L20" s="19">
        <v>5</v>
      </c>
      <c r="M20" s="24" t="s">
        <v>1403</v>
      </c>
      <c r="N20" s="24"/>
      <c r="O20" s="23" t="s">
        <v>1403</v>
      </c>
      <c r="P20" s="19"/>
      <c r="Q20" s="5"/>
      <c r="V20" s="5"/>
    </row>
    <row r="21" spans="1:22" ht="18.75" customHeight="1" x14ac:dyDescent="0.25">
      <c r="A21" s="19">
        <v>6675</v>
      </c>
      <c r="B21" s="16" t="s">
        <v>1447</v>
      </c>
      <c r="C21" s="11" t="s">
        <v>551</v>
      </c>
      <c r="D21" s="16" t="s">
        <v>547</v>
      </c>
      <c r="E21" s="21">
        <v>1</v>
      </c>
      <c r="F21" s="19">
        <v>3</v>
      </c>
      <c r="G21" s="19">
        <v>4</v>
      </c>
      <c r="H21" s="19">
        <v>4500</v>
      </c>
      <c r="I21" s="19">
        <v>4500</v>
      </c>
      <c r="J21" s="307">
        <v>625</v>
      </c>
      <c r="K21" s="19">
        <v>1</v>
      </c>
      <c r="L21" s="19">
        <v>0</v>
      </c>
      <c r="M21" s="24" t="s">
        <v>1403</v>
      </c>
      <c r="N21" s="24"/>
      <c r="O21" s="23" t="s">
        <v>744</v>
      </c>
      <c r="P21" s="19"/>
      <c r="Q21" s="5"/>
      <c r="V21" s="5"/>
    </row>
    <row r="22" spans="1:22" ht="18.75" customHeight="1" x14ac:dyDescent="0.25">
      <c r="A22" s="19">
        <v>6676</v>
      </c>
      <c r="B22" s="16" t="s">
        <v>1448</v>
      </c>
      <c r="C22" s="11" t="s">
        <v>199</v>
      </c>
      <c r="D22" s="16" t="s">
        <v>527</v>
      </c>
      <c r="E22" s="21">
        <v>1</v>
      </c>
      <c r="F22" s="19">
        <v>11</v>
      </c>
      <c r="G22" s="19">
        <v>16</v>
      </c>
      <c r="H22" s="19">
        <v>10250</v>
      </c>
      <c r="I22" s="19">
        <v>10250</v>
      </c>
      <c r="J22" s="307">
        <v>201</v>
      </c>
      <c r="K22" s="19">
        <v>5</v>
      </c>
      <c r="L22" s="19">
        <v>0</v>
      </c>
      <c r="M22" s="24" t="s">
        <v>1403</v>
      </c>
      <c r="N22" s="24"/>
      <c r="O22" s="23" t="s">
        <v>1403</v>
      </c>
      <c r="P22" s="19"/>
      <c r="Q22" s="5"/>
      <c r="V22" s="5"/>
    </row>
    <row r="23" spans="1:22" ht="18.75" customHeight="1" x14ac:dyDescent="0.25">
      <c r="A23" s="19">
        <v>6677</v>
      </c>
      <c r="B23" s="16" t="s">
        <v>1449</v>
      </c>
      <c r="C23" s="11" t="s">
        <v>526</v>
      </c>
      <c r="D23" s="16" t="s">
        <v>527</v>
      </c>
      <c r="E23" s="21">
        <v>1</v>
      </c>
      <c r="F23" s="19">
        <v>14</v>
      </c>
      <c r="G23" s="19">
        <v>15</v>
      </c>
      <c r="H23" s="19">
        <v>2110</v>
      </c>
      <c r="I23" s="19">
        <v>2110</v>
      </c>
      <c r="J23" s="307">
        <v>92</v>
      </c>
      <c r="K23" s="19">
        <v>1</v>
      </c>
      <c r="L23" s="19">
        <v>0</v>
      </c>
      <c r="M23" s="24" t="s">
        <v>1403</v>
      </c>
      <c r="N23" s="24"/>
      <c r="O23" s="23" t="s">
        <v>1403</v>
      </c>
      <c r="P23" s="19"/>
      <c r="Q23" s="5"/>
      <c r="V23" s="5"/>
    </row>
    <row r="24" spans="1:22" ht="18.75" customHeight="1" x14ac:dyDescent="0.25">
      <c r="A24" s="5"/>
      <c r="C24" s="97"/>
      <c r="E24" s="6"/>
      <c r="F24" s="5"/>
      <c r="G24" s="19">
        <f t="shared" ref="G24:L24" si="0">SUM(G10:G23)</f>
        <v>316</v>
      </c>
      <c r="H24" s="19">
        <f t="shared" si="0"/>
        <v>406562</v>
      </c>
      <c r="I24" s="19">
        <f t="shared" si="0"/>
        <v>406562</v>
      </c>
      <c r="J24" s="307">
        <f t="shared" si="0"/>
        <v>33661</v>
      </c>
      <c r="K24" s="19">
        <f t="shared" si="0"/>
        <v>41</v>
      </c>
      <c r="L24" s="19">
        <f t="shared" si="0"/>
        <v>13</v>
      </c>
      <c r="M24" s="9"/>
      <c r="N24" s="9"/>
      <c r="O24" s="8"/>
      <c r="P24" s="5"/>
      <c r="Q24" s="5"/>
      <c r="V24" s="5"/>
    </row>
    <row r="25" spans="1:22" ht="18.75" customHeight="1" x14ac:dyDescent="0.25">
      <c r="A25" s="5"/>
      <c r="C25" s="97"/>
      <c r="E25" s="6"/>
      <c r="F25" s="5"/>
      <c r="G25" s="5"/>
      <c r="H25" s="5"/>
      <c r="I25" s="5"/>
      <c r="J25" s="5"/>
      <c r="K25" s="1"/>
      <c r="L25" s="1"/>
      <c r="M25" s="9"/>
      <c r="N25" s="9"/>
      <c r="O25" s="8"/>
      <c r="P25" s="5"/>
      <c r="Q25" s="5"/>
      <c r="V25" s="5"/>
    </row>
    <row r="26" spans="1:22" ht="18.75" customHeight="1" x14ac:dyDescent="0.25">
      <c r="A26" s="19" t="s">
        <v>1450</v>
      </c>
      <c r="B26" s="16" t="s">
        <v>1451</v>
      </c>
      <c r="C26" s="11" t="s">
        <v>954</v>
      </c>
      <c r="D26" s="16" t="s">
        <v>528</v>
      </c>
      <c r="E26" s="21">
        <v>1</v>
      </c>
      <c r="F26" s="19">
        <v>6</v>
      </c>
      <c r="G26" s="19">
        <v>7</v>
      </c>
      <c r="H26" s="19">
        <v>2738</v>
      </c>
      <c r="I26" s="19">
        <v>2738</v>
      </c>
      <c r="J26" s="307">
        <v>98</v>
      </c>
      <c r="K26" s="19">
        <v>1</v>
      </c>
      <c r="L26" s="19">
        <v>0</v>
      </c>
      <c r="M26" s="24" t="s">
        <v>681</v>
      </c>
      <c r="N26" s="23"/>
      <c r="O26" s="23"/>
      <c r="P26" s="19"/>
      <c r="Q26" s="5"/>
      <c r="V26" s="5"/>
    </row>
    <row r="27" spans="1:22" ht="18.75" customHeight="1" x14ac:dyDescent="0.25">
      <c r="A27" s="19">
        <v>6679</v>
      </c>
      <c r="B27" s="16" t="s">
        <v>1452</v>
      </c>
      <c r="C27" s="11" t="s">
        <v>553</v>
      </c>
      <c r="D27" s="16" t="s">
        <v>527</v>
      </c>
      <c r="E27" s="21">
        <v>1</v>
      </c>
      <c r="F27" s="19">
        <v>1</v>
      </c>
      <c r="G27" s="19">
        <v>1</v>
      </c>
      <c r="H27" s="19">
        <v>2000</v>
      </c>
      <c r="I27" s="19">
        <v>2000</v>
      </c>
      <c r="J27" s="307">
        <v>80</v>
      </c>
      <c r="K27" s="19">
        <v>1</v>
      </c>
      <c r="L27" s="19">
        <v>0</v>
      </c>
      <c r="M27" s="24" t="s">
        <v>681</v>
      </c>
      <c r="N27" s="23"/>
      <c r="O27" s="23" t="s">
        <v>714</v>
      </c>
      <c r="P27" s="19"/>
      <c r="Q27" s="5"/>
      <c r="V27" s="5"/>
    </row>
    <row r="28" spans="1:22" ht="18.75" customHeight="1" x14ac:dyDescent="0.25">
      <c r="A28" s="19">
        <v>6680</v>
      </c>
      <c r="B28" s="16" t="s">
        <v>1453</v>
      </c>
      <c r="C28" s="11" t="s">
        <v>553</v>
      </c>
      <c r="D28" s="16" t="s">
        <v>527</v>
      </c>
      <c r="E28" s="21">
        <v>1</v>
      </c>
      <c r="F28" s="19">
        <v>28</v>
      </c>
      <c r="G28" s="19">
        <v>16</v>
      </c>
      <c r="H28" s="19">
        <v>10214</v>
      </c>
      <c r="I28" s="19">
        <v>10214</v>
      </c>
      <c r="J28" s="307">
        <v>1877</v>
      </c>
      <c r="K28" s="19">
        <v>4</v>
      </c>
      <c r="L28" s="19">
        <v>0</v>
      </c>
      <c r="M28" s="24" t="s">
        <v>681</v>
      </c>
      <c r="N28" s="23"/>
      <c r="O28" s="23" t="s">
        <v>714</v>
      </c>
      <c r="P28" s="19"/>
      <c r="Q28" s="5"/>
      <c r="V28" s="5"/>
    </row>
    <row r="29" spans="1:22" ht="18.75" customHeight="1" x14ac:dyDescent="0.25">
      <c r="A29" s="19">
        <v>6681</v>
      </c>
      <c r="B29" s="16" t="s">
        <v>1454</v>
      </c>
      <c r="C29" s="11" t="s">
        <v>152</v>
      </c>
      <c r="D29" s="16" t="s">
        <v>532</v>
      </c>
      <c r="E29" s="21">
        <v>1</v>
      </c>
      <c r="F29" s="19">
        <v>34</v>
      </c>
      <c r="G29" s="19">
        <v>37</v>
      </c>
      <c r="H29" s="19">
        <v>15030</v>
      </c>
      <c r="I29" s="19">
        <v>15030</v>
      </c>
      <c r="J29" s="307">
        <v>163</v>
      </c>
      <c r="K29" s="19">
        <v>1</v>
      </c>
      <c r="L29" s="19">
        <v>0</v>
      </c>
      <c r="M29" s="24" t="s">
        <v>681</v>
      </c>
      <c r="N29" s="23"/>
      <c r="O29" s="23" t="s">
        <v>714</v>
      </c>
      <c r="P29" s="19"/>
      <c r="Q29" s="5"/>
      <c r="V29" s="5"/>
    </row>
    <row r="30" spans="1:22" ht="18.75" customHeight="1" x14ac:dyDescent="0.25">
      <c r="A30" s="19">
        <v>6682</v>
      </c>
      <c r="B30" s="16" t="s">
        <v>1455</v>
      </c>
      <c r="C30" s="11" t="s">
        <v>911</v>
      </c>
      <c r="D30" s="16" t="s">
        <v>532</v>
      </c>
      <c r="E30" s="21">
        <v>1</v>
      </c>
      <c r="F30" s="19">
        <v>34</v>
      </c>
      <c r="G30" s="19">
        <v>43</v>
      </c>
      <c r="H30" s="19">
        <v>39890</v>
      </c>
      <c r="I30" s="19">
        <v>39890</v>
      </c>
      <c r="J30" s="307">
        <v>341</v>
      </c>
      <c r="K30" s="19">
        <v>3</v>
      </c>
      <c r="L30" s="19">
        <v>0</v>
      </c>
      <c r="M30" s="24" t="s">
        <v>681</v>
      </c>
      <c r="N30" s="23"/>
      <c r="O30" s="23" t="s">
        <v>714</v>
      </c>
      <c r="P30" s="19"/>
      <c r="Q30" s="5"/>
      <c r="V30" s="5"/>
    </row>
    <row r="31" spans="1:22" ht="18.75" customHeight="1" x14ac:dyDescent="0.25">
      <c r="A31" s="578">
        <v>6683</v>
      </c>
      <c r="B31" s="579" t="s">
        <v>1456</v>
      </c>
      <c r="C31" s="580" t="s">
        <v>133</v>
      </c>
      <c r="D31" s="579" t="s">
        <v>525</v>
      </c>
      <c r="E31" s="581">
        <v>1</v>
      </c>
      <c r="F31" s="578">
        <v>29</v>
      </c>
      <c r="G31" s="578">
        <v>33</v>
      </c>
      <c r="H31" s="578">
        <v>61215</v>
      </c>
      <c r="I31" s="578">
        <v>61215</v>
      </c>
      <c r="J31" s="307">
        <v>517</v>
      </c>
      <c r="K31" s="19">
        <v>2</v>
      </c>
      <c r="L31" s="19">
        <v>0</v>
      </c>
      <c r="M31" s="24" t="s">
        <v>681</v>
      </c>
      <c r="N31" s="23"/>
      <c r="O31" s="23" t="s">
        <v>681</v>
      </c>
      <c r="P31" s="19"/>
      <c r="Q31" s="5"/>
      <c r="V31" s="5"/>
    </row>
    <row r="32" spans="1:22" ht="18.75" customHeight="1" x14ac:dyDescent="0.25">
      <c r="A32" s="578">
        <v>6684</v>
      </c>
      <c r="B32" s="579" t="s">
        <v>1457</v>
      </c>
      <c r="C32" s="580" t="s">
        <v>531</v>
      </c>
      <c r="D32" s="579" t="s">
        <v>525</v>
      </c>
      <c r="E32" s="581">
        <v>1</v>
      </c>
      <c r="F32" s="578">
        <v>35</v>
      </c>
      <c r="G32" s="578">
        <v>57</v>
      </c>
      <c r="H32" s="578">
        <v>67162</v>
      </c>
      <c r="I32" s="578">
        <v>67162</v>
      </c>
      <c r="J32" s="307">
        <v>1162</v>
      </c>
      <c r="K32" s="19">
        <v>21</v>
      </c>
      <c r="L32" s="19">
        <v>4</v>
      </c>
      <c r="M32" s="24" t="s">
        <v>681</v>
      </c>
      <c r="N32" s="23"/>
      <c r="O32" s="23" t="s">
        <v>681</v>
      </c>
      <c r="P32" s="19"/>
      <c r="Q32" s="5"/>
      <c r="V32" s="5"/>
    </row>
    <row r="33" spans="1:22" ht="18.75" customHeight="1" x14ac:dyDescent="0.25">
      <c r="A33" s="19">
        <v>6686</v>
      </c>
      <c r="B33" s="16" t="s">
        <v>1458</v>
      </c>
      <c r="C33" s="11" t="s">
        <v>149</v>
      </c>
      <c r="D33" s="16" t="s">
        <v>532</v>
      </c>
      <c r="E33" s="21">
        <v>1</v>
      </c>
      <c r="F33" s="19">
        <v>48</v>
      </c>
      <c r="G33" s="19">
        <v>26</v>
      </c>
      <c r="H33" s="19">
        <v>27583</v>
      </c>
      <c r="I33" s="19">
        <v>27583</v>
      </c>
      <c r="J33" s="307">
        <v>284</v>
      </c>
      <c r="K33" s="19">
        <v>2</v>
      </c>
      <c r="L33" s="19">
        <v>0</v>
      </c>
      <c r="M33" s="24" t="s">
        <v>681</v>
      </c>
      <c r="N33" s="23"/>
      <c r="O33" s="23" t="s">
        <v>714</v>
      </c>
      <c r="P33" s="19"/>
      <c r="Q33" s="5"/>
      <c r="V33" s="5"/>
    </row>
    <row r="34" spans="1:22" ht="18.75" customHeight="1" x14ac:dyDescent="0.25">
      <c r="A34" s="578">
        <v>6687</v>
      </c>
      <c r="B34" s="579" t="s">
        <v>1459</v>
      </c>
      <c r="C34" s="580" t="s">
        <v>530</v>
      </c>
      <c r="D34" s="579" t="s">
        <v>525</v>
      </c>
      <c r="E34" s="581">
        <v>1</v>
      </c>
      <c r="F34" s="578">
        <v>22</v>
      </c>
      <c r="G34" s="578">
        <v>31</v>
      </c>
      <c r="H34" s="578">
        <v>43757</v>
      </c>
      <c r="I34" s="578">
        <v>43757</v>
      </c>
      <c r="J34" s="307">
        <v>647</v>
      </c>
      <c r="K34" s="19">
        <v>7</v>
      </c>
      <c r="L34" s="19">
        <v>0</v>
      </c>
      <c r="M34" s="24" t="s">
        <v>681</v>
      </c>
      <c r="N34" s="23"/>
      <c r="O34" s="23" t="s">
        <v>681</v>
      </c>
      <c r="P34" s="19"/>
      <c r="Q34" s="5"/>
      <c r="V34" s="5"/>
    </row>
    <row r="35" spans="1:22" ht="18.75" customHeight="1" x14ac:dyDescent="0.25">
      <c r="A35" s="19">
        <v>6688</v>
      </c>
      <c r="B35" s="16" t="s">
        <v>1460</v>
      </c>
      <c r="C35" s="11" t="s">
        <v>533</v>
      </c>
      <c r="D35" s="16" t="s">
        <v>534</v>
      </c>
      <c r="E35" s="21">
        <v>1</v>
      </c>
      <c r="F35" s="19">
        <v>48</v>
      </c>
      <c r="G35" s="19">
        <v>48</v>
      </c>
      <c r="H35" s="19">
        <v>22826</v>
      </c>
      <c r="I35" s="19">
        <v>22826</v>
      </c>
      <c r="J35" s="307">
        <v>764</v>
      </c>
      <c r="K35" s="19">
        <v>2</v>
      </c>
      <c r="L35" s="19">
        <v>0</v>
      </c>
      <c r="M35" s="24" t="s">
        <v>681</v>
      </c>
      <c r="N35" s="23"/>
      <c r="O35" s="23" t="s">
        <v>744</v>
      </c>
      <c r="P35" s="19"/>
      <c r="Q35" s="5"/>
      <c r="V35" s="5"/>
    </row>
    <row r="36" spans="1:22" ht="18.75" customHeight="1" x14ac:dyDescent="0.25">
      <c r="A36" s="19">
        <v>6689</v>
      </c>
      <c r="B36" s="16" t="s">
        <v>1461</v>
      </c>
      <c r="C36" s="11" t="s">
        <v>552</v>
      </c>
      <c r="D36" s="16" t="s">
        <v>534</v>
      </c>
      <c r="E36" s="21">
        <v>1</v>
      </c>
      <c r="F36" s="19">
        <v>69</v>
      </c>
      <c r="G36" s="19">
        <v>86</v>
      </c>
      <c r="H36" s="19">
        <v>92822</v>
      </c>
      <c r="I36" s="19">
        <v>92822</v>
      </c>
      <c r="J36" s="307">
        <v>2241</v>
      </c>
      <c r="K36" s="19">
        <v>7</v>
      </c>
      <c r="L36" s="19">
        <v>0</v>
      </c>
      <c r="M36" s="24" t="s">
        <v>681</v>
      </c>
      <c r="N36" s="23"/>
      <c r="O36" s="23" t="s">
        <v>744</v>
      </c>
      <c r="P36" s="19"/>
      <c r="Q36" s="5"/>
      <c r="V36" s="5"/>
    </row>
    <row r="37" spans="1:22" ht="18.75" customHeight="1" x14ac:dyDescent="0.25">
      <c r="A37" s="19">
        <v>6690</v>
      </c>
      <c r="B37" s="16" t="s">
        <v>1462</v>
      </c>
      <c r="C37" s="11" t="s">
        <v>538</v>
      </c>
      <c r="D37" s="16" t="s">
        <v>534</v>
      </c>
      <c r="E37" s="21">
        <v>1</v>
      </c>
      <c r="F37" s="19">
        <v>6</v>
      </c>
      <c r="G37" s="19">
        <v>7</v>
      </c>
      <c r="H37" s="19">
        <v>10778</v>
      </c>
      <c r="I37" s="19">
        <v>10778</v>
      </c>
      <c r="J37" s="307">
        <v>215</v>
      </c>
      <c r="K37" s="19">
        <v>1</v>
      </c>
      <c r="L37" s="19">
        <v>0</v>
      </c>
      <c r="M37" s="24" t="s">
        <v>681</v>
      </c>
      <c r="N37" s="23"/>
      <c r="O37" s="23"/>
      <c r="P37" s="19"/>
      <c r="Q37" s="5"/>
      <c r="V37" s="5"/>
    </row>
    <row r="38" spans="1:22" ht="18.75" customHeight="1" x14ac:dyDescent="0.25">
      <c r="A38" s="19">
        <v>6691</v>
      </c>
      <c r="B38" s="16" t="s">
        <v>1463</v>
      </c>
      <c r="C38" s="11" t="s">
        <v>553</v>
      </c>
      <c r="D38" s="16" t="s">
        <v>527</v>
      </c>
      <c r="E38" s="21">
        <v>1</v>
      </c>
      <c r="F38" s="19">
        <v>10</v>
      </c>
      <c r="G38" s="19">
        <v>11</v>
      </c>
      <c r="H38" s="19">
        <v>4554</v>
      </c>
      <c r="I38" s="19">
        <v>4554</v>
      </c>
      <c r="J38" s="307">
        <v>256</v>
      </c>
      <c r="K38" s="19">
        <v>1</v>
      </c>
      <c r="L38" s="19">
        <v>1</v>
      </c>
      <c r="M38" s="24" t="s">
        <v>681</v>
      </c>
      <c r="N38" s="23"/>
      <c r="O38" s="23" t="s">
        <v>714</v>
      </c>
      <c r="P38" s="19"/>
      <c r="Q38" s="5"/>
      <c r="V38" s="5"/>
    </row>
    <row r="39" spans="1:22" ht="18.75" customHeight="1" x14ac:dyDescent="0.25">
      <c r="A39" s="19">
        <v>6692</v>
      </c>
      <c r="B39" s="16" t="s">
        <v>1422</v>
      </c>
      <c r="C39" s="11" t="s">
        <v>937</v>
      </c>
      <c r="D39" s="16" t="s">
        <v>547</v>
      </c>
      <c r="E39" s="21">
        <v>1</v>
      </c>
      <c r="F39" s="19">
        <v>6</v>
      </c>
      <c r="G39" s="19">
        <v>8</v>
      </c>
      <c r="H39" s="19">
        <v>982</v>
      </c>
      <c r="I39" s="19">
        <v>982</v>
      </c>
      <c r="J39" s="307">
        <v>44</v>
      </c>
      <c r="K39" s="19">
        <v>1</v>
      </c>
      <c r="L39" s="19">
        <v>0</v>
      </c>
      <c r="M39" s="24" t="s">
        <v>681</v>
      </c>
      <c r="N39" s="23"/>
      <c r="O39" s="23"/>
      <c r="P39" s="19"/>
      <c r="Q39" s="5"/>
      <c r="V39" s="5"/>
    </row>
    <row r="40" spans="1:22" ht="18.75" customHeight="1" x14ac:dyDescent="0.25">
      <c r="A40" s="19">
        <v>6693</v>
      </c>
      <c r="B40" s="16" t="s">
        <v>1464</v>
      </c>
      <c r="C40" s="11" t="s">
        <v>982</v>
      </c>
      <c r="D40" s="16" t="s">
        <v>535</v>
      </c>
      <c r="E40" s="21">
        <v>1</v>
      </c>
      <c r="F40" s="19">
        <v>54</v>
      </c>
      <c r="G40" s="19">
        <v>68</v>
      </c>
      <c r="H40" s="19">
        <v>66893</v>
      </c>
      <c r="I40" s="19">
        <v>66893</v>
      </c>
      <c r="J40" s="307">
        <v>2245</v>
      </c>
      <c r="K40" s="19">
        <v>11</v>
      </c>
      <c r="L40" s="19">
        <v>0</v>
      </c>
      <c r="M40" s="24" t="s">
        <v>681</v>
      </c>
      <c r="N40" s="23"/>
      <c r="O40" s="23" t="s">
        <v>744</v>
      </c>
      <c r="P40" s="19"/>
      <c r="Q40" s="5"/>
      <c r="V40" s="5"/>
    </row>
    <row r="41" spans="1:22" ht="18.75" customHeight="1" x14ac:dyDescent="0.25">
      <c r="A41" s="19">
        <v>6694</v>
      </c>
      <c r="B41" s="16" t="s">
        <v>1465</v>
      </c>
      <c r="C41" s="11" t="s">
        <v>529</v>
      </c>
      <c r="D41" s="16" t="s">
        <v>527</v>
      </c>
      <c r="E41" s="21">
        <v>1</v>
      </c>
      <c r="F41" s="19">
        <v>24</v>
      </c>
      <c r="G41" s="19">
        <v>22</v>
      </c>
      <c r="H41" s="19">
        <v>13512</v>
      </c>
      <c r="I41" s="19">
        <v>13512</v>
      </c>
      <c r="J41" s="307">
        <v>275</v>
      </c>
      <c r="K41" s="19">
        <v>2</v>
      </c>
      <c r="L41" s="19">
        <v>0</v>
      </c>
      <c r="M41" s="24" t="s">
        <v>681</v>
      </c>
      <c r="N41" s="23"/>
      <c r="O41" s="23" t="s">
        <v>714</v>
      </c>
      <c r="P41" s="19"/>
      <c r="Q41" s="5"/>
      <c r="V41" s="5"/>
    </row>
    <row r="42" spans="1:22" ht="18.75" customHeight="1" x14ac:dyDescent="0.25">
      <c r="A42" s="19">
        <v>6695</v>
      </c>
      <c r="B42" s="16" t="s">
        <v>1466</v>
      </c>
      <c r="C42" s="11" t="s">
        <v>144</v>
      </c>
      <c r="D42" s="16" t="s">
        <v>528</v>
      </c>
      <c r="E42" s="21">
        <v>1</v>
      </c>
      <c r="F42" s="19">
        <v>27</v>
      </c>
      <c r="G42" s="19">
        <v>31</v>
      </c>
      <c r="H42" s="19">
        <v>23126</v>
      </c>
      <c r="I42" s="19">
        <v>23126</v>
      </c>
      <c r="J42" s="307">
        <v>203</v>
      </c>
      <c r="K42" s="19">
        <v>1</v>
      </c>
      <c r="L42" s="19">
        <v>0</v>
      </c>
      <c r="M42" s="24" t="s">
        <v>681</v>
      </c>
      <c r="N42" s="23"/>
      <c r="O42" s="23" t="s">
        <v>744</v>
      </c>
      <c r="P42" s="19"/>
      <c r="Q42" s="5"/>
      <c r="V42" s="5"/>
    </row>
    <row r="43" spans="1:22" ht="18.75" customHeight="1" x14ac:dyDescent="0.25">
      <c r="A43" s="19">
        <v>6696</v>
      </c>
      <c r="B43" s="16" t="s">
        <v>1467</v>
      </c>
      <c r="C43" s="11" t="s">
        <v>564</v>
      </c>
      <c r="D43" s="16" t="s">
        <v>528</v>
      </c>
      <c r="E43" s="21">
        <v>1</v>
      </c>
      <c r="F43" s="19">
        <v>32</v>
      </c>
      <c r="G43" s="19">
        <v>34</v>
      </c>
      <c r="H43" s="19">
        <v>26110</v>
      </c>
      <c r="I43" s="19">
        <v>26110</v>
      </c>
      <c r="J43" s="307">
        <v>304</v>
      </c>
      <c r="K43" s="19">
        <v>2</v>
      </c>
      <c r="L43" s="19">
        <v>0</v>
      </c>
      <c r="M43" s="24" t="s">
        <v>681</v>
      </c>
      <c r="N43" s="23"/>
      <c r="O43" s="23" t="s">
        <v>714</v>
      </c>
      <c r="P43" s="19"/>
      <c r="Q43" s="5"/>
      <c r="V43" s="5"/>
    </row>
    <row r="44" spans="1:22" ht="18.75" customHeight="1" x14ac:dyDescent="0.25">
      <c r="A44" s="19">
        <v>6697</v>
      </c>
      <c r="B44" s="16" t="s">
        <v>1468</v>
      </c>
      <c r="C44" s="11" t="s">
        <v>211</v>
      </c>
      <c r="D44" s="16" t="s">
        <v>534</v>
      </c>
      <c r="E44" s="21">
        <v>1</v>
      </c>
      <c r="F44" s="19">
        <v>6</v>
      </c>
      <c r="G44" s="19">
        <v>4</v>
      </c>
      <c r="H44" s="19">
        <v>13115</v>
      </c>
      <c r="I44" s="19">
        <v>13115</v>
      </c>
      <c r="J44" s="307">
        <v>108</v>
      </c>
      <c r="K44" s="19">
        <v>1</v>
      </c>
      <c r="L44" s="19">
        <v>1</v>
      </c>
      <c r="M44" s="24" t="s">
        <v>681</v>
      </c>
      <c r="N44" s="23"/>
      <c r="O44" s="23" t="s">
        <v>714</v>
      </c>
      <c r="P44" s="19"/>
      <c r="Q44" s="5"/>
      <c r="V44" s="5"/>
    </row>
    <row r="45" spans="1:22" ht="18.75" customHeight="1" x14ac:dyDescent="0.25">
      <c r="A45" s="19">
        <v>6698</v>
      </c>
      <c r="B45" s="16" t="s">
        <v>1469</v>
      </c>
      <c r="C45" s="11" t="s">
        <v>572</v>
      </c>
      <c r="D45" s="16" t="s">
        <v>534</v>
      </c>
      <c r="E45" s="21">
        <v>1</v>
      </c>
      <c r="F45" s="19">
        <v>37</v>
      </c>
      <c r="G45" s="19">
        <v>58</v>
      </c>
      <c r="H45" s="19">
        <v>190770</v>
      </c>
      <c r="I45" s="19">
        <v>190770</v>
      </c>
      <c r="J45" s="307">
        <v>1992</v>
      </c>
      <c r="K45" s="19">
        <v>11</v>
      </c>
      <c r="L45" s="19">
        <v>1</v>
      </c>
      <c r="M45" s="24" t="s">
        <v>681</v>
      </c>
      <c r="N45" s="23"/>
      <c r="O45" s="23" t="s">
        <v>714</v>
      </c>
      <c r="P45" s="19"/>
      <c r="Q45" s="5"/>
      <c r="V45" s="5"/>
    </row>
    <row r="46" spans="1:22" ht="18.75" customHeight="1" x14ac:dyDescent="0.25">
      <c r="A46" s="19">
        <v>6699</v>
      </c>
      <c r="B46" s="16" t="s">
        <v>1470</v>
      </c>
      <c r="C46" s="11" t="s">
        <v>179</v>
      </c>
      <c r="D46" s="16" t="s">
        <v>547</v>
      </c>
      <c r="E46" s="21">
        <v>1</v>
      </c>
      <c r="F46" s="19">
        <v>8</v>
      </c>
      <c r="G46" s="19">
        <v>4</v>
      </c>
      <c r="H46" s="19">
        <v>352</v>
      </c>
      <c r="I46" s="19">
        <v>352</v>
      </c>
      <c r="J46" s="307">
        <v>37</v>
      </c>
      <c r="K46" s="19">
        <v>1</v>
      </c>
      <c r="L46" s="19">
        <v>0</v>
      </c>
      <c r="M46" s="24" t="s">
        <v>681</v>
      </c>
      <c r="N46" s="23"/>
      <c r="O46" s="23" t="s">
        <v>714</v>
      </c>
      <c r="P46" s="19"/>
      <c r="Q46" s="5"/>
      <c r="V46" s="5"/>
    </row>
    <row r="47" spans="1:22" ht="18.75" customHeight="1" x14ac:dyDescent="0.25">
      <c r="A47" s="19">
        <v>6700</v>
      </c>
      <c r="B47" s="16" t="s">
        <v>1471</v>
      </c>
      <c r="C47" s="11" t="s">
        <v>325</v>
      </c>
      <c r="D47" s="16" t="s">
        <v>534</v>
      </c>
      <c r="E47" s="21">
        <v>1</v>
      </c>
      <c r="F47" s="19">
        <v>3</v>
      </c>
      <c r="G47" s="19">
        <v>4</v>
      </c>
      <c r="H47" s="19">
        <v>1377</v>
      </c>
      <c r="I47" s="19">
        <v>1377</v>
      </c>
      <c r="J47" s="307">
        <v>110</v>
      </c>
      <c r="K47" s="19">
        <v>1</v>
      </c>
      <c r="L47" s="19">
        <v>0</v>
      </c>
      <c r="M47" s="24" t="s">
        <v>681</v>
      </c>
      <c r="N47" s="23"/>
      <c r="O47" s="23"/>
      <c r="P47" s="19"/>
      <c r="Q47" s="5"/>
      <c r="V47" s="5"/>
    </row>
    <row r="48" spans="1:22" ht="18.75" customHeight="1" x14ac:dyDescent="0.25">
      <c r="A48" s="19">
        <v>6701</v>
      </c>
      <c r="B48" s="16" t="s">
        <v>1472</v>
      </c>
      <c r="C48" s="11" t="s">
        <v>545</v>
      </c>
      <c r="D48" s="16" t="s">
        <v>534</v>
      </c>
      <c r="E48" s="21">
        <v>1</v>
      </c>
      <c r="F48" s="19">
        <v>17</v>
      </c>
      <c r="G48" s="19">
        <v>21</v>
      </c>
      <c r="H48" s="19">
        <v>54870</v>
      </c>
      <c r="I48" s="19">
        <v>54870</v>
      </c>
      <c r="J48" s="307">
        <v>454</v>
      </c>
      <c r="K48" s="19">
        <v>3</v>
      </c>
      <c r="L48" s="19">
        <v>0</v>
      </c>
      <c r="M48" s="24" t="s">
        <v>681</v>
      </c>
      <c r="N48" s="23"/>
      <c r="O48" s="23" t="s">
        <v>744</v>
      </c>
      <c r="P48" s="19"/>
      <c r="Q48" s="5"/>
      <c r="V48" s="5"/>
    </row>
    <row r="49" spans="1:22" ht="18.75" customHeight="1" x14ac:dyDescent="0.25">
      <c r="A49" s="19">
        <v>6702</v>
      </c>
      <c r="B49" s="16" t="s">
        <v>1473</v>
      </c>
      <c r="C49" s="11" t="s">
        <v>555</v>
      </c>
      <c r="D49" s="16" t="s">
        <v>547</v>
      </c>
      <c r="E49" s="21">
        <v>1</v>
      </c>
      <c r="F49" s="19">
        <v>7</v>
      </c>
      <c r="G49" s="19">
        <v>9</v>
      </c>
      <c r="H49" s="19">
        <v>10795</v>
      </c>
      <c r="I49" s="19">
        <v>10795</v>
      </c>
      <c r="J49" s="307">
        <v>748</v>
      </c>
      <c r="K49" s="19">
        <v>2</v>
      </c>
      <c r="L49" s="19">
        <v>0</v>
      </c>
      <c r="M49" s="24" t="s">
        <v>681</v>
      </c>
      <c r="N49" s="23"/>
      <c r="O49" s="23"/>
      <c r="P49" s="19"/>
      <c r="Q49" s="5"/>
      <c r="V49" s="5"/>
    </row>
    <row r="50" spans="1:22" ht="18.75" customHeight="1" x14ac:dyDescent="0.25">
      <c r="A50" s="19">
        <v>6703</v>
      </c>
      <c r="B50" s="16" t="s">
        <v>1474</v>
      </c>
      <c r="C50" s="11" t="s">
        <v>551</v>
      </c>
      <c r="D50" s="16" t="s">
        <v>547</v>
      </c>
      <c r="E50" s="21">
        <v>1</v>
      </c>
      <c r="F50" s="19">
        <v>5</v>
      </c>
      <c r="G50" s="19">
        <v>5</v>
      </c>
      <c r="H50" s="19">
        <v>1290</v>
      </c>
      <c r="I50" s="19">
        <v>1290</v>
      </c>
      <c r="J50" s="307">
        <v>68</v>
      </c>
      <c r="K50" s="19">
        <v>1</v>
      </c>
      <c r="L50" s="19">
        <v>0</v>
      </c>
      <c r="M50" s="24" t="s">
        <v>681</v>
      </c>
      <c r="N50" s="23"/>
      <c r="O50" s="23" t="s">
        <v>744</v>
      </c>
      <c r="P50" s="19"/>
      <c r="Q50" s="5"/>
      <c r="V50" s="5"/>
    </row>
    <row r="51" spans="1:22" ht="18.75" customHeight="1" x14ac:dyDescent="0.25">
      <c r="A51" s="19">
        <v>6705</v>
      </c>
      <c r="B51" s="16" t="s">
        <v>1475</v>
      </c>
      <c r="C51" s="11" t="s">
        <v>562</v>
      </c>
      <c r="D51" s="16" t="s">
        <v>532</v>
      </c>
      <c r="E51" s="21">
        <v>1</v>
      </c>
      <c r="F51" s="19">
        <v>12</v>
      </c>
      <c r="G51" s="19">
        <v>21</v>
      </c>
      <c r="H51" s="19">
        <v>27530</v>
      </c>
      <c r="I51" s="19">
        <v>27530</v>
      </c>
      <c r="J51" s="307">
        <v>1743</v>
      </c>
      <c r="K51" s="19">
        <v>4</v>
      </c>
      <c r="L51" s="19">
        <v>0</v>
      </c>
      <c r="M51" s="24" t="s">
        <v>681</v>
      </c>
      <c r="N51" s="23"/>
      <c r="O51" s="23" t="s">
        <v>744</v>
      </c>
      <c r="P51" s="19"/>
      <c r="Q51" s="5"/>
      <c r="V51" s="5"/>
    </row>
    <row r="52" spans="1:22" ht="18.75" customHeight="1" x14ac:dyDescent="0.25">
      <c r="A52" s="19">
        <v>6706</v>
      </c>
      <c r="B52" s="16" t="s">
        <v>1476</v>
      </c>
      <c r="C52" s="11" t="s">
        <v>540</v>
      </c>
      <c r="D52" s="16" t="s">
        <v>534</v>
      </c>
      <c r="E52" s="21">
        <v>1</v>
      </c>
      <c r="F52" s="19">
        <v>68</v>
      </c>
      <c r="G52" s="19">
        <v>80</v>
      </c>
      <c r="H52" s="19">
        <v>89440</v>
      </c>
      <c r="I52" s="19">
        <v>89440</v>
      </c>
      <c r="J52" s="307">
        <v>1243</v>
      </c>
      <c r="K52" s="19">
        <v>5</v>
      </c>
      <c r="L52" s="19">
        <v>0</v>
      </c>
      <c r="M52" s="24" t="s">
        <v>681</v>
      </c>
      <c r="N52" s="23"/>
      <c r="O52" s="23" t="s">
        <v>744</v>
      </c>
      <c r="P52" s="19"/>
      <c r="Q52" s="5"/>
      <c r="V52" s="5"/>
    </row>
    <row r="53" spans="1:22" ht="18.75" customHeight="1" x14ac:dyDescent="0.25">
      <c r="A53" s="5"/>
      <c r="C53" s="97"/>
      <c r="E53" s="6"/>
      <c r="F53" s="19">
        <f t="shared" ref="F53:L53" si="1">SUM(F26:F52)</f>
        <v>676</v>
      </c>
      <c r="G53" s="19">
        <f t="shared" si="1"/>
        <v>772</v>
      </c>
      <c r="H53" s="19">
        <f t="shared" si="1"/>
        <v>920731</v>
      </c>
      <c r="I53" s="19">
        <f t="shared" si="1"/>
        <v>920731</v>
      </c>
      <c r="J53" s="307">
        <f t="shared" si="1"/>
        <v>18219</v>
      </c>
      <c r="K53" s="19">
        <f t="shared" si="1"/>
        <v>99</v>
      </c>
      <c r="L53" s="19">
        <f t="shared" si="1"/>
        <v>7</v>
      </c>
      <c r="M53" s="9"/>
      <c r="N53" s="9"/>
      <c r="O53" s="8"/>
      <c r="P53" s="5"/>
      <c r="Q53" s="5"/>
      <c r="V53" s="5"/>
    </row>
    <row r="54" spans="1:22" ht="18.75" customHeight="1" x14ac:dyDescent="0.25">
      <c r="A54" s="5"/>
      <c r="C54" s="97"/>
      <c r="E54" s="6"/>
      <c r="F54" s="5"/>
      <c r="G54" s="5"/>
      <c r="H54" s="5"/>
      <c r="I54" s="5"/>
      <c r="J54" s="5"/>
      <c r="K54" s="1"/>
      <c r="L54" s="1"/>
      <c r="M54" s="9"/>
      <c r="N54" s="9"/>
      <c r="O54" s="8"/>
      <c r="P54" s="5"/>
      <c r="Q54" s="5"/>
      <c r="V54" s="5"/>
    </row>
    <row r="55" spans="1:22" ht="18.75" customHeight="1" x14ac:dyDescent="0.25">
      <c r="A55" s="19" t="s">
        <v>509</v>
      </c>
      <c r="B55" s="16" t="s">
        <v>510</v>
      </c>
      <c r="C55" s="11" t="s">
        <v>511</v>
      </c>
      <c r="D55" s="16" t="s">
        <v>512</v>
      </c>
      <c r="E55" s="21" t="s">
        <v>513</v>
      </c>
      <c r="F55" s="19" t="s">
        <v>514</v>
      </c>
      <c r="G55" s="19" t="s">
        <v>12</v>
      </c>
      <c r="H55" s="19" t="s">
        <v>515</v>
      </c>
      <c r="I55" s="19" t="s">
        <v>516</v>
      </c>
      <c r="J55" s="307" t="s">
        <v>712</v>
      </c>
      <c r="K55" s="19" t="s">
        <v>959</v>
      </c>
      <c r="L55" s="19" t="s">
        <v>961</v>
      </c>
      <c r="M55" s="24" t="s">
        <v>962</v>
      </c>
      <c r="N55" s="24"/>
      <c r="O55" s="23"/>
      <c r="P55" s="19"/>
      <c r="Q55" s="5"/>
      <c r="V55" s="5"/>
    </row>
    <row r="56" spans="1:22" ht="18.75" customHeight="1" x14ac:dyDescent="0.25">
      <c r="A56" s="19">
        <v>6769</v>
      </c>
      <c r="B56" s="16" t="s">
        <v>1477</v>
      </c>
      <c r="C56" s="11" t="s">
        <v>531</v>
      </c>
      <c r="D56" s="16" t="s">
        <v>525</v>
      </c>
      <c r="E56" s="21">
        <v>1</v>
      </c>
      <c r="F56" s="19">
        <v>3</v>
      </c>
      <c r="G56" s="19">
        <v>3</v>
      </c>
      <c r="H56" s="19">
        <v>5150</v>
      </c>
      <c r="I56" s="19">
        <v>5150</v>
      </c>
      <c r="J56" s="307">
        <v>49</v>
      </c>
      <c r="K56" s="19">
        <v>1</v>
      </c>
      <c r="L56" s="19">
        <v>0</v>
      </c>
      <c r="M56" s="24" t="s">
        <v>714</v>
      </c>
      <c r="N56" s="23"/>
      <c r="O56" s="23" t="s">
        <v>744</v>
      </c>
      <c r="P56" s="19"/>
      <c r="Q56" s="5"/>
      <c r="V56" s="5"/>
    </row>
    <row r="57" spans="1:22" ht="18.75" customHeight="1" x14ac:dyDescent="0.25">
      <c r="A57" s="19">
        <v>6768</v>
      </c>
      <c r="B57" s="16" t="s">
        <v>1478</v>
      </c>
      <c r="C57" s="11" t="s">
        <v>179</v>
      </c>
      <c r="D57" s="16" t="s">
        <v>547</v>
      </c>
      <c r="E57" s="21">
        <v>1</v>
      </c>
      <c r="F57" s="19">
        <v>14</v>
      </c>
      <c r="G57" s="19">
        <v>8</v>
      </c>
      <c r="H57" s="19">
        <v>1308</v>
      </c>
      <c r="I57" s="19">
        <v>1308</v>
      </c>
      <c r="J57" s="307">
        <v>80</v>
      </c>
      <c r="K57" s="19">
        <v>1</v>
      </c>
      <c r="L57" s="19">
        <v>0</v>
      </c>
      <c r="M57" s="24" t="s">
        <v>714</v>
      </c>
      <c r="N57" s="23"/>
      <c r="O57" s="23" t="s">
        <v>744</v>
      </c>
      <c r="P57" s="19"/>
      <c r="Q57" s="5"/>
      <c r="V57" s="5"/>
    </row>
    <row r="58" spans="1:22" ht="18.75" customHeight="1" x14ac:dyDescent="0.25">
      <c r="A58" s="19">
        <v>6766</v>
      </c>
      <c r="B58" s="16" t="s">
        <v>1479</v>
      </c>
      <c r="C58" s="11" t="s">
        <v>530</v>
      </c>
      <c r="D58" s="16" t="s">
        <v>525</v>
      </c>
      <c r="E58" s="21">
        <v>1</v>
      </c>
      <c r="F58" s="19">
        <v>8</v>
      </c>
      <c r="G58" s="19">
        <v>9</v>
      </c>
      <c r="H58" s="19">
        <v>8515</v>
      </c>
      <c r="I58" s="19">
        <v>8515</v>
      </c>
      <c r="J58" s="307">
        <v>246</v>
      </c>
      <c r="K58" s="19">
        <v>1</v>
      </c>
      <c r="L58" s="19">
        <v>0</v>
      </c>
      <c r="M58" s="24" t="s">
        <v>714</v>
      </c>
      <c r="N58" s="23"/>
      <c r="O58" s="23" t="s">
        <v>744</v>
      </c>
      <c r="P58" s="19"/>
      <c r="Q58" s="5"/>
      <c r="V58" s="5"/>
    </row>
    <row r="59" spans="1:22" ht="18.75" customHeight="1" x14ac:dyDescent="0.25">
      <c r="A59" s="19">
        <v>6765</v>
      </c>
      <c r="B59" s="16" t="s">
        <v>1480</v>
      </c>
      <c r="C59" s="11" t="s">
        <v>553</v>
      </c>
      <c r="D59" s="16" t="s">
        <v>527</v>
      </c>
      <c r="E59" s="21">
        <v>1</v>
      </c>
      <c r="F59" s="19">
        <v>16</v>
      </c>
      <c r="G59" s="19">
        <v>18</v>
      </c>
      <c r="H59" s="19">
        <v>30223</v>
      </c>
      <c r="I59" s="19">
        <v>30223</v>
      </c>
      <c r="J59" s="307">
        <v>2727</v>
      </c>
      <c r="K59" s="19">
        <v>2</v>
      </c>
      <c r="L59" s="19">
        <v>1</v>
      </c>
      <c r="M59" s="24" t="s">
        <v>714</v>
      </c>
      <c r="N59" s="23"/>
      <c r="O59" s="23" t="s">
        <v>744</v>
      </c>
      <c r="P59" s="19"/>
      <c r="Q59" s="5"/>
      <c r="V59" s="5"/>
    </row>
    <row r="60" spans="1:22" ht="18.75" customHeight="1" x14ac:dyDescent="0.25">
      <c r="A60" s="19">
        <v>6763</v>
      </c>
      <c r="B60" s="16" t="s">
        <v>1481</v>
      </c>
      <c r="C60" s="11" t="s">
        <v>526</v>
      </c>
      <c r="D60" s="16" t="s">
        <v>527</v>
      </c>
      <c r="E60" s="21">
        <v>1</v>
      </c>
      <c r="F60" s="19">
        <v>10</v>
      </c>
      <c r="G60" s="19">
        <v>10</v>
      </c>
      <c r="H60" s="19">
        <v>62</v>
      </c>
      <c r="I60" s="19">
        <v>62</v>
      </c>
      <c r="J60" s="307">
        <v>62</v>
      </c>
      <c r="K60" s="19">
        <v>2</v>
      </c>
      <c r="L60" s="19">
        <v>0</v>
      </c>
      <c r="M60" s="24" t="s">
        <v>714</v>
      </c>
      <c r="N60" s="23"/>
      <c r="O60" s="23" t="s">
        <v>744</v>
      </c>
      <c r="P60" s="19"/>
      <c r="Q60" s="5"/>
      <c r="V60" s="5"/>
    </row>
    <row r="61" spans="1:22" ht="18.75" customHeight="1" x14ac:dyDescent="0.25">
      <c r="A61" s="19">
        <v>6761</v>
      </c>
      <c r="B61" s="16" t="s">
        <v>1482</v>
      </c>
      <c r="C61" s="11" t="s">
        <v>325</v>
      </c>
      <c r="D61" s="16" t="s">
        <v>534</v>
      </c>
      <c r="E61" s="21">
        <v>1</v>
      </c>
      <c r="F61" s="19">
        <v>3</v>
      </c>
      <c r="G61" s="19">
        <v>3</v>
      </c>
      <c r="H61" s="19">
        <v>1510</v>
      </c>
      <c r="I61" s="19">
        <v>1510</v>
      </c>
      <c r="J61" s="307">
        <v>91</v>
      </c>
      <c r="K61" s="19">
        <v>1</v>
      </c>
      <c r="L61" s="19">
        <v>0</v>
      </c>
      <c r="M61" s="24" t="s">
        <v>714</v>
      </c>
      <c r="N61" s="23"/>
      <c r="O61" s="23"/>
      <c r="P61" s="19"/>
      <c r="Q61" s="5"/>
      <c r="V61" s="5"/>
    </row>
    <row r="62" spans="1:22" ht="18.75" customHeight="1" x14ac:dyDescent="0.25">
      <c r="A62" s="19">
        <v>6760</v>
      </c>
      <c r="B62" s="16" t="s">
        <v>1483</v>
      </c>
      <c r="C62" s="11" t="s">
        <v>545</v>
      </c>
      <c r="D62" s="16" t="s">
        <v>534</v>
      </c>
      <c r="E62" s="21">
        <v>1</v>
      </c>
      <c r="F62" s="19">
        <v>3</v>
      </c>
      <c r="G62" s="19">
        <v>3</v>
      </c>
      <c r="H62" s="19">
        <v>2050</v>
      </c>
      <c r="I62" s="19">
        <v>2050</v>
      </c>
      <c r="J62" s="307">
        <v>44</v>
      </c>
      <c r="K62" s="19">
        <v>1</v>
      </c>
      <c r="L62" s="19">
        <v>0</v>
      </c>
      <c r="M62" s="24" t="s">
        <v>714</v>
      </c>
      <c r="N62" s="23"/>
      <c r="O62" s="23" t="s">
        <v>744</v>
      </c>
      <c r="P62" s="19"/>
      <c r="Q62" s="5"/>
      <c r="V62" s="5"/>
    </row>
    <row r="63" spans="1:22" ht="18.75" customHeight="1" x14ac:dyDescent="0.25">
      <c r="A63" s="19">
        <v>6759</v>
      </c>
      <c r="B63" s="16" t="s">
        <v>1484</v>
      </c>
      <c r="C63" s="11" t="s">
        <v>543</v>
      </c>
      <c r="D63" s="16" t="s">
        <v>534</v>
      </c>
      <c r="E63" s="21">
        <v>1</v>
      </c>
      <c r="F63" s="19">
        <v>8</v>
      </c>
      <c r="G63" s="19">
        <v>4</v>
      </c>
      <c r="H63" s="19">
        <v>454</v>
      </c>
      <c r="I63" s="19">
        <v>454</v>
      </c>
      <c r="J63" s="307">
        <v>49</v>
      </c>
      <c r="K63" s="19">
        <v>1</v>
      </c>
      <c r="L63" s="19">
        <v>0</v>
      </c>
      <c r="M63" s="24" t="s">
        <v>714</v>
      </c>
      <c r="N63" s="23"/>
      <c r="O63" s="23"/>
      <c r="P63" s="19"/>
      <c r="Q63" s="5"/>
      <c r="V63" s="5"/>
    </row>
    <row r="64" spans="1:22" ht="18.75" customHeight="1" x14ac:dyDescent="0.25">
      <c r="A64" s="19">
        <v>6756</v>
      </c>
      <c r="B64" s="16" t="s">
        <v>1485</v>
      </c>
      <c r="C64" s="11" t="s">
        <v>529</v>
      </c>
      <c r="D64" s="16" t="s">
        <v>527</v>
      </c>
      <c r="E64" s="21">
        <v>1</v>
      </c>
      <c r="F64" s="19">
        <v>6</v>
      </c>
      <c r="G64" s="19">
        <v>3</v>
      </c>
      <c r="H64" s="19">
        <v>7600</v>
      </c>
      <c r="I64" s="19">
        <v>7600</v>
      </c>
      <c r="J64" s="307">
        <v>11</v>
      </c>
      <c r="K64" s="19">
        <v>1</v>
      </c>
      <c r="L64" s="19">
        <v>0</v>
      </c>
      <c r="M64" s="24" t="s">
        <v>714</v>
      </c>
      <c r="N64" s="23"/>
      <c r="O64" s="23" t="s">
        <v>744</v>
      </c>
      <c r="P64" s="19"/>
      <c r="Q64" s="5"/>
      <c r="V64" s="5"/>
    </row>
    <row r="65" spans="1:22" ht="18.75" customHeight="1" x14ac:dyDescent="0.25">
      <c r="A65" s="19">
        <v>6755</v>
      </c>
      <c r="B65" s="16" t="s">
        <v>1486</v>
      </c>
      <c r="C65" s="11" t="s">
        <v>982</v>
      </c>
      <c r="D65" s="16" t="s">
        <v>535</v>
      </c>
      <c r="E65" s="21">
        <v>1</v>
      </c>
      <c r="F65" s="19">
        <v>5</v>
      </c>
      <c r="G65" s="19">
        <v>8</v>
      </c>
      <c r="H65" s="19">
        <v>4790</v>
      </c>
      <c r="I65" s="19">
        <v>4790</v>
      </c>
      <c r="J65" s="307">
        <v>2030</v>
      </c>
      <c r="K65" s="19">
        <v>1</v>
      </c>
      <c r="L65" s="19">
        <v>0</v>
      </c>
      <c r="M65" s="24" t="s">
        <v>714</v>
      </c>
      <c r="N65" s="23"/>
      <c r="O65" s="23" t="s">
        <v>744</v>
      </c>
      <c r="P65" s="19"/>
      <c r="Q65" s="5"/>
      <c r="V65" s="5"/>
    </row>
    <row r="66" spans="1:22" ht="18.75" customHeight="1" x14ac:dyDescent="0.25">
      <c r="A66" s="19">
        <v>6754</v>
      </c>
      <c r="B66" s="16" t="s">
        <v>1487</v>
      </c>
      <c r="C66" s="11" t="s">
        <v>540</v>
      </c>
      <c r="D66" s="16" t="s">
        <v>534</v>
      </c>
      <c r="E66" s="21">
        <v>1</v>
      </c>
      <c r="F66" s="19">
        <v>7</v>
      </c>
      <c r="G66" s="19">
        <v>8</v>
      </c>
      <c r="H66" s="19">
        <v>5170</v>
      </c>
      <c r="I66" s="19">
        <v>5170</v>
      </c>
      <c r="J66" s="307">
        <v>95</v>
      </c>
      <c r="K66" s="19">
        <v>1</v>
      </c>
      <c r="L66" s="19">
        <v>0</v>
      </c>
      <c r="M66" s="24" t="s">
        <v>714</v>
      </c>
      <c r="N66" s="23"/>
      <c r="O66" s="23" t="s">
        <v>744</v>
      </c>
      <c r="P66" s="19"/>
      <c r="Q66" s="5"/>
      <c r="V66" s="5"/>
    </row>
    <row r="67" spans="1:22" ht="18.75" customHeight="1" x14ac:dyDescent="0.25">
      <c r="A67" s="19">
        <v>6753</v>
      </c>
      <c r="B67" s="16" t="s">
        <v>1488</v>
      </c>
      <c r="C67" s="11" t="s">
        <v>144</v>
      </c>
      <c r="D67" s="16" t="s">
        <v>528</v>
      </c>
      <c r="E67" s="21">
        <v>1</v>
      </c>
      <c r="F67" s="19">
        <v>5</v>
      </c>
      <c r="G67" s="19">
        <v>5</v>
      </c>
      <c r="H67" s="19">
        <v>2974</v>
      </c>
      <c r="I67" s="19">
        <v>2974</v>
      </c>
      <c r="J67" s="307">
        <v>56</v>
      </c>
      <c r="K67" s="19">
        <v>1</v>
      </c>
      <c r="L67" s="19">
        <v>0</v>
      </c>
      <c r="M67" s="24" t="s">
        <v>714</v>
      </c>
      <c r="N67" s="23"/>
      <c r="O67" s="23" t="s">
        <v>744</v>
      </c>
      <c r="P67" s="19"/>
      <c r="Q67" s="5"/>
      <c r="V67" s="5"/>
    </row>
    <row r="68" spans="1:22" ht="18.75" customHeight="1" x14ac:dyDescent="0.25">
      <c r="A68" s="19">
        <v>6749</v>
      </c>
      <c r="B68" s="16" t="s">
        <v>1489</v>
      </c>
      <c r="C68" s="11" t="s">
        <v>149</v>
      </c>
      <c r="D68" s="16" t="s">
        <v>532</v>
      </c>
      <c r="E68" s="21">
        <v>1</v>
      </c>
      <c r="F68" s="19">
        <v>27</v>
      </c>
      <c r="G68" s="19">
        <v>16</v>
      </c>
      <c r="H68" s="19">
        <v>18111</v>
      </c>
      <c r="I68" s="19">
        <v>18111</v>
      </c>
      <c r="J68" s="307">
        <v>522</v>
      </c>
      <c r="K68" s="19">
        <v>1</v>
      </c>
      <c r="L68" s="19">
        <v>0</v>
      </c>
      <c r="M68" s="24" t="s">
        <v>714</v>
      </c>
      <c r="N68" s="23"/>
      <c r="O68" s="23"/>
      <c r="P68" s="19"/>
      <c r="Q68" s="5"/>
      <c r="V68" s="5"/>
    </row>
    <row r="69" spans="1:22" ht="18.75" customHeight="1" x14ac:dyDescent="0.25">
      <c r="A69" s="19">
        <v>6748</v>
      </c>
      <c r="B69" s="16" t="s">
        <v>1490</v>
      </c>
      <c r="C69" s="11" t="s">
        <v>552</v>
      </c>
      <c r="D69" s="16" t="s">
        <v>534</v>
      </c>
      <c r="E69" s="21">
        <v>1</v>
      </c>
      <c r="F69" s="19">
        <v>7</v>
      </c>
      <c r="G69" s="19">
        <v>7</v>
      </c>
      <c r="H69" s="19">
        <v>10245</v>
      </c>
      <c r="I69" s="19">
        <v>10245</v>
      </c>
      <c r="J69" s="307">
        <v>379</v>
      </c>
      <c r="K69" s="19">
        <v>1</v>
      </c>
      <c r="L69" s="19">
        <v>0</v>
      </c>
      <c r="M69" s="24" t="s">
        <v>714</v>
      </c>
      <c r="N69" s="23"/>
      <c r="O69" s="23" t="s">
        <v>744</v>
      </c>
      <c r="P69" s="19"/>
      <c r="Q69" s="5"/>
      <c r="V69" s="5"/>
    </row>
    <row r="70" spans="1:22" ht="18.75" customHeight="1" x14ac:dyDescent="0.25">
      <c r="A70" s="19">
        <v>6743</v>
      </c>
      <c r="B70" s="16" t="s">
        <v>1491</v>
      </c>
      <c r="C70" s="11" t="s">
        <v>538</v>
      </c>
      <c r="D70" s="16" t="s">
        <v>534</v>
      </c>
      <c r="E70" s="21">
        <v>1</v>
      </c>
      <c r="F70" s="19">
        <v>49</v>
      </c>
      <c r="G70" s="19">
        <v>51</v>
      </c>
      <c r="H70" s="19">
        <v>139239</v>
      </c>
      <c r="I70" s="19">
        <v>139239</v>
      </c>
      <c r="J70" s="307">
        <v>10184</v>
      </c>
      <c r="K70" s="19">
        <v>8</v>
      </c>
      <c r="L70" s="19">
        <v>0</v>
      </c>
      <c r="M70" s="24" t="s">
        <v>714</v>
      </c>
      <c r="N70" s="23"/>
      <c r="O70" s="23" t="s">
        <v>744</v>
      </c>
      <c r="P70" s="19"/>
      <c r="Q70" s="5"/>
      <c r="V70" s="5"/>
    </row>
    <row r="71" spans="1:22" ht="18.75" customHeight="1" x14ac:dyDescent="0.25">
      <c r="A71" s="19">
        <v>6742</v>
      </c>
      <c r="B71" s="16" t="s">
        <v>1492</v>
      </c>
      <c r="C71" s="11" t="s">
        <v>566</v>
      </c>
      <c r="D71" s="16" t="s">
        <v>567</v>
      </c>
      <c r="E71" s="21">
        <v>1</v>
      </c>
      <c r="F71" s="19">
        <v>54</v>
      </c>
      <c r="G71" s="19">
        <v>49</v>
      </c>
      <c r="H71" s="19">
        <v>33330</v>
      </c>
      <c r="I71" s="19">
        <v>33330</v>
      </c>
      <c r="J71" s="307">
        <v>3417</v>
      </c>
      <c r="K71" s="19">
        <v>7</v>
      </c>
      <c r="L71" s="19">
        <v>0</v>
      </c>
      <c r="M71" s="24" t="s">
        <v>714</v>
      </c>
      <c r="N71" s="23"/>
      <c r="O71" s="23" t="s">
        <v>744</v>
      </c>
      <c r="P71" s="19"/>
      <c r="Q71" s="5"/>
      <c r="V71" s="5"/>
    </row>
    <row r="72" spans="1:22" ht="18.75" customHeight="1" x14ac:dyDescent="0.25">
      <c r="A72" s="19">
        <v>6740</v>
      </c>
      <c r="B72" s="16" t="s">
        <v>1493</v>
      </c>
      <c r="C72" s="11" t="s">
        <v>533</v>
      </c>
      <c r="D72" s="16" t="s">
        <v>534</v>
      </c>
      <c r="E72" s="21">
        <v>1</v>
      </c>
      <c r="F72" s="19">
        <v>1</v>
      </c>
      <c r="G72" s="19">
        <v>1</v>
      </c>
      <c r="H72" s="19">
        <v>10</v>
      </c>
      <c r="I72" s="19">
        <v>10</v>
      </c>
      <c r="J72" s="307">
        <v>2</v>
      </c>
      <c r="K72" s="19">
        <v>1</v>
      </c>
      <c r="L72" s="19">
        <v>0</v>
      </c>
      <c r="M72" s="24" t="s">
        <v>714</v>
      </c>
      <c r="N72" s="23"/>
      <c r="O72" s="23" t="s">
        <v>744</v>
      </c>
      <c r="P72" s="19"/>
      <c r="Q72" s="5"/>
      <c r="V72" s="5"/>
    </row>
    <row r="73" spans="1:22" ht="18.75" customHeight="1" x14ac:dyDescent="0.25">
      <c r="A73" s="19">
        <v>6739</v>
      </c>
      <c r="B73" s="16" t="s">
        <v>1494</v>
      </c>
      <c r="C73" s="11" t="s">
        <v>552</v>
      </c>
      <c r="D73" s="16" t="s">
        <v>534</v>
      </c>
      <c r="E73" s="21">
        <v>1</v>
      </c>
      <c r="F73" s="19">
        <v>1</v>
      </c>
      <c r="G73" s="19">
        <v>1</v>
      </c>
      <c r="H73" s="19">
        <v>500</v>
      </c>
      <c r="I73" s="19">
        <v>500</v>
      </c>
      <c r="J73" s="307">
        <v>20</v>
      </c>
      <c r="K73" s="19">
        <v>1</v>
      </c>
      <c r="L73" s="19">
        <v>0</v>
      </c>
      <c r="M73" s="24" t="s">
        <v>714</v>
      </c>
      <c r="N73" s="23"/>
      <c r="O73" s="23" t="s">
        <v>744</v>
      </c>
      <c r="P73" s="19"/>
      <c r="Q73" s="5"/>
      <c r="V73" s="5"/>
    </row>
    <row r="74" spans="1:22" ht="18.75" customHeight="1" x14ac:dyDescent="0.25">
      <c r="A74" s="19">
        <v>6737</v>
      </c>
      <c r="B74" s="16" t="s">
        <v>1495</v>
      </c>
      <c r="C74" s="11" t="s">
        <v>540</v>
      </c>
      <c r="D74" s="16" t="s">
        <v>534</v>
      </c>
      <c r="E74" s="21">
        <v>1</v>
      </c>
      <c r="F74" s="19">
        <v>1</v>
      </c>
      <c r="G74" s="19">
        <v>1</v>
      </c>
      <c r="H74" s="19">
        <v>90</v>
      </c>
      <c r="I74" s="19">
        <v>90</v>
      </c>
      <c r="J74" s="307">
        <v>9</v>
      </c>
      <c r="K74" s="19">
        <v>1</v>
      </c>
      <c r="L74" s="19">
        <v>0</v>
      </c>
      <c r="M74" s="24" t="s">
        <v>714</v>
      </c>
      <c r="N74" s="23"/>
      <c r="O74" s="23" t="s">
        <v>744</v>
      </c>
      <c r="P74" s="19"/>
      <c r="Q74" s="5"/>
      <c r="V74" s="5"/>
    </row>
    <row r="75" spans="1:22" ht="18.75" customHeight="1" x14ac:dyDescent="0.25">
      <c r="A75" s="19">
        <v>6736</v>
      </c>
      <c r="B75" s="16" t="s">
        <v>1496</v>
      </c>
      <c r="C75" s="11" t="s">
        <v>562</v>
      </c>
      <c r="D75" s="16" t="s">
        <v>532</v>
      </c>
      <c r="E75" s="21">
        <v>1</v>
      </c>
      <c r="F75" s="19">
        <v>28</v>
      </c>
      <c r="G75" s="19">
        <v>34</v>
      </c>
      <c r="H75" s="19">
        <v>124074</v>
      </c>
      <c r="I75" s="19">
        <v>124074</v>
      </c>
      <c r="J75" s="307">
        <v>894</v>
      </c>
      <c r="K75" s="19">
        <v>5</v>
      </c>
      <c r="L75" s="19">
        <v>0</v>
      </c>
      <c r="M75" s="24" t="s">
        <v>714</v>
      </c>
      <c r="N75" s="23"/>
      <c r="O75" s="23" t="s">
        <v>744</v>
      </c>
      <c r="P75" s="19"/>
      <c r="Q75" s="5"/>
      <c r="V75" s="5"/>
    </row>
    <row r="76" spans="1:22" ht="18.75" customHeight="1" x14ac:dyDescent="0.25">
      <c r="A76" s="19">
        <v>6733</v>
      </c>
      <c r="B76" s="16" t="s">
        <v>1497</v>
      </c>
      <c r="C76" s="11" t="s">
        <v>325</v>
      </c>
      <c r="D76" s="16" t="s">
        <v>534</v>
      </c>
      <c r="E76" s="21">
        <v>1</v>
      </c>
      <c r="F76" s="19">
        <v>5</v>
      </c>
      <c r="G76" s="19">
        <v>8</v>
      </c>
      <c r="H76" s="19">
        <v>4090</v>
      </c>
      <c r="I76" s="19">
        <v>4090</v>
      </c>
      <c r="J76" s="307">
        <v>190</v>
      </c>
      <c r="K76" s="19">
        <v>1</v>
      </c>
      <c r="L76" s="19">
        <v>1</v>
      </c>
      <c r="M76" s="24" t="s">
        <v>714</v>
      </c>
      <c r="N76" s="23"/>
      <c r="O76" s="23"/>
      <c r="P76" s="19"/>
      <c r="Q76" s="5"/>
      <c r="V76" s="5"/>
    </row>
    <row r="77" spans="1:22" ht="18.75" customHeight="1" x14ac:dyDescent="0.25">
      <c r="A77" s="19">
        <v>6731</v>
      </c>
      <c r="B77" s="16" t="s">
        <v>1498</v>
      </c>
      <c r="C77" s="11" t="s">
        <v>551</v>
      </c>
      <c r="D77" s="16" t="s">
        <v>547</v>
      </c>
      <c r="E77" s="21">
        <v>1</v>
      </c>
      <c r="F77" s="19">
        <v>2</v>
      </c>
      <c r="G77" s="19">
        <v>2</v>
      </c>
      <c r="H77" s="19">
        <v>12</v>
      </c>
      <c r="I77" s="19">
        <v>12</v>
      </c>
      <c r="J77" s="307">
        <v>10</v>
      </c>
      <c r="K77" s="19">
        <v>1</v>
      </c>
      <c r="L77" s="19">
        <v>0</v>
      </c>
      <c r="M77" s="24" t="s">
        <v>714</v>
      </c>
      <c r="N77" s="23"/>
      <c r="O77" s="23" t="s">
        <v>744</v>
      </c>
      <c r="P77" s="19"/>
      <c r="Q77" s="5"/>
      <c r="V77" s="5"/>
    </row>
    <row r="78" spans="1:22" ht="18.75" customHeight="1" x14ac:dyDescent="0.25">
      <c r="A78" s="19">
        <v>6730</v>
      </c>
      <c r="B78" s="16" t="s">
        <v>1499</v>
      </c>
      <c r="C78" s="11" t="s">
        <v>573</v>
      </c>
      <c r="D78" s="16" t="s">
        <v>534</v>
      </c>
      <c r="E78" s="21">
        <v>1</v>
      </c>
      <c r="F78" s="19">
        <v>4</v>
      </c>
      <c r="G78" s="19">
        <v>5</v>
      </c>
      <c r="H78" s="19">
        <v>930</v>
      </c>
      <c r="I78" s="19">
        <v>930</v>
      </c>
      <c r="J78" s="307">
        <v>88</v>
      </c>
      <c r="K78" s="19">
        <v>1</v>
      </c>
      <c r="L78" s="19">
        <v>0</v>
      </c>
      <c r="M78" s="24" t="s">
        <v>714</v>
      </c>
      <c r="N78" s="23"/>
      <c r="O78" s="23"/>
      <c r="P78" s="19"/>
      <c r="Q78" s="5"/>
      <c r="V78" s="5"/>
    </row>
    <row r="79" spans="1:22" ht="18.75" customHeight="1" x14ac:dyDescent="0.25">
      <c r="A79" s="19">
        <v>6727</v>
      </c>
      <c r="B79" s="16" t="s">
        <v>1500</v>
      </c>
      <c r="C79" s="11" t="s">
        <v>982</v>
      </c>
      <c r="D79" s="16" t="s">
        <v>535</v>
      </c>
      <c r="E79" s="21">
        <v>1</v>
      </c>
      <c r="F79" s="19">
        <v>4</v>
      </c>
      <c r="G79" s="19">
        <v>3</v>
      </c>
      <c r="H79" s="19">
        <v>430</v>
      </c>
      <c r="I79" s="19">
        <v>430</v>
      </c>
      <c r="J79" s="307">
        <v>17</v>
      </c>
      <c r="K79" s="19">
        <v>1</v>
      </c>
      <c r="L79" s="19">
        <v>0</v>
      </c>
      <c r="M79" s="24" t="s">
        <v>714</v>
      </c>
      <c r="N79" s="23"/>
      <c r="O79" s="23" t="s">
        <v>744</v>
      </c>
      <c r="P79" s="19"/>
      <c r="Q79" s="5"/>
      <c r="V79" s="5"/>
    </row>
    <row r="80" spans="1:22" ht="18.75" customHeight="1" x14ac:dyDescent="0.25">
      <c r="A80" s="19">
        <v>6725</v>
      </c>
      <c r="B80" s="16" t="s">
        <v>1501</v>
      </c>
      <c r="C80" s="11" t="s">
        <v>543</v>
      </c>
      <c r="D80" s="16" t="s">
        <v>534</v>
      </c>
      <c r="E80" s="21">
        <v>1</v>
      </c>
      <c r="F80" s="19">
        <v>11</v>
      </c>
      <c r="G80" s="19">
        <v>12</v>
      </c>
      <c r="H80" s="19">
        <v>796</v>
      </c>
      <c r="I80" s="19">
        <v>796</v>
      </c>
      <c r="J80" s="307">
        <v>198</v>
      </c>
      <c r="K80" s="19">
        <v>1</v>
      </c>
      <c r="L80" s="19">
        <v>0</v>
      </c>
      <c r="M80" s="24" t="s">
        <v>714</v>
      </c>
      <c r="N80" s="23"/>
      <c r="O80" s="23"/>
      <c r="P80" s="19"/>
      <c r="Q80" s="5"/>
      <c r="V80" s="5"/>
    </row>
    <row r="81" spans="1:22" ht="18.75" customHeight="1" x14ac:dyDescent="0.25">
      <c r="A81" s="19">
        <v>6724</v>
      </c>
      <c r="B81" s="16" t="s">
        <v>1502</v>
      </c>
      <c r="C81" s="11" t="s">
        <v>954</v>
      </c>
      <c r="D81" s="16" t="s">
        <v>528</v>
      </c>
      <c r="E81" s="21">
        <v>1</v>
      </c>
      <c r="F81" s="19">
        <v>1</v>
      </c>
      <c r="G81" s="19">
        <v>1</v>
      </c>
      <c r="H81" s="19">
        <v>200</v>
      </c>
      <c r="I81" s="19">
        <v>200</v>
      </c>
      <c r="J81" s="307">
        <v>2</v>
      </c>
      <c r="K81" s="19">
        <v>1</v>
      </c>
      <c r="L81" s="19">
        <v>0</v>
      </c>
      <c r="M81" s="24" t="s">
        <v>714</v>
      </c>
      <c r="N81" s="23"/>
      <c r="O81" s="23" t="s">
        <v>744</v>
      </c>
      <c r="P81" s="19"/>
      <c r="Q81" s="5"/>
      <c r="V81" s="5"/>
    </row>
    <row r="82" spans="1:22" ht="18.75" customHeight="1" x14ac:dyDescent="0.25">
      <c r="A82" s="19">
        <v>6722</v>
      </c>
      <c r="B82" s="16" t="s">
        <v>1503</v>
      </c>
      <c r="C82" s="11" t="s">
        <v>937</v>
      </c>
      <c r="D82" s="16" t="s">
        <v>547</v>
      </c>
      <c r="E82" s="21">
        <v>1</v>
      </c>
      <c r="F82" s="19">
        <v>1</v>
      </c>
      <c r="G82" s="19">
        <v>1</v>
      </c>
      <c r="H82" s="19">
        <v>12</v>
      </c>
      <c r="I82" s="19">
        <v>12</v>
      </c>
      <c r="J82" s="307">
        <v>2</v>
      </c>
      <c r="K82" s="19">
        <v>1</v>
      </c>
      <c r="L82" s="19">
        <v>1</v>
      </c>
      <c r="M82" s="24" t="s">
        <v>714</v>
      </c>
      <c r="N82" s="23"/>
      <c r="O82" s="23"/>
      <c r="P82" s="19"/>
      <c r="Q82" s="5"/>
      <c r="V82" s="5"/>
    </row>
    <row r="83" spans="1:22" ht="18.75" customHeight="1" x14ac:dyDescent="0.25">
      <c r="A83" s="19">
        <v>6721</v>
      </c>
      <c r="B83" s="16" t="s">
        <v>1504</v>
      </c>
      <c r="C83" s="11" t="s">
        <v>552</v>
      </c>
      <c r="D83" s="16" t="s">
        <v>534</v>
      </c>
      <c r="E83" s="21">
        <v>1</v>
      </c>
      <c r="F83" s="19">
        <v>2</v>
      </c>
      <c r="G83" s="19">
        <v>4</v>
      </c>
      <c r="H83" s="19">
        <v>866</v>
      </c>
      <c r="I83" s="19">
        <v>866</v>
      </c>
      <c r="J83" s="307">
        <v>11</v>
      </c>
      <c r="K83" s="19">
        <v>1</v>
      </c>
      <c r="L83" s="19">
        <v>1</v>
      </c>
      <c r="M83" s="24" t="s">
        <v>714</v>
      </c>
      <c r="N83" s="23"/>
      <c r="O83" s="23" t="s">
        <v>744</v>
      </c>
      <c r="P83" s="19"/>
      <c r="Q83" s="5"/>
      <c r="V83" s="5"/>
    </row>
    <row r="84" spans="1:22" ht="18.75" customHeight="1" x14ac:dyDescent="0.25">
      <c r="A84" s="19">
        <v>6720</v>
      </c>
      <c r="B84" s="16" t="s">
        <v>1505</v>
      </c>
      <c r="C84" s="11" t="s">
        <v>529</v>
      </c>
      <c r="D84" s="16" t="s">
        <v>527</v>
      </c>
      <c r="E84" s="21">
        <v>1</v>
      </c>
      <c r="F84" s="19">
        <v>1</v>
      </c>
      <c r="G84" s="19">
        <v>1</v>
      </c>
      <c r="H84" s="19">
        <v>5000</v>
      </c>
      <c r="I84" s="19">
        <v>5000</v>
      </c>
      <c r="J84" s="307">
        <v>25</v>
      </c>
      <c r="K84" s="19">
        <v>1</v>
      </c>
      <c r="L84" s="19">
        <v>1</v>
      </c>
      <c r="M84" s="24" t="s">
        <v>714</v>
      </c>
      <c r="N84" s="23"/>
      <c r="O84" s="23" t="s">
        <v>744</v>
      </c>
      <c r="P84" s="19"/>
      <c r="Q84" s="5"/>
      <c r="V84" s="5"/>
    </row>
    <row r="85" spans="1:22" ht="18.75" customHeight="1" x14ac:dyDescent="0.25">
      <c r="A85" s="19">
        <v>6718</v>
      </c>
      <c r="B85" s="16" t="s">
        <v>1506</v>
      </c>
      <c r="C85" s="11" t="s">
        <v>149</v>
      </c>
      <c r="D85" s="16" t="s">
        <v>532</v>
      </c>
      <c r="E85" s="21">
        <v>1</v>
      </c>
      <c r="F85" s="19">
        <v>35</v>
      </c>
      <c r="G85" s="19">
        <v>38</v>
      </c>
      <c r="H85" s="19">
        <v>43748</v>
      </c>
      <c r="I85" s="19">
        <v>43748</v>
      </c>
      <c r="J85" s="307">
        <v>319</v>
      </c>
      <c r="K85" s="19">
        <v>3</v>
      </c>
      <c r="L85" s="19">
        <v>1</v>
      </c>
      <c r="M85" s="24" t="s">
        <v>714</v>
      </c>
      <c r="N85" s="23"/>
      <c r="O85" s="23"/>
      <c r="P85" s="19"/>
      <c r="Q85" s="5"/>
      <c r="V85" s="5"/>
    </row>
    <row r="86" spans="1:22" ht="18.75" customHeight="1" x14ac:dyDescent="0.25">
      <c r="A86" s="19">
        <v>6678</v>
      </c>
      <c r="B86" s="16" t="s">
        <v>1451</v>
      </c>
      <c r="C86" s="11" t="s">
        <v>954</v>
      </c>
      <c r="D86" s="16" t="s">
        <v>528</v>
      </c>
      <c r="E86" s="21">
        <v>1</v>
      </c>
      <c r="F86" s="19">
        <v>6</v>
      </c>
      <c r="G86" s="19">
        <v>7</v>
      </c>
      <c r="H86" s="19">
        <v>2738</v>
      </c>
      <c r="I86" s="19">
        <v>2738</v>
      </c>
      <c r="J86" s="307">
        <v>98</v>
      </c>
      <c r="K86" s="19">
        <v>1</v>
      </c>
      <c r="L86" s="19">
        <v>0</v>
      </c>
      <c r="M86" s="24" t="s">
        <v>681</v>
      </c>
      <c r="N86" s="23"/>
      <c r="O86" s="23" t="s">
        <v>744</v>
      </c>
      <c r="P86" s="19"/>
      <c r="Q86" s="5"/>
      <c r="V86" s="5"/>
    </row>
    <row r="87" spans="1:22" ht="18.75" customHeight="1" x14ac:dyDescent="0.25">
      <c r="A87" s="19">
        <v>6709</v>
      </c>
      <c r="B87" s="16" t="s">
        <v>1507</v>
      </c>
      <c r="C87" s="11" t="s">
        <v>911</v>
      </c>
      <c r="D87" s="16" t="s">
        <v>532</v>
      </c>
      <c r="E87" s="21">
        <v>1</v>
      </c>
      <c r="F87" s="19">
        <v>1</v>
      </c>
      <c r="G87" s="19">
        <v>1</v>
      </c>
      <c r="H87" s="19">
        <v>20</v>
      </c>
      <c r="I87" s="19">
        <v>20</v>
      </c>
      <c r="J87" s="307">
        <v>10</v>
      </c>
      <c r="K87" s="19">
        <v>1</v>
      </c>
      <c r="L87" s="19">
        <v>1</v>
      </c>
      <c r="M87" s="24" t="s">
        <v>681</v>
      </c>
      <c r="N87" s="23"/>
      <c r="O87" s="23" t="s">
        <v>714</v>
      </c>
      <c r="P87" s="19"/>
      <c r="Q87" s="5"/>
      <c r="V87" s="5"/>
    </row>
    <row r="88" spans="1:22" ht="18.75" customHeight="1" x14ac:dyDescent="0.25">
      <c r="A88" s="19">
        <v>6710</v>
      </c>
      <c r="B88" s="16" t="s">
        <v>1508</v>
      </c>
      <c r="C88" s="11" t="s">
        <v>133</v>
      </c>
      <c r="D88" s="16" t="s">
        <v>525</v>
      </c>
      <c r="E88" s="21">
        <v>1</v>
      </c>
      <c r="F88" s="19">
        <v>31</v>
      </c>
      <c r="G88" s="19">
        <v>37</v>
      </c>
      <c r="H88" s="19">
        <v>83250</v>
      </c>
      <c r="I88" s="19">
        <v>83250</v>
      </c>
      <c r="J88" s="307">
        <v>619</v>
      </c>
      <c r="K88" s="19">
        <v>3</v>
      </c>
      <c r="L88" s="19">
        <v>0</v>
      </c>
      <c r="M88" s="24" t="s">
        <v>714</v>
      </c>
      <c r="N88" s="23"/>
      <c r="O88" s="23" t="s">
        <v>714</v>
      </c>
      <c r="P88" s="19"/>
      <c r="Q88" s="5"/>
      <c r="V88" s="5"/>
    </row>
    <row r="89" spans="1:22" ht="18.75" customHeight="1" x14ac:dyDescent="0.25">
      <c r="A89" s="19">
        <v>6711</v>
      </c>
      <c r="B89" s="16" t="s">
        <v>1509</v>
      </c>
      <c r="C89" s="11" t="s">
        <v>133</v>
      </c>
      <c r="D89" s="16" t="s">
        <v>525</v>
      </c>
      <c r="E89" s="21">
        <v>1</v>
      </c>
      <c r="F89" s="19">
        <v>34</v>
      </c>
      <c r="G89" s="19">
        <v>38</v>
      </c>
      <c r="H89" s="19">
        <v>38600</v>
      </c>
      <c r="I89" s="19">
        <v>38600</v>
      </c>
      <c r="J89" s="307">
        <v>300</v>
      </c>
      <c r="K89" s="19">
        <v>2</v>
      </c>
      <c r="L89" s="19">
        <v>0</v>
      </c>
      <c r="M89" s="24" t="s">
        <v>714</v>
      </c>
      <c r="N89" s="23"/>
      <c r="O89" s="23" t="s">
        <v>714</v>
      </c>
      <c r="P89" s="19"/>
      <c r="Q89" s="5"/>
      <c r="V89" s="5"/>
    </row>
    <row r="90" spans="1:22" ht="18.75" customHeight="1" x14ac:dyDescent="0.25">
      <c r="A90" s="19">
        <v>6712</v>
      </c>
      <c r="B90" s="16" t="s">
        <v>1510</v>
      </c>
      <c r="C90" s="11" t="s">
        <v>914</v>
      </c>
      <c r="D90" s="16" t="s">
        <v>525</v>
      </c>
      <c r="E90" s="21">
        <v>1</v>
      </c>
      <c r="F90" s="19">
        <v>33</v>
      </c>
      <c r="G90" s="19">
        <v>39</v>
      </c>
      <c r="H90" s="19">
        <v>29931</v>
      </c>
      <c r="I90" s="19">
        <v>29931</v>
      </c>
      <c r="J90" s="307">
        <v>619</v>
      </c>
      <c r="K90" s="19">
        <v>5</v>
      </c>
      <c r="L90" s="19">
        <v>1</v>
      </c>
      <c r="M90" s="24" t="s">
        <v>714</v>
      </c>
      <c r="N90" s="23"/>
      <c r="O90" s="23" t="s">
        <v>714</v>
      </c>
      <c r="P90" s="582">
        <v>2535</v>
      </c>
      <c r="Q90" s="5"/>
      <c r="V90" s="5"/>
    </row>
    <row r="91" spans="1:22" ht="18.75" customHeight="1" x14ac:dyDescent="0.25">
      <c r="A91" s="19">
        <v>6715</v>
      </c>
      <c r="B91" s="16" t="s">
        <v>1511</v>
      </c>
      <c r="C91" s="11" t="s">
        <v>199</v>
      </c>
      <c r="D91" s="16" t="s">
        <v>527</v>
      </c>
      <c r="E91" s="21">
        <v>1</v>
      </c>
      <c r="F91" s="19">
        <v>13</v>
      </c>
      <c r="G91" s="19">
        <v>17</v>
      </c>
      <c r="H91" s="19">
        <v>8520</v>
      </c>
      <c r="I91" s="19">
        <v>8520</v>
      </c>
      <c r="J91" s="307">
        <v>164</v>
      </c>
      <c r="K91" s="19">
        <v>3</v>
      </c>
      <c r="L91" s="19">
        <v>0</v>
      </c>
      <c r="M91" s="24" t="s">
        <v>714</v>
      </c>
      <c r="N91" s="23"/>
      <c r="O91" s="23" t="s">
        <v>714</v>
      </c>
      <c r="P91" s="19"/>
      <c r="Q91" s="5"/>
      <c r="V91" s="5"/>
    </row>
    <row r="92" spans="1:22" ht="18.75" customHeight="1" x14ac:dyDescent="0.25">
      <c r="A92" s="19">
        <v>6716</v>
      </c>
      <c r="B92" s="16" t="s">
        <v>1512</v>
      </c>
      <c r="C92" s="11" t="s">
        <v>553</v>
      </c>
      <c r="D92" s="16" t="s">
        <v>527</v>
      </c>
      <c r="E92" s="21">
        <v>1</v>
      </c>
      <c r="F92" s="19">
        <v>99</v>
      </c>
      <c r="G92" s="19">
        <v>105</v>
      </c>
      <c r="H92" s="19">
        <v>249737</v>
      </c>
      <c r="I92" s="19">
        <v>249737</v>
      </c>
      <c r="J92" s="307">
        <v>4768</v>
      </c>
      <c r="K92" s="19">
        <v>16</v>
      </c>
      <c r="L92" s="19">
        <v>0</v>
      </c>
      <c r="M92" s="24" t="s">
        <v>714</v>
      </c>
      <c r="N92" s="23"/>
      <c r="O92" s="23" t="s">
        <v>714</v>
      </c>
      <c r="P92" s="19"/>
      <c r="Q92" s="5"/>
      <c r="V92" s="5"/>
    </row>
    <row r="93" spans="1:22" ht="18.75" customHeight="1" x14ac:dyDescent="0.25">
      <c r="A93" s="19">
        <v>6717</v>
      </c>
      <c r="B93" s="16" t="s">
        <v>1513</v>
      </c>
      <c r="C93" s="11" t="s">
        <v>553</v>
      </c>
      <c r="D93" s="16" t="s">
        <v>527</v>
      </c>
      <c r="E93" s="21">
        <v>1</v>
      </c>
      <c r="F93" s="19">
        <v>1</v>
      </c>
      <c r="G93" s="19">
        <v>1</v>
      </c>
      <c r="H93" s="19">
        <v>18</v>
      </c>
      <c r="I93" s="19">
        <v>18</v>
      </c>
      <c r="J93" s="307">
        <v>9</v>
      </c>
      <c r="K93" s="19">
        <v>1</v>
      </c>
      <c r="L93" s="19">
        <v>0</v>
      </c>
      <c r="M93" s="24" t="s">
        <v>714</v>
      </c>
      <c r="N93" s="23"/>
      <c r="O93" s="23" t="s">
        <v>714</v>
      </c>
      <c r="P93" s="19"/>
      <c r="Q93" s="5"/>
      <c r="V93" s="5"/>
    </row>
    <row r="94" spans="1:22" ht="18.75" customHeight="1" x14ac:dyDescent="0.25">
      <c r="A94" s="19">
        <v>6719</v>
      </c>
      <c r="B94" s="16" t="s">
        <v>1514</v>
      </c>
      <c r="C94" s="11" t="s">
        <v>531</v>
      </c>
      <c r="D94" s="16" t="s">
        <v>525</v>
      </c>
      <c r="E94" s="21">
        <v>1</v>
      </c>
      <c r="F94" s="19">
        <v>1</v>
      </c>
      <c r="G94" s="19">
        <v>1</v>
      </c>
      <c r="H94" s="19">
        <v>16</v>
      </c>
      <c r="I94" s="19">
        <v>16</v>
      </c>
      <c r="J94" s="307">
        <v>16</v>
      </c>
      <c r="K94" s="19">
        <v>1</v>
      </c>
      <c r="L94" s="19">
        <v>0</v>
      </c>
      <c r="M94" s="24" t="s">
        <v>714</v>
      </c>
      <c r="N94" s="23"/>
      <c r="O94" s="23" t="s">
        <v>714</v>
      </c>
      <c r="P94" s="19"/>
      <c r="Q94" s="5"/>
      <c r="V94" s="5"/>
    </row>
    <row r="95" spans="1:22" ht="18.75" customHeight="1" x14ac:dyDescent="0.25">
      <c r="A95" s="19">
        <v>6729</v>
      </c>
      <c r="B95" s="16" t="s">
        <v>1515</v>
      </c>
      <c r="C95" s="11" t="s">
        <v>211</v>
      </c>
      <c r="D95" s="16" t="s">
        <v>534</v>
      </c>
      <c r="E95" s="21">
        <v>1</v>
      </c>
      <c r="F95" s="19">
        <v>1</v>
      </c>
      <c r="G95" s="19">
        <v>1</v>
      </c>
      <c r="H95" s="19">
        <v>13</v>
      </c>
      <c r="I95" s="19">
        <v>13</v>
      </c>
      <c r="J95" s="307">
        <v>13</v>
      </c>
      <c r="K95" s="19">
        <v>1</v>
      </c>
      <c r="L95" s="19">
        <v>0</v>
      </c>
      <c r="M95" s="24" t="s">
        <v>714</v>
      </c>
      <c r="N95" s="23"/>
      <c r="O95" s="23" t="s">
        <v>714</v>
      </c>
      <c r="P95" s="19"/>
      <c r="Q95" s="5"/>
      <c r="V95" s="5"/>
    </row>
    <row r="96" spans="1:22" ht="18.75" customHeight="1" x14ac:dyDescent="0.25">
      <c r="A96" s="19">
        <v>6734</v>
      </c>
      <c r="B96" s="16" t="s">
        <v>1516</v>
      </c>
      <c r="C96" s="11" t="s">
        <v>914</v>
      </c>
      <c r="D96" s="16" t="s">
        <v>525</v>
      </c>
      <c r="E96" s="21">
        <v>1</v>
      </c>
      <c r="F96" s="19">
        <v>1</v>
      </c>
      <c r="G96" s="19">
        <v>1</v>
      </c>
      <c r="H96" s="19">
        <v>3</v>
      </c>
      <c r="I96" s="19">
        <v>3</v>
      </c>
      <c r="J96" s="307">
        <v>3</v>
      </c>
      <c r="K96" s="19">
        <v>1</v>
      </c>
      <c r="L96" s="19">
        <v>0</v>
      </c>
      <c r="M96" s="24" t="s">
        <v>714</v>
      </c>
      <c r="N96" s="23"/>
      <c r="O96" s="23" t="s">
        <v>714</v>
      </c>
      <c r="P96" s="582">
        <v>135</v>
      </c>
      <c r="Q96" s="5"/>
      <c r="V96" s="5"/>
    </row>
    <row r="97" spans="1:22" ht="18.75" customHeight="1" x14ac:dyDescent="0.25">
      <c r="A97" s="5"/>
      <c r="C97" s="97"/>
      <c r="E97" s="6"/>
      <c r="F97" s="5"/>
      <c r="G97" s="5"/>
      <c r="H97" s="5"/>
      <c r="I97" s="5"/>
      <c r="J97" s="5"/>
      <c r="K97" s="1">
        <f>SUM(K56:K96)</f>
        <v>86</v>
      </c>
      <c r="L97" s="1">
        <f>SUM(L56:L96)</f>
        <v>8</v>
      </c>
      <c r="M97" s="9"/>
      <c r="N97" s="9"/>
      <c r="O97" s="8"/>
      <c r="P97" s="5"/>
      <c r="Q97" s="5"/>
      <c r="V97" s="5"/>
    </row>
    <row r="98" spans="1:22" ht="18.75" customHeight="1" x14ac:dyDescent="0.25">
      <c r="A98" s="5"/>
      <c r="C98" s="97"/>
      <c r="E98" s="6"/>
      <c r="F98" s="5"/>
      <c r="G98" s="5"/>
      <c r="H98" s="5"/>
      <c r="I98" s="5"/>
      <c r="J98" s="5"/>
      <c r="K98" s="1"/>
      <c r="L98" s="1"/>
      <c r="M98" s="9"/>
      <c r="N98" s="9"/>
      <c r="O98" s="8"/>
      <c r="P98" s="5"/>
      <c r="Q98" s="5"/>
      <c r="V98" s="5"/>
    </row>
    <row r="99" spans="1:22" ht="18.75" customHeight="1" x14ac:dyDescent="0.25">
      <c r="A99" s="19" t="s">
        <v>509</v>
      </c>
      <c r="B99" s="16" t="s">
        <v>510</v>
      </c>
      <c r="C99" s="11" t="s">
        <v>511</v>
      </c>
      <c r="D99" s="16" t="s">
        <v>512</v>
      </c>
      <c r="E99" s="21" t="s">
        <v>513</v>
      </c>
      <c r="F99" s="19" t="s">
        <v>514</v>
      </c>
      <c r="G99" s="19" t="s">
        <v>12</v>
      </c>
      <c r="H99" s="19" t="s">
        <v>515</v>
      </c>
      <c r="I99" s="19" t="s">
        <v>516</v>
      </c>
      <c r="J99" s="307" t="s">
        <v>712</v>
      </c>
      <c r="K99" s="19" t="s">
        <v>959</v>
      </c>
      <c r="L99" s="19" t="s">
        <v>1517</v>
      </c>
      <c r="M99" s="24" t="s">
        <v>960</v>
      </c>
      <c r="N99" s="23"/>
      <c r="O99" s="23" t="s">
        <v>961</v>
      </c>
      <c r="P99" s="19" t="s">
        <v>962</v>
      </c>
      <c r="Q99" s="5"/>
      <c r="V99" s="5"/>
    </row>
    <row r="100" spans="1:22" ht="18.75" customHeight="1" x14ac:dyDescent="0.25">
      <c r="A100" s="19">
        <v>6762</v>
      </c>
      <c r="B100" s="16" t="s">
        <v>1518</v>
      </c>
      <c r="C100" s="11" t="s">
        <v>539</v>
      </c>
      <c r="D100" s="16" t="s">
        <v>532</v>
      </c>
      <c r="E100" s="21">
        <v>1</v>
      </c>
      <c r="F100" s="19">
        <v>28</v>
      </c>
      <c r="G100" s="19">
        <v>33</v>
      </c>
      <c r="H100" s="19">
        <v>20321</v>
      </c>
      <c r="I100" s="19">
        <v>20321</v>
      </c>
      <c r="J100" s="307">
        <v>146</v>
      </c>
      <c r="K100" s="19">
        <v>1</v>
      </c>
      <c r="L100" s="19">
        <v>0</v>
      </c>
      <c r="M100" s="24" t="s">
        <v>714</v>
      </c>
      <c r="N100" s="23"/>
      <c r="O100" s="23"/>
      <c r="P100" s="19"/>
      <c r="Q100" s="5"/>
      <c r="V100" s="5"/>
    </row>
    <row r="101" spans="1:22" ht="18.75" customHeight="1" x14ac:dyDescent="0.25">
      <c r="A101" s="19">
        <v>6770</v>
      </c>
      <c r="B101" s="16" t="s">
        <v>1519</v>
      </c>
      <c r="C101" s="11" t="s">
        <v>555</v>
      </c>
      <c r="D101" s="16" t="s">
        <v>547</v>
      </c>
      <c r="E101" s="21">
        <v>1</v>
      </c>
      <c r="F101" s="19">
        <v>5</v>
      </c>
      <c r="G101" s="19">
        <v>7</v>
      </c>
      <c r="H101" s="19">
        <v>21840</v>
      </c>
      <c r="I101" s="19">
        <v>21840</v>
      </c>
      <c r="J101" s="307">
        <v>1329</v>
      </c>
      <c r="K101" s="19">
        <v>3</v>
      </c>
      <c r="L101" s="19">
        <v>1</v>
      </c>
      <c r="M101" s="24" t="s">
        <v>714</v>
      </c>
      <c r="N101" s="23"/>
      <c r="O101" s="23"/>
      <c r="P101" s="19"/>
      <c r="Q101" s="5"/>
      <c r="V101" s="5"/>
    </row>
    <row r="102" spans="1:22" ht="18.75" customHeight="1" x14ac:dyDescent="0.25">
      <c r="A102" s="19">
        <v>6782</v>
      </c>
      <c r="B102" s="16" t="s">
        <v>1520</v>
      </c>
      <c r="C102" s="11" t="s">
        <v>539</v>
      </c>
      <c r="D102" s="16" t="s">
        <v>532</v>
      </c>
      <c r="E102" s="21">
        <v>1</v>
      </c>
      <c r="F102" s="19">
        <v>5</v>
      </c>
      <c r="G102" s="19">
        <v>6</v>
      </c>
      <c r="H102" s="19">
        <v>2270</v>
      </c>
      <c r="I102" s="19">
        <v>2270</v>
      </c>
      <c r="J102" s="307">
        <v>18</v>
      </c>
      <c r="K102" s="19">
        <v>1</v>
      </c>
      <c r="L102" s="19">
        <v>0</v>
      </c>
      <c r="M102" s="24" t="s">
        <v>744</v>
      </c>
      <c r="N102" s="23"/>
      <c r="O102" s="23"/>
      <c r="P102" s="19"/>
      <c r="Q102" s="5"/>
      <c r="V102" s="5"/>
    </row>
    <row r="103" spans="1:22" ht="18.75" customHeight="1" x14ac:dyDescent="0.25">
      <c r="A103" s="19">
        <v>6812</v>
      </c>
      <c r="B103" s="16" t="s">
        <v>1521</v>
      </c>
      <c r="C103" s="11" t="s">
        <v>149</v>
      </c>
      <c r="D103" s="16" t="s">
        <v>532</v>
      </c>
      <c r="E103" s="21">
        <v>1</v>
      </c>
      <c r="F103" s="19">
        <v>1</v>
      </c>
      <c r="G103" s="19">
        <v>1</v>
      </c>
      <c r="H103" s="19">
        <v>20</v>
      </c>
      <c r="I103" s="19">
        <v>20</v>
      </c>
      <c r="J103" s="307">
        <v>1</v>
      </c>
      <c r="K103" s="19">
        <v>0</v>
      </c>
      <c r="L103" s="19">
        <v>0</v>
      </c>
      <c r="M103" s="24" t="s">
        <v>744</v>
      </c>
      <c r="N103" s="23"/>
      <c r="O103" s="23"/>
      <c r="P103" s="19"/>
      <c r="Q103" s="5"/>
      <c r="V103" s="5"/>
    </row>
    <row r="104" spans="1:22" ht="18.75" customHeight="1" x14ac:dyDescent="0.25">
      <c r="A104" s="19">
        <v>6772</v>
      </c>
      <c r="B104" s="16" t="s">
        <v>1522</v>
      </c>
      <c r="C104" s="11" t="s">
        <v>211</v>
      </c>
      <c r="D104" s="16" t="s">
        <v>534</v>
      </c>
      <c r="E104" s="21">
        <v>1</v>
      </c>
      <c r="F104" s="19">
        <v>1</v>
      </c>
      <c r="G104" s="19">
        <v>1</v>
      </c>
      <c r="H104" s="19">
        <v>11</v>
      </c>
      <c r="I104" s="19">
        <v>11</v>
      </c>
      <c r="J104" s="307">
        <v>11</v>
      </c>
      <c r="K104" s="19">
        <v>1</v>
      </c>
      <c r="L104" s="19">
        <v>1</v>
      </c>
      <c r="M104" s="24" t="s">
        <v>744</v>
      </c>
      <c r="N104" s="23"/>
      <c r="O104" s="23"/>
      <c r="P104" s="19"/>
      <c r="Q104" s="5"/>
      <c r="V104" s="5"/>
    </row>
    <row r="105" spans="1:22" ht="18.75" customHeight="1" x14ac:dyDescent="0.25">
      <c r="A105" s="19">
        <v>6784</v>
      </c>
      <c r="B105" s="16" t="s">
        <v>1523</v>
      </c>
      <c r="C105" s="11" t="s">
        <v>937</v>
      </c>
      <c r="D105" s="16" t="s">
        <v>547</v>
      </c>
      <c r="E105" s="21">
        <v>1</v>
      </c>
      <c r="F105" s="19">
        <v>1</v>
      </c>
      <c r="G105" s="19">
        <v>1</v>
      </c>
      <c r="H105" s="19">
        <v>70</v>
      </c>
      <c r="I105" s="19">
        <v>70</v>
      </c>
      <c r="J105" s="307">
        <v>2</v>
      </c>
      <c r="K105" s="19">
        <v>0</v>
      </c>
      <c r="L105" s="19">
        <v>0</v>
      </c>
      <c r="M105" s="24" t="s">
        <v>744</v>
      </c>
      <c r="N105" s="23"/>
      <c r="O105" s="23"/>
      <c r="P105" s="19"/>
      <c r="Q105" s="5"/>
      <c r="V105" s="5"/>
    </row>
    <row r="106" spans="1:22" ht="18.75" customHeight="1" x14ac:dyDescent="0.25">
      <c r="A106" s="19">
        <v>6799</v>
      </c>
      <c r="B106" s="16" t="s">
        <v>1524</v>
      </c>
      <c r="C106" s="11" t="s">
        <v>325</v>
      </c>
      <c r="D106" s="16" t="s">
        <v>534</v>
      </c>
      <c r="E106" s="21">
        <v>1</v>
      </c>
      <c r="F106" s="19">
        <v>1</v>
      </c>
      <c r="G106" s="19">
        <v>2</v>
      </c>
      <c r="H106" s="19">
        <v>1500</v>
      </c>
      <c r="I106" s="19">
        <v>1500</v>
      </c>
      <c r="J106" s="307">
        <v>60</v>
      </c>
      <c r="K106" s="19">
        <v>1</v>
      </c>
      <c r="L106" s="19">
        <v>1</v>
      </c>
      <c r="M106" s="24" t="s">
        <v>744</v>
      </c>
      <c r="N106" s="23"/>
      <c r="O106" s="23"/>
      <c r="P106" s="19"/>
      <c r="Q106" s="5"/>
      <c r="V106" s="5"/>
    </row>
    <row r="107" spans="1:22" ht="18.75" customHeight="1" x14ac:dyDescent="0.25">
      <c r="A107" s="19">
        <v>6800</v>
      </c>
      <c r="B107" s="16" t="s">
        <v>1525</v>
      </c>
      <c r="C107" s="11" t="s">
        <v>573</v>
      </c>
      <c r="D107" s="16" t="s">
        <v>534</v>
      </c>
      <c r="E107" s="21">
        <v>1</v>
      </c>
      <c r="F107" s="19">
        <v>3</v>
      </c>
      <c r="G107" s="19">
        <v>3</v>
      </c>
      <c r="H107" s="19">
        <v>44</v>
      </c>
      <c r="I107" s="19">
        <v>44</v>
      </c>
      <c r="J107" s="307">
        <v>11</v>
      </c>
      <c r="K107" s="19">
        <v>1</v>
      </c>
      <c r="L107" s="19">
        <v>0</v>
      </c>
      <c r="M107" s="24" t="s">
        <v>744</v>
      </c>
      <c r="N107" s="23"/>
      <c r="O107" s="23"/>
      <c r="P107" s="19"/>
      <c r="Q107" s="5"/>
      <c r="V107" s="5"/>
    </row>
    <row r="108" spans="1:22" ht="18.75" customHeight="1" x14ac:dyDescent="0.25">
      <c r="A108" s="19">
        <v>6792</v>
      </c>
      <c r="B108" s="16" t="s">
        <v>1526</v>
      </c>
      <c r="C108" s="11" t="s">
        <v>914</v>
      </c>
      <c r="D108" s="16" t="s">
        <v>525</v>
      </c>
      <c r="E108" s="21">
        <v>1</v>
      </c>
      <c r="F108" s="19">
        <v>5</v>
      </c>
      <c r="G108" s="19">
        <v>5</v>
      </c>
      <c r="H108" s="19">
        <v>5558</v>
      </c>
      <c r="I108" s="19">
        <v>5558</v>
      </c>
      <c r="J108" s="307">
        <v>42</v>
      </c>
      <c r="K108" s="19">
        <v>1</v>
      </c>
      <c r="L108" s="19">
        <v>0</v>
      </c>
      <c r="M108" s="24" t="s">
        <v>744</v>
      </c>
      <c r="N108" s="23"/>
      <c r="O108" s="23"/>
      <c r="P108" s="19"/>
      <c r="Q108" s="5"/>
      <c r="V108" s="5"/>
    </row>
    <row r="109" spans="1:22" ht="18.75" customHeight="1" x14ac:dyDescent="0.25">
      <c r="A109" s="19">
        <v>6804</v>
      </c>
      <c r="B109" s="16" t="s">
        <v>1527</v>
      </c>
      <c r="C109" s="11" t="s">
        <v>573</v>
      </c>
      <c r="D109" s="16" t="s">
        <v>534</v>
      </c>
      <c r="E109" s="21">
        <v>1</v>
      </c>
      <c r="F109" s="19">
        <v>29</v>
      </c>
      <c r="G109" s="19">
        <v>42</v>
      </c>
      <c r="H109" s="19">
        <v>46316</v>
      </c>
      <c r="I109" s="19">
        <v>46316</v>
      </c>
      <c r="J109" s="307">
        <v>533</v>
      </c>
      <c r="K109" s="19">
        <v>3</v>
      </c>
      <c r="L109" s="19">
        <v>1</v>
      </c>
      <c r="M109" s="24" t="s">
        <v>744</v>
      </c>
      <c r="N109" s="23"/>
      <c r="O109" s="23"/>
      <c r="P109" s="19"/>
      <c r="Q109" s="5"/>
      <c r="V109" s="5"/>
    </row>
    <row r="110" spans="1:22" ht="18.75" customHeight="1" x14ac:dyDescent="0.25">
      <c r="A110" s="19">
        <v>6811</v>
      </c>
      <c r="B110" s="16" t="s">
        <v>1528</v>
      </c>
      <c r="C110" s="11" t="s">
        <v>1529</v>
      </c>
      <c r="D110" s="16" t="s">
        <v>535</v>
      </c>
      <c r="E110" s="21">
        <v>1</v>
      </c>
      <c r="F110" s="19">
        <v>40</v>
      </c>
      <c r="G110" s="19">
        <v>32</v>
      </c>
      <c r="H110" s="19">
        <v>10199</v>
      </c>
      <c r="I110" s="19">
        <v>10199</v>
      </c>
      <c r="J110" s="307">
        <v>133</v>
      </c>
      <c r="K110" s="19">
        <v>1</v>
      </c>
      <c r="L110" s="19">
        <v>0</v>
      </c>
      <c r="M110" s="24" t="s">
        <v>744</v>
      </c>
      <c r="N110" s="23"/>
      <c r="O110" s="23"/>
      <c r="P110" s="19"/>
      <c r="Q110" s="5"/>
      <c r="V110" s="5"/>
    </row>
    <row r="111" spans="1:22" ht="18.75" customHeight="1" x14ac:dyDescent="0.25">
      <c r="A111" s="19">
        <v>6820</v>
      </c>
      <c r="B111" s="16" t="s">
        <v>1530</v>
      </c>
      <c r="C111" s="11" t="s">
        <v>555</v>
      </c>
      <c r="D111" s="16" t="s">
        <v>547</v>
      </c>
      <c r="E111" s="21">
        <v>1</v>
      </c>
      <c r="F111" s="19">
        <v>1</v>
      </c>
      <c r="G111" s="19">
        <v>1</v>
      </c>
      <c r="H111" s="19">
        <v>3650</v>
      </c>
      <c r="I111" s="19">
        <v>3650</v>
      </c>
      <c r="J111" s="307">
        <v>146</v>
      </c>
      <c r="K111" s="19">
        <v>1</v>
      </c>
      <c r="L111" s="19">
        <v>1</v>
      </c>
      <c r="M111" s="24" t="s">
        <v>744</v>
      </c>
      <c r="N111" s="23"/>
      <c r="O111" s="23"/>
      <c r="P111" s="19"/>
      <c r="Q111" s="5"/>
      <c r="V111" s="5"/>
    </row>
    <row r="112" spans="1:22" ht="18.75" customHeight="1" x14ac:dyDescent="0.25">
      <c r="A112" s="19">
        <v>6821</v>
      </c>
      <c r="B112" s="16" t="s">
        <v>1531</v>
      </c>
      <c r="C112" s="11" t="s">
        <v>555</v>
      </c>
      <c r="D112" s="16" t="s">
        <v>547</v>
      </c>
      <c r="E112" s="21">
        <v>1</v>
      </c>
      <c r="F112" s="19">
        <v>1</v>
      </c>
      <c r="G112" s="19">
        <v>1</v>
      </c>
      <c r="H112" s="19">
        <v>250</v>
      </c>
      <c r="I112" s="19">
        <v>250</v>
      </c>
      <c r="J112" s="307">
        <v>25</v>
      </c>
      <c r="K112" s="19">
        <v>1</v>
      </c>
      <c r="L112" s="19">
        <v>0</v>
      </c>
      <c r="M112" s="24" t="s">
        <v>744</v>
      </c>
      <c r="N112" s="23"/>
      <c r="O112" s="23"/>
      <c r="P112" s="19"/>
      <c r="Q112" s="5"/>
      <c r="V112" s="5"/>
    </row>
    <row r="113" spans="1:22" ht="18.75" customHeight="1" x14ac:dyDescent="0.25">
      <c r="A113" s="19">
        <v>6745</v>
      </c>
      <c r="B113" s="16" t="s">
        <v>1532</v>
      </c>
      <c r="C113" s="11" t="s">
        <v>562</v>
      </c>
      <c r="D113" s="16" t="s">
        <v>532</v>
      </c>
      <c r="E113" s="21">
        <v>1</v>
      </c>
      <c r="F113" s="19">
        <v>14</v>
      </c>
      <c r="G113" s="19">
        <v>22</v>
      </c>
      <c r="H113" s="19">
        <v>100830</v>
      </c>
      <c r="I113" s="19">
        <v>100830</v>
      </c>
      <c r="J113" s="307">
        <v>703</v>
      </c>
      <c r="K113" s="19">
        <v>4</v>
      </c>
      <c r="L113" s="19">
        <v>2</v>
      </c>
      <c r="M113" s="24" t="s">
        <v>714</v>
      </c>
      <c r="N113" s="23"/>
      <c r="O113" s="23" t="s">
        <v>744</v>
      </c>
      <c r="P113" s="19"/>
      <c r="Q113" s="5"/>
      <c r="V113" s="5"/>
    </row>
    <row r="114" spans="1:22" ht="18.75" customHeight="1" x14ac:dyDescent="0.25">
      <c r="A114" s="19">
        <v>6751</v>
      </c>
      <c r="B114" s="16" t="s">
        <v>1533</v>
      </c>
      <c r="C114" s="11" t="s">
        <v>533</v>
      </c>
      <c r="D114" s="16" t="s">
        <v>534</v>
      </c>
      <c r="E114" s="21">
        <v>1</v>
      </c>
      <c r="F114" s="19">
        <v>9</v>
      </c>
      <c r="G114" s="19">
        <v>12</v>
      </c>
      <c r="H114" s="19">
        <v>3807</v>
      </c>
      <c r="I114" s="19">
        <v>3807</v>
      </c>
      <c r="J114" s="307">
        <v>159</v>
      </c>
      <c r="K114" s="19">
        <v>1</v>
      </c>
      <c r="L114" s="19">
        <v>0</v>
      </c>
      <c r="M114" s="24" t="s">
        <v>714</v>
      </c>
      <c r="N114" s="23"/>
      <c r="O114" s="23" t="s">
        <v>744</v>
      </c>
      <c r="P114" s="19"/>
      <c r="Q114" s="5"/>
      <c r="V114" s="5"/>
    </row>
    <row r="115" spans="1:22" ht="18.75" customHeight="1" x14ac:dyDescent="0.25">
      <c r="A115" s="19">
        <v>6778</v>
      </c>
      <c r="B115" s="16" t="s">
        <v>1534</v>
      </c>
      <c r="C115" s="11" t="s">
        <v>526</v>
      </c>
      <c r="D115" s="16" t="s">
        <v>527</v>
      </c>
      <c r="E115" s="21">
        <v>1</v>
      </c>
      <c r="F115" s="19">
        <v>1</v>
      </c>
      <c r="G115" s="19">
        <v>2</v>
      </c>
      <c r="H115" s="19">
        <v>1000</v>
      </c>
      <c r="I115" s="19">
        <v>1000</v>
      </c>
      <c r="J115" s="307">
        <v>20</v>
      </c>
      <c r="K115" s="19">
        <v>1</v>
      </c>
      <c r="L115" s="19">
        <v>0</v>
      </c>
      <c r="M115" s="24" t="s">
        <v>744</v>
      </c>
      <c r="N115" s="23"/>
      <c r="O115" s="23" t="s">
        <v>744</v>
      </c>
      <c r="P115" s="19"/>
      <c r="Q115" s="5"/>
      <c r="V115" s="5"/>
    </row>
    <row r="116" spans="1:22" ht="18.75" customHeight="1" x14ac:dyDescent="0.25">
      <c r="A116" s="19">
        <v>6780</v>
      </c>
      <c r="B116" s="16" t="s">
        <v>1535</v>
      </c>
      <c r="C116" s="11" t="s">
        <v>529</v>
      </c>
      <c r="D116" s="16" t="s">
        <v>527</v>
      </c>
      <c r="E116" s="21">
        <v>1</v>
      </c>
      <c r="F116" s="19">
        <v>1</v>
      </c>
      <c r="G116" s="19">
        <v>1</v>
      </c>
      <c r="H116" s="19">
        <v>5000</v>
      </c>
      <c r="I116" s="19">
        <v>5000</v>
      </c>
      <c r="J116" s="307">
        <v>100</v>
      </c>
      <c r="K116" s="19">
        <v>1</v>
      </c>
      <c r="L116" s="19">
        <v>0</v>
      </c>
      <c r="M116" s="24" t="s">
        <v>744</v>
      </c>
      <c r="N116" s="23"/>
      <c r="O116" s="23" t="s">
        <v>744</v>
      </c>
      <c r="P116" s="19"/>
      <c r="Q116" s="5"/>
      <c r="V116" s="5"/>
    </row>
    <row r="117" spans="1:22" ht="18.75" customHeight="1" x14ac:dyDescent="0.25">
      <c r="A117" s="19">
        <v>6803</v>
      </c>
      <c r="B117" s="16" t="s">
        <v>1536</v>
      </c>
      <c r="C117" s="11" t="s">
        <v>530</v>
      </c>
      <c r="D117" s="16" t="s">
        <v>525</v>
      </c>
      <c r="E117" s="21">
        <v>1</v>
      </c>
      <c r="F117" s="19">
        <v>5</v>
      </c>
      <c r="G117" s="19">
        <v>8</v>
      </c>
      <c r="H117" s="19">
        <v>7540</v>
      </c>
      <c r="I117" s="19">
        <v>7540</v>
      </c>
      <c r="J117" s="307">
        <v>151</v>
      </c>
      <c r="K117" s="19">
        <v>3</v>
      </c>
      <c r="L117" s="19">
        <v>2</v>
      </c>
      <c r="M117" s="24" t="s">
        <v>744</v>
      </c>
      <c r="N117" s="23"/>
      <c r="O117" s="23" t="s">
        <v>744</v>
      </c>
      <c r="P117" s="19"/>
      <c r="Q117" s="5"/>
      <c r="V117" s="5"/>
    </row>
    <row r="118" spans="1:22" ht="18.75" customHeight="1" x14ac:dyDescent="0.25">
      <c r="A118" s="19">
        <v>6814</v>
      </c>
      <c r="B118" s="16" t="s">
        <v>1537</v>
      </c>
      <c r="C118" s="11" t="s">
        <v>538</v>
      </c>
      <c r="D118" s="16" t="s">
        <v>534</v>
      </c>
      <c r="E118" s="21">
        <v>1</v>
      </c>
      <c r="F118" s="19">
        <v>1</v>
      </c>
      <c r="G118" s="19">
        <v>1</v>
      </c>
      <c r="H118" s="19">
        <v>5000</v>
      </c>
      <c r="I118" s="19">
        <v>5000</v>
      </c>
      <c r="J118" s="307">
        <v>100</v>
      </c>
      <c r="K118" s="19">
        <v>1</v>
      </c>
      <c r="L118" s="19">
        <v>0</v>
      </c>
      <c r="M118" s="24" t="s">
        <v>744</v>
      </c>
      <c r="N118" s="23"/>
      <c r="O118" s="23" t="s">
        <v>744</v>
      </c>
      <c r="P118" s="19"/>
      <c r="Q118" s="5"/>
      <c r="V118" s="5"/>
    </row>
    <row r="119" spans="1:22" ht="18.75" customHeight="1" x14ac:dyDescent="0.25">
      <c r="A119" s="19">
        <v>6776</v>
      </c>
      <c r="B119" s="16" t="s">
        <v>1538</v>
      </c>
      <c r="C119" s="11" t="s">
        <v>553</v>
      </c>
      <c r="D119" s="16" t="s">
        <v>527</v>
      </c>
      <c r="E119" s="21">
        <v>1</v>
      </c>
      <c r="F119" s="19">
        <v>8</v>
      </c>
      <c r="G119" s="19">
        <v>5</v>
      </c>
      <c r="H119" s="19">
        <v>21992</v>
      </c>
      <c r="I119" s="19">
        <v>21992</v>
      </c>
      <c r="J119" s="307">
        <v>358</v>
      </c>
      <c r="K119" s="19">
        <v>1</v>
      </c>
      <c r="L119" s="19">
        <v>0</v>
      </c>
      <c r="M119" s="24" t="s">
        <v>744</v>
      </c>
      <c r="N119" s="23"/>
      <c r="O119" s="23" t="s">
        <v>744</v>
      </c>
      <c r="P119" s="19"/>
      <c r="Q119" s="5"/>
      <c r="V119" s="5"/>
    </row>
    <row r="120" spans="1:22" ht="18.75" customHeight="1" x14ac:dyDescent="0.25">
      <c r="A120" s="19">
        <v>6813</v>
      </c>
      <c r="B120" s="16" t="s">
        <v>1539</v>
      </c>
      <c r="C120" s="11" t="s">
        <v>553</v>
      </c>
      <c r="D120" s="16" t="s">
        <v>527</v>
      </c>
      <c r="E120" s="21">
        <v>1</v>
      </c>
      <c r="F120" s="19">
        <v>3</v>
      </c>
      <c r="G120" s="19">
        <v>6</v>
      </c>
      <c r="H120" s="19">
        <v>580</v>
      </c>
      <c r="I120" s="19">
        <v>580</v>
      </c>
      <c r="J120" s="307">
        <v>7</v>
      </c>
      <c r="K120" s="19">
        <v>1</v>
      </c>
      <c r="L120" s="19">
        <v>0</v>
      </c>
      <c r="M120" s="24" t="s">
        <v>744</v>
      </c>
      <c r="N120" s="23"/>
      <c r="O120" s="23" t="s">
        <v>744</v>
      </c>
      <c r="P120" s="19"/>
      <c r="Q120" s="5"/>
      <c r="V120" s="5"/>
    </row>
    <row r="121" spans="1:22" ht="18.75" customHeight="1" x14ac:dyDescent="0.25">
      <c r="A121" s="19">
        <v>6779</v>
      </c>
      <c r="B121" s="16" t="s">
        <v>1540</v>
      </c>
      <c r="C121" s="11" t="s">
        <v>533</v>
      </c>
      <c r="D121" s="16" t="s">
        <v>534</v>
      </c>
      <c r="E121" s="21">
        <v>1</v>
      </c>
      <c r="F121" s="19">
        <v>43</v>
      </c>
      <c r="G121" s="19">
        <v>52</v>
      </c>
      <c r="H121" s="19">
        <v>16889</v>
      </c>
      <c r="I121" s="19">
        <v>16889</v>
      </c>
      <c r="J121" s="307">
        <v>539</v>
      </c>
      <c r="K121" s="19">
        <v>2</v>
      </c>
      <c r="L121" s="19">
        <v>1</v>
      </c>
      <c r="M121" s="24" t="s">
        <v>744</v>
      </c>
      <c r="N121" s="23"/>
      <c r="O121" s="23" t="s">
        <v>744</v>
      </c>
      <c r="P121" s="19"/>
      <c r="Q121" s="5"/>
      <c r="V121" s="5"/>
    </row>
    <row r="122" spans="1:22" ht="18.75" customHeight="1" x14ac:dyDescent="0.25">
      <c r="A122" s="19">
        <v>6787</v>
      </c>
      <c r="B122" s="16" t="s">
        <v>1541</v>
      </c>
      <c r="C122" s="11" t="s">
        <v>562</v>
      </c>
      <c r="D122" s="16" t="s">
        <v>532</v>
      </c>
      <c r="E122" s="21">
        <v>1</v>
      </c>
      <c r="F122" s="19">
        <v>2</v>
      </c>
      <c r="G122" s="19">
        <v>4</v>
      </c>
      <c r="H122" s="19">
        <v>5065</v>
      </c>
      <c r="I122" s="19">
        <v>5065</v>
      </c>
      <c r="J122" s="307">
        <v>27</v>
      </c>
      <c r="K122" s="19">
        <v>1</v>
      </c>
      <c r="L122" s="19">
        <v>0</v>
      </c>
      <c r="M122" s="24" t="s">
        <v>744</v>
      </c>
      <c r="N122" s="23"/>
      <c r="O122" s="23" t="s">
        <v>744</v>
      </c>
      <c r="P122" s="19"/>
      <c r="Q122" s="5"/>
      <c r="V122" s="5"/>
    </row>
    <row r="123" spans="1:22" ht="18.75" customHeight="1" x14ac:dyDescent="0.25">
      <c r="A123" s="19">
        <v>6774</v>
      </c>
      <c r="B123" s="16" t="s">
        <v>1542</v>
      </c>
      <c r="C123" s="11" t="s">
        <v>982</v>
      </c>
      <c r="D123" s="16" t="s">
        <v>535</v>
      </c>
      <c r="E123" s="21">
        <v>1</v>
      </c>
      <c r="F123" s="19">
        <v>4</v>
      </c>
      <c r="G123" s="19">
        <v>3</v>
      </c>
      <c r="H123" s="19">
        <v>1130</v>
      </c>
      <c r="I123" s="19">
        <v>1130</v>
      </c>
      <c r="J123" s="307">
        <v>118</v>
      </c>
      <c r="K123" s="19">
        <v>1</v>
      </c>
      <c r="L123" s="19">
        <v>1</v>
      </c>
      <c r="M123" s="24" t="s">
        <v>744</v>
      </c>
      <c r="N123" s="23"/>
      <c r="O123" s="23" t="s">
        <v>744</v>
      </c>
      <c r="P123" s="19"/>
      <c r="Q123" s="5"/>
      <c r="V123" s="5"/>
    </row>
    <row r="124" spans="1:22" ht="18.75" customHeight="1" x14ac:dyDescent="0.25">
      <c r="A124" s="19">
        <v>6786</v>
      </c>
      <c r="B124" s="16" t="s">
        <v>1543</v>
      </c>
      <c r="C124" s="11" t="s">
        <v>538</v>
      </c>
      <c r="D124" s="16" t="s">
        <v>534</v>
      </c>
      <c r="E124" s="21">
        <v>1</v>
      </c>
      <c r="F124" s="19">
        <v>11</v>
      </c>
      <c r="G124" s="19">
        <v>16</v>
      </c>
      <c r="H124" s="19">
        <v>27558</v>
      </c>
      <c r="I124" s="19">
        <v>27558</v>
      </c>
      <c r="J124" s="307">
        <v>293</v>
      </c>
      <c r="K124" s="19">
        <v>2</v>
      </c>
      <c r="L124" s="19">
        <v>0</v>
      </c>
      <c r="M124" s="24" t="s">
        <v>744</v>
      </c>
      <c r="N124" s="23"/>
      <c r="O124" s="23" t="s">
        <v>744</v>
      </c>
      <c r="P124" s="19"/>
      <c r="Q124" s="5"/>
      <c r="V124" s="5"/>
    </row>
    <row r="125" spans="1:22" ht="18.75" customHeight="1" x14ac:dyDescent="0.25">
      <c r="A125" s="19">
        <v>6793</v>
      </c>
      <c r="B125" s="16" t="s">
        <v>1544</v>
      </c>
      <c r="C125" s="11" t="s">
        <v>553</v>
      </c>
      <c r="D125" s="16" t="s">
        <v>527</v>
      </c>
      <c r="E125" s="21">
        <v>1</v>
      </c>
      <c r="F125" s="19">
        <v>5</v>
      </c>
      <c r="G125" s="19">
        <v>9</v>
      </c>
      <c r="H125" s="19">
        <v>2910</v>
      </c>
      <c r="I125" s="19">
        <v>2910</v>
      </c>
      <c r="J125" s="307">
        <v>99</v>
      </c>
      <c r="K125" s="19">
        <v>1</v>
      </c>
      <c r="L125" s="19">
        <v>0</v>
      </c>
      <c r="M125" s="24" t="s">
        <v>744</v>
      </c>
      <c r="N125" s="23"/>
      <c r="O125" s="23" t="s">
        <v>744</v>
      </c>
      <c r="P125" s="19"/>
      <c r="Q125" s="5"/>
      <c r="V125" s="5"/>
    </row>
    <row r="126" spans="1:22" ht="18.75" customHeight="1" x14ac:dyDescent="0.25">
      <c r="A126" s="19">
        <v>6794</v>
      </c>
      <c r="B126" s="16" t="s">
        <v>1545</v>
      </c>
      <c r="C126" s="11" t="s">
        <v>1546</v>
      </c>
      <c r="D126" s="16" t="s">
        <v>528</v>
      </c>
      <c r="E126" s="21">
        <v>1</v>
      </c>
      <c r="F126" s="19">
        <v>7</v>
      </c>
      <c r="G126" s="19">
        <v>7</v>
      </c>
      <c r="H126" s="19">
        <v>42246</v>
      </c>
      <c r="I126" s="19">
        <v>42246</v>
      </c>
      <c r="J126" s="307">
        <v>311</v>
      </c>
      <c r="K126" s="19">
        <v>2</v>
      </c>
      <c r="L126" s="19">
        <v>0</v>
      </c>
      <c r="M126" s="24" t="s">
        <v>744</v>
      </c>
      <c r="N126" s="23"/>
      <c r="O126" s="23" t="s">
        <v>744</v>
      </c>
      <c r="P126" s="19"/>
      <c r="Q126" s="5"/>
      <c r="V126" s="5"/>
    </row>
    <row r="127" spans="1:22" ht="18.75" customHeight="1" x14ac:dyDescent="0.25">
      <c r="A127" s="19">
        <v>6790</v>
      </c>
      <c r="B127" s="16" t="s">
        <v>1547</v>
      </c>
      <c r="C127" s="11" t="s">
        <v>954</v>
      </c>
      <c r="D127" s="16" t="s">
        <v>528</v>
      </c>
      <c r="E127" s="21">
        <v>1</v>
      </c>
      <c r="F127" s="19">
        <v>9</v>
      </c>
      <c r="G127" s="19">
        <v>14</v>
      </c>
      <c r="H127" s="19">
        <v>43970</v>
      </c>
      <c r="I127" s="19">
        <v>43970</v>
      </c>
      <c r="J127" s="307">
        <v>349</v>
      </c>
      <c r="K127" s="19">
        <v>2</v>
      </c>
      <c r="L127" s="19">
        <v>0</v>
      </c>
      <c r="M127" s="24" t="s">
        <v>744</v>
      </c>
      <c r="N127" s="23"/>
      <c r="O127" s="23" t="s">
        <v>744</v>
      </c>
      <c r="P127" s="19"/>
      <c r="Q127" s="5"/>
      <c r="V127" s="5"/>
    </row>
    <row r="128" spans="1:22" ht="18.75" customHeight="1" x14ac:dyDescent="0.25">
      <c r="A128" s="19">
        <v>6777</v>
      </c>
      <c r="B128" s="16" t="s">
        <v>1548</v>
      </c>
      <c r="C128" s="11" t="s">
        <v>309</v>
      </c>
      <c r="D128" s="16" t="s">
        <v>523</v>
      </c>
      <c r="E128" s="21">
        <v>1</v>
      </c>
      <c r="F128" s="19">
        <v>19</v>
      </c>
      <c r="G128" s="19">
        <v>25</v>
      </c>
      <c r="H128" s="19">
        <v>24664</v>
      </c>
      <c r="I128" s="19">
        <v>24664</v>
      </c>
      <c r="J128" s="307">
        <v>536</v>
      </c>
      <c r="K128" s="19">
        <v>2</v>
      </c>
      <c r="L128" s="19">
        <v>0</v>
      </c>
      <c r="M128" s="24" t="s">
        <v>744</v>
      </c>
      <c r="N128" s="23"/>
      <c r="O128" s="23" t="s">
        <v>744</v>
      </c>
      <c r="P128" s="19"/>
      <c r="Q128" s="5"/>
      <c r="V128" s="5"/>
    </row>
    <row r="129" spans="1:22" ht="18.75" customHeight="1" x14ac:dyDescent="0.25">
      <c r="A129" s="19">
        <v>6781</v>
      </c>
      <c r="B129" s="16" t="s">
        <v>1549</v>
      </c>
      <c r="C129" s="11" t="s">
        <v>558</v>
      </c>
      <c r="D129" s="16" t="s">
        <v>528</v>
      </c>
      <c r="E129" s="21">
        <v>1</v>
      </c>
      <c r="F129" s="19">
        <v>20</v>
      </c>
      <c r="G129" s="19">
        <v>19</v>
      </c>
      <c r="H129" s="19">
        <v>6305</v>
      </c>
      <c r="I129" s="19">
        <v>6305</v>
      </c>
      <c r="J129" s="307">
        <v>183</v>
      </c>
      <c r="K129" s="19">
        <v>1</v>
      </c>
      <c r="L129" s="19">
        <v>1</v>
      </c>
      <c r="M129" s="24" t="s">
        <v>744</v>
      </c>
      <c r="N129" s="23"/>
      <c r="O129" s="23" t="s">
        <v>744</v>
      </c>
      <c r="P129" s="19"/>
      <c r="Q129" s="5"/>
      <c r="V129" s="5"/>
    </row>
    <row r="130" spans="1:22" ht="18.75" customHeight="1" x14ac:dyDescent="0.25">
      <c r="A130" s="19">
        <v>6808</v>
      </c>
      <c r="B130" s="16" t="s">
        <v>1550</v>
      </c>
      <c r="C130" s="11" t="s">
        <v>531</v>
      </c>
      <c r="D130" s="16" t="s">
        <v>525</v>
      </c>
      <c r="E130" s="21">
        <v>1</v>
      </c>
      <c r="F130" s="19">
        <v>35</v>
      </c>
      <c r="G130" s="19">
        <v>49</v>
      </c>
      <c r="H130" s="19">
        <v>84902</v>
      </c>
      <c r="I130" s="19">
        <v>84902</v>
      </c>
      <c r="J130" s="307">
        <v>7282</v>
      </c>
      <c r="K130" s="19">
        <v>12</v>
      </c>
      <c r="L130" s="19">
        <v>2</v>
      </c>
      <c r="M130" s="24" t="s">
        <v>744</v>
      </c>
      <c r="N130" s="23"/>
      <c r="O130" s="23" t="s">
        <v>744</v>
      </c>
      <c r="P130" s="19"/>
      <c r="Q130" s="5"/>
      <c r="V130" s="5"/>
    </row>
    <row r="131" spans="1:22" ht="18.75" customHeight="1" x14ac:dyDescent="0.25">
      <c r="A131" s="19">
        <v>6791</v>
      </c>
      <c r="B131" s="16" t="s">
        <v>1551</v>
      </c>
      <c r="C131" s="11" t="s">
        <v>220</v>
      </c>
      <c r="D131" s="16" t="s">
        <v>534</v>
      </c>
      <c r="E131" s="21">
        <v>1</v>
      </c>
      <c r="F131" s="19">
        <v>40</v>
      </c>
      <c r="G131" s="19">
        <v>81</v>
      </c>
      <c r="H131" s="19">
        <v>370929</v>
      </c>
      <c r="I131" s="19">
        <v>370929</v>
      </c>
      <c r="J131" s="307">
        <v>4725</v>
      </c>
      <c r="K131" s="19">
        <v>19</v>
      </c>
      <c r="L131" s="19">
        <v>8</v>
      </c>
      <c r="M131" s="24" t="s">
        <v>744</v>
      </c>
      <c r="N131" s="23"/>
      <c r="O131" s="23" t="s">
        <v>744</v>
      </c>
      <c r="P131" s="19"/>
      <c r="Q131" s="5"/>
      <c r="V131" s="5"/>
    </row>
    <row r="132" spans="1:22" ht="18.75" customHeight="1" x14ac:dyDescent="0.25">
      <c r="A132" s="19">
        <v>6744</v>
      </c>
      <c r="B132" s="16" t="s">
        <v>1552</v>
      </c>
      <c r="C132" s="11" t="s">
        <v>551</v>
      </c>
      <c r="D132" s="16" t="s">
        <v>547</v>
      </c>
      <c r="E132" s="21">
        <v>1</v>
      </c>
      <c r="F132" s="19">
        <v>19</v>
      </c>
      <c r="G132" s="19">
        <v>30</v>
      </c>
      <c r="H132" s="19">
        <v>206275</v>
      </c>
      <c r="I132" s="19">
        <v>206275</v>
      </c>
      <c r="J132" s="307">
        <v>8587</v>
      </c>
      <c r="K132" s="19">
        <v>7</v>
      </c>
      <c r="L132" s="19">
        <v>0</v>
      </c>
      <c r="M132" s="24" t="s">
        <v>744</v>
      </c>
      <c r="N132" s="23"/>
      <c r="O132" s="23" t="s">
        <v>744</v>
      </c>
      <c r="P132" s="19"/>
      <c r="Q132" s="5"/>
      <c r="V132" s="5"/>
    </row>
    <row r="133" spans="1:22" ht="18.75" customHeight="1" x14ac:dyDescent="0.25">
      <c r="A133" s="19">
        <v>6809</v>
      </c>
      <c r="B133" s="16" t="s">
        <v>1553</v>
      </c>
      <c r="C133" s="11" t="s">
        <v>133</v>
      </c>
      <c r="D133" s="16" t="s">
        <v>525</v>
      </c>
      <c r="E133" s="21">
        <v>1</v>
      </c>
      <c r="F133" s="19">
        <v>20</v>
      </c>
      <c r="G133" s="19">
        <v>21</v>
      </c>
      <c r="H133" s="19">
        <v>28050</v>
      </c>
      <c r="I133" s="19">
        <v>28050</v>
      </c>
      <c r="J133" s="307">
        <v>201</v>
      </c>
      <c r="K133" s="19">
        <v>1</v>
      </c>
      <c r="L133" s="19">
        <v>0</v>
      </c>
      <c r="M133" s="24" t="s">
        <v>744</v>
      </c>
      <c r="N133" s="23"/>
      <c r="O133" s="23" t="s">
        <v>744</v>
      </c>
      <c r="P133" s="19"/>
      <c r="Q133" s="5"/>
      <c r="V133" s="5"/>
    </row>
    <row r="134" spans="1:22" ht="18.75" customHeight="1" x14ac:dyDescent="0.25">
      <c r="A134" s="19">
        <v>6798</v>
      </c>
      <c r="B134" s="16" t="s">
        <v>1554</v>
      </c>
      <c r="C134" s="11" t="s">
        <v>551</v>
      </c>
      <c r="D134" s="16" t="s">
        <v>547</v>
      </c>
      <c r="E134" s="21">
        <v>1</v>
      </c>
      <c r="F134" s="19">
        <v>4</v>
      </c>
      <c r="G134" s="19">
        <v>5</v>
      </c>
      <c r="H134" s="19">
        <v>32206</v>
      </c>
      <c r="I134" s="19">
        <v>32206</v>
      </c>
      <c r="J134" s="307">
        <v>167</v>
      </c>
      <c r="K134" s="19">
        <v>1</v>
      </c>
      <c r="L134" s="19">
        <v>0</v>
      </c>
      <c r="M134" s="24" t="s">
        <v>744</v>
      </c>
      <c r="N134" s="23"/>
      <c r="O134" s="23" t="s">
        <v>744</v>
      </c>
      <c r="P134" s="19"/>
      <c r="Q134" s="5"/>
      <c r="V134" s="5"/>
    </row>
    <row r="135" spans="1:22" ht="18.75" customHeight="1" x14ac:dyDescent="0.25">
      <c r="A135" s="19">
        <v>6815</v>
      </c>
      <c r="B135" s="16" t="s">
        <v>1555</v>
      </c>
      <c r="C135" s="11" t="s">
        <v>566</v>
      </c>
      <c r="D135" s="16" t="s">
        <v>567</v>
      </c>
      <c r="E135" s="21">
        <v>1</v>
      </c>
      <c r="F135" s="19">
        <v>27</v>
      </c>
      <c r="G135" s="19">
        <v>31</v>
      </c>
      <c r="H135" s="19">
        <v>14722</v>
      </c>
      <c r="I135" s="19">
        <v>14722</v>
      </c>
      <c r="J135" s="307">
        <v>1079</v>
      </c>
      <c r="K135" s="19">
        <v>5</v>
      </c>
      <c r="L135" s="19">
        <v>0</v>
      </c>
      <c r="M135" s="24" t="s">
        <v>744</v>
      </c>
      <c r="N135" s="23"/>
      <c r="O135" s="23" t="s">
        <v>744</v>
      </c>
      <c r="P135" s="19"/>
      <c r="Q135" s="5"/>
      <c r="V135" s="5"/>
    </row>
    <row r="136" spans="1:22" ht="18.75" customHeight="1" x14ac:dyDescent="0.25">
      <c r="A136" s="19">
        <v>6816</v>
      </c>
      <c r="B136" s="16" t="s">
        <v>1556</v>
      </c>
      <c r="C136" s="11" t="s">
        <v>538</v>
      </c>
      <c r="D136" s="16" t="s">
        <v>534</v>
      </c>
      <c r="E136" s="21">
        <v>1</v>
      </c>
      <c r="F136" s="19">
        <v>6</v>
      </c>
      <c r="G136" s="19">
        <v>4</v>
      </c>
      <c r="H136" s="19">
        <v>10778</v>
      </c>
      <c r="I136" s="19">
        <v>10778</v>
      </c>
      <c r="J136" s="307">
        <v>215</v>
      </c>
      <c r="K136" s="19">
        <v>1</v>
      </c>
      <c r="L136" s="19">
        <v>0</v>
      </c>
      <c r="M136" s="24" t="s">
        <v>744</v>
      </c>
      <c r="N136" s="23"/>
      <c r="O136" s="23" t="s">
        <v>744</v>
      </c>
      <c r="P136" s="19"/>
      <c r="Q136" s="5"/>
      <c r="V136" s="5"/>
    </row>
    <row r="137" spans="1:22" ht="18.75" customHeight="1" x14ac:dyDescent="0.25">
      <c r="A137" s="19">
        <v>6817</v>
      </c>
      <c r="B137" s="16" t="s">
        <v>1557</v>
      </c>
      <c r="C137" s="11" t="s">
        <v>562</v>
      </c>
      <c r="D137" s="16" t="s">
        <v>532</v>
      </c>
      <c r="E137" s="21">
        <v>1</v>
      </c>
      <c r="F137" s="19">
        <v>9</v>
      </c>
      <c r="G137" s="19">
        <v>10</v>
      </c>
      <c r="H137" s="19">
        <v>7395</v>
      </c>
      <c r="I137" s="19">
        <v>7395</v>
      </c>
      <c r="J137" s="307">
        <v>106</v>
      </c>
      <c r="K137" s="19">
        <v>1</v>
      </c>
      <c r="L137" s="19">
        <v>0</v>
      </c>
      <c r="M137" s="24" t="s">
        <v>744</v>
      </c>
      <c r="N137" s="23"/>
      <c r="O137" s="23" t="s">
        <v>744</v>
      </c>
      <c r="P137" s="19"/>
      <c r="Q137" s="5"/>
      <c r="V137" s="5"/>
    </row>
    <row r="138" spans="1:22" ht="18.75" customHeight="1" x14ac:dyDescent="0.25">
      <c r="A138" s="19">
        <v>6818</v>
      </c>
      <c r="B138" s="16" t="s">
        <v>1558</v>
      </c>
      <c r="C138" s="11" t="s">
        <v>199</v>
      </c>
      <c r="D138" s="16" t="s">
        <v>527</v>
      </c>
      <c r="E138" s="21">
        <v>1</v>
      </c>
      <c r="F138" s="19">
        <v>21</v>
      </c>
      <c r="G138" s="19">
        <v>25</v>
      </c>
      <c r="H138" s="19">
        <v>8513</v>
      </c>
      <c r="I138" s="19">
        <v>8513</v>
      </c>
      <c r="J138" s="307">
        <v>173</v>
      </c>
      <c r="K138" s="19">
        <v>3</v>
      </c>
      <c r="L138" s="19">
        <v>1</v>
      </c>
      <c r="M138" s="24" t="s">
        <v>744</v>
      </c>
      <c r="N138" s="23"/>
      <c r="O138" s="23" t="s">
        <v>744</v>
      </c>
      <c r="P138" s="19"/>
      <c r="Q138" s="5"/>
      <c r="V138" s="5"/>
    </row>
    <row r="139" spans="1:22" ht="18.75" customHeight="1" x14ac:dyDescent="0.25">
      <c r="A139" s="5"/>
      <c r="C139" s="97"/>
      <c r="E139" s="6"/>
      <c r="F139" s="5"/>
      <c r="G139" s="5"/>
      <c r="H139" s="5"/>
      <c r="I139" s="5"/>
      <c r="J139" s="5"/>
      <c r="K139" s="1">
        <f>SUM(K100:K138)</f>
        <v>92</v>
      </c>
      <c r="L139" s="1">
        <f>SUM(L100:L138)</f>
        <v>23</v>
      </c>
      <c r="M139" s="9"/>
      <c r="N139" s="9"/>
      <c r="O139" s="8"/>
      <c r="P139" s="5"/>
      <c r="Q139" s="5"/>
      <c r="V139" s="5"/>
    </row>
    <row r="140" spans="1:22" ht="18.75" customHeight="1" x14ac:dyDescent="0.25">
      <c r="A140" s="5"/>
      <c r="C140" s="97"/>
      <c r="E140" s="6"/>
      <c r="F140" s="5"/>
      <c r="G140" s="5"/>
      <c r="H140" s="5"/>
      <c r="I140" s="5"/>
      <c r="J140" s="5"/>
      <c r="K140" s="1"/>
      <c r="L140" s="1"/>
      <c r="M140" s="9"/>
      <c r="N140" s="9"/>
      <c r="O140" s="8"/>
      <c r="P140" s="5"/>
      <c r="Q140" s="5"/>
      <c r="V140" s="79">
        <v>6823</v>
      </c>
    </row>
    <row r="141" spans="1:22" ht="18.75" customHeight="1" x14ac:dyDescent="0.25">
      <c r="A141" s="19">
        <v>6823</v>
      </c>
      <c r="B141" s="16" t="s">
        <v>1559</v>
      </c>
      <c r="C141" s="11" t="s">
        <v>389</v>
      </c>
      <c r="D141" s="16" t="s">
        <v>535</v>
      </c>
      <c r="E141" s="21">
        <v>1</v>
      </c>
      <c r="F141" s="19">
        <v>6</v>
      </c>
      <c r="G141" s="19">
        <v>18</v>
      </c>
      <c r="H141" s="19">
        <v>4058</v>
      </c>
      <c r="I141" s="19">
        <v>4058</v>
      </c>
      <c r="J141" s="307">
        <v>275</v>
      </c>
      <c r="K141" s="19">
        <v>5</v>
      </c>
      <c r="L141" s="19">
        <v>2</v>
      </c>
      <c r="M141" s="24" t="s">
        <v>776</v>
      </c>
      <c r="N141" s="23"/>
      <c r="O141" s="23"/>
      <c r="P141" s="19"/>
      <c r="Q141" s="1">
        <f t="shared" ref="Q141:Q172" si="2">COUNTIF(V:V,A141)</f>
        <v>1</v>
      </c>
      <c r="V141" s="583">
        <v>6828</v>
      </c>
    </row>
    <row r="142" spans="1:22" ht="18.75" customHeight="1" x14ac:dyDescent="0.25">
      <c r="A142" s="19">
        <v>6828</v>
      </c>
      <c r="B142" s="16" t="s">
        <v>1560</v>
      </c>
      <c r="C142" s="11" t="s">
        <v>543</v>
      </c>
      <c r="D142" s="16" t="s">
        <v>534</v>
      </c>
      <c r="E142" s="21">
        <v>1</v>
      </c>
      <c r="F142" s="19">
        <v>4</v>
      </c>
      <c r="G142" s="19">
        <v>6</v>
      </c>
      <c r="H142" s="19">
        <v>241</v>
      </c>
      <c r="I142" s="19">
        <v>241</v>
      </c>
      <c r="J142" s="307">
        <v>58</v>
      </c>
      <c r="K142" s="19">
        <v>1</v>
      </c>
      <c r="L142" s="19">
        <v>0</v>
      </c>
      <c r="M142" s="24" t="s">
        <v>776</v>
      </c>
      <c r="N142" s="23"/>
      <c r="O142" s="23"/>
      <c r="P142" s="19"/>
      <c r="Q142" s="1">
        <f t="shared" si="2"/>
        <v>1</v>
      </c>
      <c r="V142" s="583">
        <v>6829</v>
      </c>
    </row>
    <row r="143" spans="1:22" ht="18.75" customHeight="1" x14ac:dyDescent="0.25">
      <c r="A143" s="19">
        <v>6829</v>
      </c>
      <c r="B143" s="16" t="s">
        <v>1561</v>
      </c>
      <c r="C143" s="11" t="s">
        <v>551</v>
      </c>
      <c r="D143" s="16" t="s">
        <v>547</v>
      </c>
      <c r="E143" s="21">
        <v>1</v>
      </c>
      <c r="F143" s="19">
        <v>4</v>
      </c>
      <c r="G143" s="19">
        <v>4</v>
      </c>
      <c r="H143" s="19">
        <v>5647</v>
      </c>
      <c r="I143" s="19">
        <v>5647</v>
      </c>
      <c r="J143" s="307">
        <v>41</v>
      </c>
      <c r="K143" s="19">
        <v>1</v>
      </c>
      <c r="L143" s="19">
        <v>0</v>
      </c>
      <c r="M143" s="24" t="s">
        <v>776</v>
      </c>
      <c r="N143" s="23"/>
      <c r="O143" s="23"/>
      <c r="P143" s="19"/>
      <c r="Q143" s="1">
        <f t="shared" si="2"/>
        <v>1</v>
      </c>
      <c r="V143" s="583">
        <v>6830</v>
      </c>
    </row>
    <row r="144" spans="1:22" ht="18.75" customHeight="1" x14ac:dyDescent="0.25">
      <c r="A144" s="19">
        <v>6830</v>
      </c>
      <c r="B144" s="16" t="s">
        <v>1562</v>
      </c>
      <c r="C144" s="11" t="s">
        <v>325</v>
      </c>
      <c r="D144" s="16" t="s">
        <v>534</v>
      </c>
      <c r="E144" s="21">
        <v>1</v>
      </c>
      <c r="F144" s="19">
        <v>2</v>
      </c>
      <c r="G144" s="19">
        <v>3</v>
      </c>
      <c r="H144" s="19">
        <v>600</v>
      </c>
      <c r="I144" s="19">
        <v>600</v>
      </c>
      <c r="J144" s="307">
        <v>30</v>
      </c>
      <c r="K144" s="19">
        <v>1</v>
      </c>
      <c r="L144" s="19">
        <v>0</v>
      </c>
      <c r="M144" s="24" t="s">
        <v>776</v>
      </c>
      <c r="N144" s="23"/>
      <c r="O144" s="23"/>
      <c r="P144" s="19"/>
      <c r="Q144" s="1">
        <f t="shared" si="2"/>
        <v>1</v>
      </c>
      <c r="V144" s="583">
        <v>6832</v>
      </c>
    </row>
    <row r="145" spans="1:22" ht="18.75" customHeight="1" x14ac:dyDescent="0.25">
      <c r="A145" s="19">
        <v>6832</v>
      </c>
      <c r="B145" s="16" t="s">
        <v>1563</v>
      </c>
      <c r="C145" s="11" t="s">
        <v>309</v>
      </c>
      <c r="D145" s="16" t="s">
        <v>523</v>
      </c>
      <c r="E145" s="21">
        <v>1</v>
      </c>
      <c r="F145" s="19">
        <v>5</v>
      </c>
      <c r="G145" s="19">
        <v>6</v>
      </c>
      <c r="H145" s="19">
        <v>6430</v>
      </c>
      <c r="I145" s="19">
        <v>6430</v>
      </c>
      <c r="J145" s="307">
        <v>220</v>
      </c>
      <c r="K145" s="19">
        <v>1</v>
      </c>
      <c r="L145" s="19">
        <v>1</v>
      </c>
      <c r="M145" s="24" t="s">
        <v>776</v>
      </c>
      <c r="N145" s="23"/>
      <c r="O145" s="23"/>
      <c r="P145" s="19"/>
      <c r="Q145" s="1">
        <f t="shared" si="2"/>
        <v>1</v>
      </c>
      <c r="V145" s="583">
        <v>6833</v>
      </c>
    </row>
    <row r="146" spans="1:22" ht="18.75" customHeight="1" x14ac:dyDescent="0.25">
      <c r="A146" s="19">
        <v>6833</v>
      </c>
      <c r="B146" s="16" t="s">
        <v>1564</v>
      </c>
      <c r="C146" s="11" t="s">
        <v>220</v>
      </c>
      <c r="D146" s="16" t="s">
        <v>534</v>
      </c>
      <c r="E146" s="21">
        <v>1</v>
      </c>
      <c r="F146" s="19">
        <v>2</v>
      </c>
      <c r="G146" s="19">
        <v>4</v>
      </c>
      <c r="H146" s="19">
        <v>31700</v>
      </c>
      <c r="I146" s="19">
        <v>31700</v>
      </c>
      <c r="J146" s="307">
        <v>396</v>
      </c>
      <c r="K146" s="19">
        <v>1</v>
      </c>
      <c r="L146" s="19">
        <v>0</v>
      </c>
      <c r="M146" s="24" t="s">
        <v>776</v>
      </c>
      <c r="N146" s="23"/>
      <c r="O146" s="23"/>
      <c r="P146" s="19"/>
      <c r="Q146" s="1">
        <f t="shared" si="2"/>
        <v>1</v>
      </c>
      <c r="V146" s="583">
        <v>6835</v>
      </c>
    </row>
    <row r="147" spans="1:22" ht="18.75" customHeight="1" x14ac:dyDescent="0.25">
      <c r="A147" s="19">
        <v>6835</v>
      </c>
      <c r="B147" s="16" t="s">
        <v>1565</v>
      </c>
      <c r="C147" s="11" t="s">
        <v>538</v>
      </c>
      <c r="D147" s="16" t="s">
        <v>534</v>
      </c>
      <c r="E147" s="21">
        <v>1</v>
      </c>
      <c r="F147" s="19">
        <v>7</v>
      </c>
      <c r="G147" s="19">
        <v>9</v>
      </c>
      <c r="H147" s="19">
        <v>24900</v>
      </c>
      <c r="I147" s="19">
        <v>24900</v>
      </c>
      <c r="J147" s="307">
        <v>176</v>
      </c>
      <c r="K147" s="19">
        <v>1</v>
      </c>
      <c r="L147" s="19">
        <v>1</v>
      </c>
      <c r="M147" s="24" t="s">
        <v>776</v>
      </c>
      <c r="N147" s="23"/>
      <c r="O147" s="23"/>
      <c r="P147" s="19"/>
      <c r="Q147" s="1">
        <f t="shared" si="2"/>
        <v>1</v>
      </c>
      <c r="V147" s="583">
        <v>6836</v>
      </c>
    </row>
    <row r="148" spans="1:22" ht="18.75" customHeight="1" x14ac:dyDescent="0.25">
      <c r="A148" s="19">
        <v>6836</v>
      </c>
      <c r="B148" s="16" t="s">
        <v>1566</v>
      </c>
      <c r="C148" s="11" t="s">
        <v>538</v>
      </c>
      <c r="D148" s="16" t="s">
        <v>534</v>
      </c>
      <c r="E148" s="21">
        <v>1</v>
      </c>
      <c r="F148" s="19">
        <v>4</v>
      </c>
      <c r="G148" s="19">
        <v>4</v>
      </c>
      <c r="H148" s="19">
        <v>7812</v>
      </c>
      <c r="I148" s="19">
        <v>7812</v>
      </c>
      <c r="J148" s="307">
        <v>41</v>
      </c>
      <c r="K148" s="19">
        <v>1</v>
      </c>
      <c r="L148" s="19">
        <v>1</v>
      </c>
      <c r="M148" s="24" t="s">
        <v>776</v>
      </c>
      <c r="N148" s="23"/>
      <c r="O148" s="23"/>
      <c r="P148" s="19"/>
      <c r="Q148" s="1">
        <f t="shared" si="2"/>
        <v>1</v>
      </c>
      <c r="V148" s="583">
        <v>6837</v>
      </c>
    </row>
    <row r="149" spans="1:22" ht="18.75" customHeight="1" x14ac:dyDescent="0.25">
      <c r="A149" s="19">
        <v>6837</v>
      </c>
      <c r="B149" s="16" t="s">
        <v>1567</v>
      </c>
      <c r="C149" s="11" t="s">
        <v>573</v>
      </c>
      <c r="D149" s="16" t="s">
        <v>534</v>
      </c>
      <c r="E149" s="21">
        <v>1</v>
      </c>
      <c r="F149" s="19">
        <v>8</v>
      </c>
      <c r="G149" s="19">
        <v>8</v>
      </c>
      <c r="H149" s="19">
        <v>11003</v>
      </c>
      <c r="I149" s="19">
        <v>11003</v>
      </c>
      <c r="J149" s="307">
        <v>109</v>
      </c>
      <c r="K149" s="19">
        <v>1</v>
      </c>
      <c r="L149" s="19">
        <v>0</v>
      </c>
      <c r="M149" s="24" t="s">
        <v>776</v>
      </c>
      <c r="N149" s="23"/>
      <c r="O149" s="23"/>
      <c r="P149" s="19"/>
      <c r="Q149" s="1">
        <f t="shared" si="2"/>
        <v>1</v>
      </c>
      <c r="V149" s="583">
        <v>6839</v>
      </c>
    </row>
    <row r="150" spans="1:22" ht="18.75" customHeight="1" x14ac:dyDescent="0.25">
      <c r="A150" s="19">
        <v>6839</v>
      </c>
      <c r="B150" s="16" t="s">
        <v>1568</v>
      </c>
      <c r="C150" s="11" t="s">
        <v>559</v>
      </c>
      <c r="D150" s="16" t="s">
        <v>547</v>
      </c>
      <c r="E150" s="21">
        <v>1</v>
      </c>
      <c r="F150" s="19">
        <v>19</v>
      </c>
      <c r="G150" s="19">
        <v>22</v>
      </c>
      <c r="H150" s="19">
        <v>12260</v>
      </c>
      <c r="I150" s="19">
        <v>12260</v>
      </c>
      <c r="J150" s="307">
        <v>112</v>
      </c>
      <c r="K150" s="19">
        <v>1</v>
      </c>
      <c r="L150" s="19">
        <v>0</v>
      </c>
      <c r="M150" s="24" t="s">
        <v>776</v>
      </c>
      <c r="N150" s="23"/>
      <c r="O150" s="23"/>
      <c r="P150" s="19"/>
      <c r="Q150" s="1">
        <f t="shared" si="2"/>
        <v>1</v>
      </c>
      <c r="V150" s="583">
        <v>6840</v>
      </c>
    </row>
    <row r="151" spans="1:22" ht="18.75" customHeight="1" x14ac:dyDescent="0.25">
      <c r="A151" s="19">
        <v>6840</v>
      </c>
      <c r="B151" s="16" t="s">
        <v>1569</v>
      </c>
      <c r="C151" s="11" t="s">
        <v>562</v>
      </c>
      <c r="D151" s="16" t="s">
        <v>532</v>
      </c>
      <c r="E151" s="21">
        <v>1</v>
      </c>
      <c r="F151" s="19">
        <v>3</v>
      </c>
      <c r="G151" s="19">
        <v>7</v>
      </c>
      <c r="H151" s="19">
        <v>10650</v>
      </c>
      <c r="I151" s="19">
        <v>10650</v>
      </c>
      <c r="J151" s="307">
        <v>266</v>
      </c>
      <c r="K151" s="19">
        <v>2</v>
      </c>
      <c r="L151" s="19">
        <v>2</v>
      </c>
      <c r="M151" s="24" t="s">
        <v>776</v>
      </c>
      <c r="N151" s="23"/>
      <c r="O151" s="23"/>
      <c r="P151" s="19"/>
      <c r="Q151" s="1">
        <f t="shared" si="2"/>
        <v>1</v>
      </c>
      <c r="V151" s="583">
        <v>6841</v>
      </c>
    </row>
    <row r="152" spans="1:22" ht="18.75" customHeight="1" x14ac:dyDescent="0.25">
      <c r="A152" s="19">
        <v>6841</v>
      </c>
      <c r="B152" s="16" t="s">
        <v>1570</v>
      </c>
      <c r="C152" s="11" t="s">
        <v>220</v>
      </c>
      <c r="D152" s="16" t="s">
        <v>534</v>
      </c>
      <c r="E152" s="21">
        <v>1</v>
      </c>
      <c r="F152" s="19">
        <v>32</v>
      </c>
      <c r="G152" s="19">
        <v>61</v>
      </c>
      <c r="H152" s="19">
        <v>207172</v>
      </c>
      <c r="I152" s="19">
        <v>207172</v>
      </c>
      <c r="J152" s="307">
        <v>2964</v>
      </c>
      <c r="K152" s="19">
        <v>12</v>
      </c>
      <c r="L152" s="19">
        <v>5</v>
      </c>
      <c r="M152" s="24" t="s">
        <v>776</v>
      </c>
      <c r="N152" s="23"/>
      <c r="O152" s="23"/>
      <c r="P152" s="19"/>
      <c r="Q152" s="1">
        <f t="shared" si="2"/>
        <v>1</v>
      </c>
      <c r="V152" s="583">
        <v>6842</v>
      </c>
    </row>
    <row r="153" spans="1:22" ht="18.75" customHeight="1" x14ac:dyDescent="0.25">
      <c r="A153" s="19">
        <v>6842</v>
      </c>
      <c r="B153" s="16" t="s">
        <v>1571</v>
      </c>
      <c r="C153" s="11" t="s">
        <v>133</v>
      </c>
      <c r="D153" s="16" t="s">
        <v>525</v>
      </c>
      <c r="E153" s="21">
        <v>1</v>
      </c>
      <c r="F153" s="19">
        <v>19</v>
      </c>
      <c r="G153" s="19">
        <v>20</v>
      </c>
      <c r="H153" s="19">
        <v>12302</v>
      </c>
      <c r="I153" s="19">
        <v>12302</v>
      </c>
      <c r="J153" s="307">
        <v>64</v>
      </c>
      <c r="K153" s="19">
        <v>1</v>
      </c>
      <c r="L153" s="19">
        <v>1</v>
      </c>
      <c r="M153" s="24" t="s">
        <v>776</v>
      </c>
      <c r="N153" s="23"/>
      <c r="O153" s="23"/>
      <c r="P153" s="19"/>
      <c r="Q153" s="1">
        <f t="shared" si="2"/>
        <v>1</v>
      </c>
      <c r="V153" s="583">
        <v>6851</v>
      </c>
    </row>
    <row r="154" spans="1:22" ht="18.75" customHeight="1" x14ac:dyDescent="0.25">
      <c r="A154" s="19">
        <v>6851</v>
      </c>
      <c r="B154" s="16" t="s">
        <v>1572</v>
      </c>
      <c r="C154" s="11" t="s">
        <v>533</v>
      </c>
      <c r="D154" s="16" t="s">
        <v>534</v>
      </c>
      <c r="E154" s="21">
        <v>1</v>
      </c>
      <c r="F154" s="19">
        <v>9</v>
      </c>
      <c r="G154" s="19">
        <v>13</v>
      </c>
      <c r="H154" s="19">
        <v>2385</v>
      </c>
      <c r="I154" s="19">
        <v>2385</v>
      </c>
      <c r="J154" s="307">
        <v>152</v>
      </c>
      <c r="K154" s="19">
        <v>1</v>
      </c>
      <c r="L154" s="19">
        <v>0</v>
      </c>
      <c r="M154" s="24" t="s">
        <v>776</v>
      </c>
      <c r="N154" s="23"/>
      <c r="O154" s="23"/>
      <c r="P154" s="19"/>
      <c r="Q154" s="1">
        <f t="shared" si="2"/>
        <v>1</v>
      </c>
      <c r="V154" s="583">
        <v>6854</v>
      </c>
    </row>
    <row r="155" spans="1:22" ht="18.75" customHeight="1" x14ac:dyDescent="0.25">
      <c r="A155" s="19">
        <v>6854</v>
      </c>
      <c r="B155" s="16" t="s">
        <v>1573</v>
      </c>
      <c r="C155" s="11" t="s">
        <v>529</v>
      </c>
      <c r="D155" s="16" t="s">
        <v>527</v>
      </c>
      <c r="E155" s="21">
        <v>1</v>
      </c>
      <c r="F155" s="19">
        <v>38</v>
      </c>
      <c r="G155" s="19">
        <v>36</v>
      </c>
      <c r="H155" s="19">
        <v>43220</v>
      </c>
      <c r="I155" s="19">
        <v>43220</v>
      </c>
      <c r="J155" s="307">
        <v>3861</v>
      </c>
      <c r="K155" s="19">
        <v>3</v>
      </c>
      <c r="L155" s="19">
        <v>0</v>
      </c>
      <c r="M155" s="24" t="s">
        <v>776</v>
      </c>
      <c r="N155" s="23"/>
      <c r="O155" s="23"/>
      <c r="P155" s="19"/>
      <c r="Q155" s="1">
        <f t="shared" si="2"/>
        <v>1</v>
      </c>
      <c r="V155" s="583">
        <v>6855</v>
      </c>
    </row>
    <row r="156" spans="1:22" ht="18.75" customHeight="1" x14ac:dyDescent="0.25">
      <c r="A156" s="19">
        <v>6855</v>
      </c>
      <c r="B156" s="16" t="s">
        <v>1574</v>
      </c>
      <c r="C156" s="11" t="s">
        <v>133</v>
      </c>
      <c r="D156" s="16" t="s">
        <v>525</v>
      </c>
      <c r="E156" s="21">
        <v>1</v>
      </c>
      <c r="F156" s="19">
        <v>5</v>
      </c>
      <c r="G156" s="19">
        <v>5</v>
      </c>
      <c r="H156" s="19">
        <v>2950</v>
      </c>
      <c r="I156" s="19">
        <v>2950</v>
      </c>
      <c r="J156" s="307">
        <v>17</v>
      </c>
      <c r="K156" s="19">
        <v>1</v>
      </c>
      <c r="L156" s="19">
        <v>0</v>
      </c>
      <c r="M156" s="24" t="s">
        <v>776</v>
      </c>
      <c r="N156" s="23"/>
      <c r="O156" s="23"/>
      <c r="P156" s="19"/>
      <c r="Q156" s="1">
        <f t="shared" si="2"/>
        <v>1</v>
      </c>
      <c r="V156" s="583">
        <v>6856</v>
      </c>
    </row>
    <row r="157" spans="1:22" ht="18.75" customHeight="1" x14ac:dyDescent="0.25">
      <c r="A157" s="19">
        <v>6856</v>
      </c>
      <c r="B157" s="16" t="s">
        <v>1575</v>
      </c>
      <c r="C157" s="11" t="s">
        <v>559</v>
      </c>
      <c r="D157" s="16" t="s">
        <v>547</v>
      </c>
      <c r="E157" s="21">
        <v>1</v>
      </c>
      <c r="F157" s="19">
        <v>4</v>
      </c>
      <c r="G157" s="19">
        <v>5</v>
      </c>
      <c r="H157" s="19">
        <v>2500</v>
      </c>
      <c r="I157" s="19">
        <v>2500</v>
      </c>
      <c r="J157" s="307">
        <v>19</v>
      </c>
      <c r="K157" s="19">
        <v>1</v>
      </c>
      <c r="L157" s="19">
        <v>1</v>
      </c>
      <c r="M157" s="24" t="s">
        <v>776</v>
      </c>
      <c r="N157" s="23"/>
      <c r="O157" s="23"/>
      <c r="P157" s="19"/>
      <c r="Q157" s="1">
        <f t="shared" si="2"/>
        <v>1</v>
      </c>
      <c r="V157" s="583">
        <v>6857</v>
      </c>
    </row>
    <row r="158" spans="1:22" ht="18.75" customHeight="1" x14ac:dyDescent="0.25">
      <c r="A158" s="19">
        <v>6857</v>
      </c>
      <c r="B158" s="16" t="s">
        <v>1576</v>
      </c>
      <c r="C158" s="11" t="s">
        <v>560</v>
      </c>
      <c r="D158" s="16" t="s">
        <v>534</v>
      </c>
      <c r="E158" s="21">
        <v>1</v>
      </c>
      <c r="F158" s="19">
        <v>26</v>
      </c>
      <c r="G158" s="19">
        <v>34</v>
      </c>
      <c r="H158" s="19">
        <v>41320</v>
      </c>
      <c r="I158" s="19">
        <v>41320</v>
      </c>
      <c r="J158" s="307">
        <v>805</v>
      </c>
      <c r="K158" s="19">
        <v>3</v>
      </c>
      <c r="L158" s="19">
        <v>1</v>
      </c>
      <c r="M158" s="24" t="s">
        <v>776</v>
      </c>
      <c r="N158" s="23"/>
      <c r="O158" s="23"/>
      <c r="P158" s="19"/>
      <c r="Q158" s="1">
        <f t="shared" si="2"/>
        <v>1</v>
      </c>
      <c r="V158" s="583">
        <v>6858</v>
      </c>
    </row>
    <row r="159" spans="1:22" ht="18.75" customHeight="1" x14ac:dyDescent="0.25">
      <c r="A159" s="19">
        <v>6858</v>
      </c>
      <c r="B159" s="16" t="s">
        <v>1577</v>
      </c>
      <c r="C159" s="11" t="s">
        <v>552</v>
      </c>
      <c r="D159" s="16" t="s">
        <v>534</v>
      </c>
      <c r="E159" s="21">
        <v>1</v>
      </c>
      <c r="F159" s="19">
        <v>8</v>
      </c>
      <c r="G159" s="19">
        <v>11</v>
      </c>
      <c r="H159" s="19">
        <v>3808</v>
      </c>
      <c r="I159" s="19">
        <v>3808</v>
      </c>
      <c r="J159" s="307">
        <v>73</v>
      </c>
      <c r="K159" s="19">
        <v>1</v>
      </c>
      <c r="L159" s="19">
        <v>0</v>
      </c>
      <c r="M159" s="24" t="s">
        <v>776</v>
      </c>
      <c r="N159" s="23"/>
      <c r="O159" s="23"/>
      <c r="P159" s="19"/>
      <c r="Q159" s="1">
        <f t="shared" si="2"/>
        <v>1</v>
      </c>
      <c r="V159" s="583">
        <v>6859</v>
      </c>
    </row>
    <row r="160" spans="1:22" ht="18.75" customHeight="1" x14ac:dyDescent="0.25">
      <c r="A160" s="19">
        <v>6859</v>
      </c>
      <c r="B160" s="16" t="s">
        <v>1578</v>
      </c>
      <c r="C160" s="11" t="s">
        <v>538</v>
      </c>
      <c r="D160" s="16" t="s">
        <v>534</v>
      </c>
      <c r="E160" s="21">
        <v>1</v>
      </c>
      <c r="F160" s="19">
        <v>8</v>
      </c>
      <c r="G160" s="19">
        <v>10</v>
      </c>
      <c r="H160" s="19">
        <v>24527</v>
      </c>
      <c r="I160" s="19">
        <v>24527</v>
      </c>
      <c r="J160" s="307">
        <v>280</v>
      </c>
      <c r="K160" s="19">
        <v>1</v>
      </c>
      <c r="L160" s="19">
        <v>0</v>
      </c>
      <c r="M160" s="24" t="s">
        <v>776</v>
      </c>
      <c r="N160" s="23"/>
      <c r="O160" s="23"/>
      <c r="P160" s="19"/>
      <c r="Q160" s="1">
        <f t="shared" si="2"/>
        <v>1</v>
      </c>
      <c r="V160" s="583">
        <v>6862</v>
      </c>
    </row>
    <row r="161" spans="1:22" ht="18.75" customHeight="1" x14ac:dyDescent="0.25">
      <c r="A161" s="19">
        <v>6862</v>
      </c>
      <c r="B161" s="16" t="s">
        <v>1579</v>
      </c>
      <c r="C161" s="11" t="s">
        <v>563</v>
      </c>
      <c r="D161" s="16" t="s">
        <v>532</v>
      </c>
      <c r="E161" s="21">
        <v>1</v>
      </c>
      <c r="F161" s="19">
        <v>25</v>
      </c>
      <c r="G161" s="19">
        <v>35</v>
      </c>
      <c r="H161" s="19">
        <v>15932</v>
      </c>
      <c r="I161" s="19">
        <v>15932</v>
      </c>
      <c r="J161" s="307">
        <v>189</v>
      </c>
      <c r="K161" s="19">
        <v>1</v>
      </c>
      <c r="L161" s="19">
        <v>1</v>
      </c>
      <c r="M161" s="24" t="s">
        <v>776</v>
      </c>
      <c r="N161" s="23"/>
      <c r="O161" s="23"/>
      <c r="P161" s="19"/>
      <c r="Q161" s="1">
        <f t="shared" si="2"/>
        <v>1</v>
      </c>
      <c r="V161" s="583">
        <v>6863</v>
      </c>
    </row>
    <row r="162" spans="1:22" ht="18.75" customHeight="1" x14ac:dyDescent="0.25">
      <c r="A162" s="19">
        <v>6863</v>
      </c>
      <c r="B162" s="16" t="s">
        <v>1580</v>
      </c>
      <c r="C162" s="11" t="s">
        <v>540</v>
      </c>
      <c r="D162" s="16" t="s">
        <v>534</v>
      </c>
      <c r="E162" s="21">
        <v>1</v>
      </c>
      <c r="F162" s="19">
        <v>5</v>
      </c>
      <c r="G162" s="19">
        <v>5</v>
      </c>
      <c r="H162" s="19">
        <v>2480</v>
      </c>
      <c r="I162" s="19">
        <v>2480</v>
      </c>
      <c r="J162" s="307">
        <v>35</v>
      </c>
      <c r="K162" s="19">
        <v>1</v>
      </c>
      <c r="L162" s="19">
        <v>1</v>
      </c>
      <c r="M162" s="24" t="s">
        <v>776</v>
      </c>
      <c r="N162" s="23"/>
      <c r="O162" s="23"/>
      <c r="P162" s="19"/>
      <c r="Q162" s="1">
        <f t="shared" si="2"/>
        <v>1</v>
      </c>
      <c r="V162" s="583">
        <v>6864</v>
      </c>
    </row>
    <row r="163" spans="1:22" ht="18.75" customHeight="1" x14ac:dyDescent="0.25">
      <c r="A163" s="19">
        <v>6864</v>
      </c>
      <c r="B163" s="16" t="s">
        <v>1427</v>
      </c>
      <c r="C163" s="11" t="s">
        <v>982</v>
      </c>
      <c r="D163" s="16" t="s">
        <v>535</v>
      </c>
      <c r="E163" s="21">
        <v>1</v>
      </c>
      <c r="F163" s="19">
        <v>9</v>
      </c>
      <c r="G163" s="19">
        <v>8</v>
      </c>
      <c r="H163" s="19">
        <v>2085</v>
      </c>
      <c r="I163" s="19">
        <v>2085</v>
      </c>
      <c r="J163" s="307">
        <v>103</v>
      </c>
      <c r="K163" s="19">
        <v>2</v>
      </c>
      <c r="L163" s="19">
        <v>1</v>
      </c>
      <c r="M163" s="24" t="s">
        <v>776</v>
      </c>
      <c r="N163" s="23"/>
      <c r="O163" s="23"/>
      <c r="P163" s="19"/>
      <c r="Q163" s="1">
        <f t="shared" si="2"/>
        <v>1</v>
      </c>
      <c r="V163" s="583">
        <v>6865</v>
      </c>
    </row>
    <row r="164" spans="1:22" ht="18.75" customHeight="1" x14ac:dyDescent="0.25">
      <c r="A164" s="19">
        <v>6865</v>
      </c>
      <c r="B164" s="16" t="s">
        <v>1581</v>
      </c>
      <c r="C164" s="11" t="s">
        <v>211</v>
      </c>
      <c r="D164" s="16" t="s">
        <v>534</v>
      </c>
      <c r="E164" s="21">
        <v>1</v>
      </c>
      <c r="F164" s="19">
        <v>14</v>
      </c>
      <c r="G164" s="19">
        <v>14</v>
      </c>
      <c r="H164" s="19">
        <v>13606</v>
      </c>
      <c r="I164" s="19">
        <v>13606</v>
      </c>
      <c r="J164" s="307">
        <v>100</v>
      </c>
      <c r="K164" s="19">
        <v>1</v>
      </c>
      <c r="L164" s="19">
        <v>0</v>
      </c>
      <c r="M164" s="24" t="s">
        <v>776</v>
      </c>
      <c r="N164" s="23"/>
      <c r="O164" s="23"/>
      <c r="P164" s="19"/>
      <c r="Q164" s="1">
        <f t="shared" si="2"/>
        <v>1</v>
      </c>
      <c r="V164" s="583">
        <v>6866</v>
      </c>
    </row>
    <row r="165" spans="1:22" ht="18.75" customHeight="1" x14ac:dyDescent="0.25">
      <c r="A165" s="19">
        <v>6866</v>
      </c>
      <c r="B165" s="16" t="s">
        <v>1582</v>
      </c>
      <c r="C165" s="11" t="s">
        <v>220</v>
      </c>
      <c r="D165" s="16" t="s">
        <v>534</v>
      </c>
      <c r="E165" s="21">
        <v>1</v>
      </c>
      <c r="F165" s="19">
        <v>8</v>
      </c>
      <c r="G165" s="19">
        <v>12</v>
      </c>
      <c r="H165" s="19">
        <v>20080</v>
      </c>
      <c r="I165" s="19">
        <v>20080</v>
      </c>
      <c r="J165" s="307">
        <v>364</v>
      </c>
      <c r="K165" s="19">
        <v>2</v>
      </c>
      <c r="L165" s="19">
        <v>1</v>
      </c>
      <c r="M165" s="24" t="s">
        <v>776</v>
      </c>
      <c r="N165" s="23"/>
      <c r="O165" s="23"/>
      <c r="P165" s="19"/>
      <c r="Q165" s="1">
        <f t="shared" si="2"/>
        <v>1</v>
      </c>
      <c r="V165" s="583">
        <v>6867</v>
      </c>
    </row>
    <row r="166" spans="1:22" ht="18.75" customHeight="1" x14ac:dyDescent="0.25">
      <c r="A166" s="19">
        <v>6867</v>
      </c>
      <c r="B166" s="16" t="s">
        <v>1583</v>
      </c>
      <c r="C166" s="11" t="s">
        <v>543</v>
      </c>
      <c r="D166" s="16" t="s">
        <v>534</v>
      </c>
      <c r="E166" s="21">
        <v>1</v>
      </c>
      <c r="F166" s="19">
        <v>4</v>
      </c>
      <c r="G166" s="19">
        <v>3</v>
      </c>
      <c r="H166" s="19">
        <v>250</v>
      </c>
      <c r="I166" s="19">
        <v>250</v>
      </c>
      <c r="J166" s="307">
        <v>12</v>
      </c>
      <c r="K166" s="19">
        <v>1</v>
      </c>
      <c r="L166" s="19">
        <v>0</v>
      </c>
      <c r="M166" s="24" t="s">
        <v>776</v>
      </c>
      <c r="N166" s="23"/>
      <c r="O166" s="23"/>
      <c r="P166" s="19"/>
      <c r="Q166" s="1">
        <f t="shared" si="2"/>
        <v>1</v>
      </c>
      <c r="V166" s="583">
        <v>6873</v>
      </c>
    </row>
    <row r="167" spans="1:22" ht="18.75" customHeight="1" x14ac:dyDescent="0.25">
      <c r="A167" s="19">
        <v>6873</v>
      </c>
      <c r="B167" s="16" t="s">
        <v>1584</v>
      </c>
      <c r="C167" s="11" t="s">
        <v>573</v>
      </c>
      <c r="D167" s="16" t="s">
        <v>534</v>
      </c>
      <c r="E167" s="21">
        <v>1</v>
      </c>
      <c r="F167" s="19">
        <v>6</v>
      </c>
      <c r="G167" s="19">
        <v>9</v>
      </c>
      <c r="H167" s="19">
        <v>13180</v>
      </c>
      <c r="I167" s="19">
        <v>13180</v>
      </c>
      <c r="J167" s="307">
        <v>97</v>
      </c>
      <c r="K167" s="19">
        <v>1</v>
      </c>
      <c r="L167" s="19">
        <v>0</v>
      </c>
      <c r="M167" s="24" t="s">
        <v>776</v>
      </c>
      <c r="N167" s="23"/>
      <c r="O167" s="23"/>
      <c r="P167" s="19"/>
      <c r="Q167" s="1">
        <f t="shared" si="2"/>
        <v>1</v>
      </c>
      <c r="V167" s="583">
        <v>6875</v>
      </c>
    </row>
    <row r="168" spans="1:22" ht="18.75" customHeight="1" x14ac:dyDescent="0.25">
      <c r="A168" s="19">
        <v>6875</v>
      </c>
      <c r="B168" s="16" t="s">
        <v>1585</v>
      </c>
      <c r="C168" s="11" t="s">
        <v>389</v>
      </c>
      <c r="D168" s="16" t="s">
        <v>535</v>
      </c>
      <c r="E168" s="21">
        <v>1</v>
      </c>
      <c r="F168" s="19">
        <v>7</v>
      </c>
      <c r="G168" s="19">
        <v>8</v>
      </c>
      <c r="H168" s="19">
        <v>5100</v>
      </c>
      <c r="I168" s="19">
        <v>5100</v>
      </c>
      <c r="J168" s="307">
        <v>65</v>
      </c>
      <c r="K168" s="19">
        <v>1</v>
      </c>
      <c r="L168" s="19">
        <v>1</v>
      </c>
      <c r="M168" s="24" t="s">
        <v>776</v>
      </c>
      <c r="N168" s="23"/>
      <c r="O168" s="23"/>
      <c r="P168" s="19"/>
      <c r="Q168" s="1">
        <f t="shared" si="2"/>
        <v>1</v>
      </c>
      <c r="V168" s="583">
        <v>6876</v>
      </c>
    </row>
    <row r="169" spans="1:22" ht="18.75" customHeight="1" x14ac:dyDescent="0.25">
      <c r="A169" s="19">
        <v>6876</v>
      </c>
      <c r="B169" s="16" t="s">
        <v>1586</v>
      </c>
      <c r="C169" s="11" t="s">
        <v>551</v>
      </c>
      <c r="D169" s="16" t="s">
        <v>547</v>
      </c>
      <c r="E169" s="21">
        <v>1</v>
      </c>
      <c r="F169" s="19">
        <v>34</v>
      </c>
      <c r="G169" s="19">
        <v>37</v>
      </c>
      <c r="H169" s="19">
        <v>34108</v>
      </c>
      <c r="I169" s="19">
        <v>34108</v>
      </c>
      <c r="J169" s="307">
        <v>6779</v>
      </c>
      <c r="K169" s="19">
        <v>3</v>
      </c>
      <c r="L169" s="19">
        <v>0</v>
      </c>
      <c r="M169" s="24" t="s">
        <v>776</v>
      </c>
      <c r="N169" s="23"/>
      <c r="O169" s="23"/>
      <c r="P169" s="19"/>
      <c r="Q169" s="1">
        <f t="shared" si="2"/>
        <v>1</v>
      </c>
      <c r="V169" s="583">
        <v>6877</v>
      </c>
    </row>
    <row r="170" spans="1:22" ht="18.75" customHeight="1" x14ac:dyDescent="0.25">
      <c r="A170" s="19">
        <v>6877</v>
      </c>
      <c r="B170" s="16" t="s">
        <v>1587</v>
      </c>
      <c r="C170" s="11" t="s">
        <v>325</v>
      </c>
      <c r="D170" s="16" t="s">
        <v>534</v>
      </c>
      <c r="E170" s="21">
        <v>1</v>
      </c>
      <c r="F170" s="19">
        <v>2</v>
      </c>
      <c r="G170" s="19">
        <v>1</v>
      </c>
      <c r="H170" s="19">
        <v>150</v>
      </c>
      <c r="I170" s="19">
        <v>150</v>
      </c>
      <c r="J170" s="307">
        <v>21</v>
      </c>
      <c r="K170" s="19">
        <v>1</v>
      </c>
      <c r="L170" s="19">
        <v>1</v>
      </c>
      <c r="M170" s="24" t="s">
        <v>776</v>
      </c>
      <c r="N170" s="23"/>
      <c r="O170" s="23"/>
      <c r="P170" s="19"/>
      <c r="Q170" s="1">
        <f t="shared" si="2"/>
        <v>1</v>
      </c>
      <c r="V170" s="583">
        <v>6878</v>
      </c>
    </row>
    <row r="171" spans="1:22" ht="18.75" customHeight="1" x14ac:dyDescent="0.25">
      <c r="A171" s="19">
        <v>6878</v>
      </c>
      <c r="B171" s="16" t="s">
        <v>1588</v>
      </c>
      <c r="C171" s="11" t="s">
        <v>149</v>
      </c>
      <c r="D171" s="16" t="s">
        <v>532</v>
      </c>
      <c r="E171" s="21">
        <v>1</v>
      </c>
      <c r="F171" s="19">
        <v>9</v>
      </c>
      <c r="G171" s="19">
        <v>9</v>
      </c>
      <c r="H171" s="19">
        <v>1399</v>
      </c>
      <c r="I171" s="19">
        <v>1399</v>
      </c>
      <c r="J171" s="307">
        <v>58</v>
      </c>
      <c r="K171" s="19">
        <v>1</v>
      </c>
      <c r="L171" s="19">
        <v>0</v>
      </c>
      <c r="M171" s="24" t="s">
        <v>776</v>
      </c>
      <c r="N171" s="23"/>
      <c r="O171" s="23"/>
      <c r="P171" s="19"/>
      <c r="Q171" s="1">
        <f t="shared" si="2"/>
        <v>1</v>
      </c>
      <c r="V171" s="583">
        <v>6879</v>
      </c>
    </row>
    <row r="172" spans="1:22" ht="18.75" customHeight="1" x14ac:dyDescent="0.25">
      <c r="A172" s="19">
        <v>6879</v>
      </c>
      <c r="B172" s="16" t="s">
        <v>1589</v>
      </c>
      <c r="C172" s="11" t="s">
        <v>562</v>
      </c>
      <c r="D172" s="16" t="s">
        <v>532</v>
      </c>
      <c r="E172" s="21">
        <v>1</v>
      </c>
      <c r="F172" s="19">
        <v>2</v>
      </c>
      <c r="G172" s="19">
        <v>2</v>
      </c>
      <c r="H172" s="19">
        <v>1000</v>
      </c>
      <c r="I172" s="19">
        <v>1000</v>
      </c>
      <c r="J172" s="307">
        <v>7</v>
      </c>
      <c r="K172" s="19">
        <v>1</v>
      </c>
      <c r="L172" s="19">
        <v>0</v>
      </c>
      <c r="M172" s="24" t="s">
        <v>776</v>
      </c>
      <c r="N172" s="23"/>
      <c r="O172" s="23"/>
      <c r="P172" s="19"/>
      <c r="Q172" s="1">
        <f t="shared" si="2"/>
        <v>1</v>
      </c>
      <c r="V172" s="583">
        <v>6882</v>
      </c>
    </row>
    <row r="173" spans="1:22" ht="18.75" customHeight="1" x14ac:dyDescent="0.25">
      <c r="A173" s="19">
        <v>6882</v>
      </c>
      <c r="B173" s="16" t="s">
        <v>1590</v>
      </c>
      <c r="C173" s="11" t="s">
        <v>1591</v>
      </c>
      <c r="D173" s="16" t="s">
        <v>525</v>
      </c>
      <c r="E173" s="21">
        <v>1</v>
      </c>
      <c r="F173" s="19">
        <v>41</v>
      </c>
      <c r="G173" s="19">
        <v>35</v>
      </c>
      <c r="H173" s="19">
        <v>25420</v>
      </c>
      <c r="I173" s="19">
        <v>25420</v>
      </c>
      <c r="J173" s="307">
        <v>854</v>
      </c>
      <c r="K173" s="19">
        <v>1</v>
      </c>
      <c r="L173" s="19">
        <v>0</v>
      </c>
      <c r="M173" s="24" t="s">
        <v>776</v>
      </c>
      <c r="N173" s="23"/>
      <c r="O173" s="23"/>
      <c r="P173" s="19"/>
      <c r="Q173" s="1">
        <f t="shared" ref="Q173:Q198" si="3">COUNTIF(V:V,A173)</f>
        <v>1</v>
      </c>
      <c r="V173" s="583">
        <v>6885</v>
      </c>
    </row>
    <row r="174" spans="1:22" ht="18.75" customHeight="1" x14ac:dyDescent="0.25">
      <c r="A174" s="19">
        <v>6885</v>
      </c>
      <c r="B174" s="16" t="s">
        <v>1592</v>
      </c>
      <c r="C174" s="11" t="s">
        <v>538</v>
      </c>
      <c r="D174" s="16" t="s">
        <v>534</v>
      </c>
      <c r="E174" s="21">
        <v>1</v>
      </c>
      <c r="F174" s="19">
        <v>1</v>
      </c>
      <c r="G174" s="19">
        <v>1</v>
      </c>
      <c r="H174" s="19">
        <v>7400</v>
      </c>
      <c r="I174" s="19">
        <v>7400</v>
      </c>
      <c r="J174" s="307">
        <v>37</v>
      </c>
      <c r="K174" s="19">
        <v>1</v>
      </c>
      <c r="L174" s="19">
        <v>1</v>
      </c>
      <c r="M174" s="24" t="s">
        <v>776</v>
      </c>
      <c r="N174" s="23"/>
      <c r="O174" s="23"/>
      <c r="P174" s="19"/>
      <c r="Q174" s="1">
        <f t="shared" si="3"/>
        <v>1</v>
      </c>
      <c r="V174" s="583">
        <v>6826</v>
      </c>
    </row>
    <row r="175" spans="1:22" ht="18.75" customHeight="1" x14ac:dyDescent="0.25">
      <c r="A175" s="19">
        <v>6826</v>
      </c>
      <c r="B175" s="16" t="s">
        <v>1593</v>
      </c>
      <c r="C175" s="11" t="s">
        <v>530</v>
      </c>
      <c r="D175" s="16" t="s">
        <v>525</v>
      </c>
      <c r="E175" s="21">
        <v>1</v>
      </c>
      <c r="F175" s="19">
        <v>5</v>
      </c>
      <c r="G175" s="19">
        <v>7</v>
      </c>
      <c r="H175" s="19">
        <v>21048</v>
      </c>
      <c r="I175" s="19">
        <v>21048</v>
      </c>
      <c r="J175" s="307">
        <v>93</v>
      </c>
      <c r="K175" s="19">
        <v>1</v>
      </c>
      <c r="L175" s="19">
        <v>1</v>
      </c>
      <c r="M175" s="24" t="s">
        <v>776</v>
      </c>
      <c r="N175" s="23"/>
      <c r="O175" s="23" t="s">
        <v>776</v>
      </c>
      <c r="P175" s="19"/>
      <c r="Q175" s="1">
        <f t="shared" si="3"/>
        <v>1</v>
      </c>
      <c r="V175" s="583">
        <v>6834</v>
      </c>
    </row>
    <row r="176" spans="1:22" ht="18.75" customHeight="1" x14ac:dyDescent="0.25">
      <c r="A176" s="19">
        <v>6834</v>
      </c>
      <c r="B176" s="16" t="s">
        <v>1594</v>
      </c>
      <c r="C176" s="11" t="s">
        <v>553</v>
      </c>
      <c r="D176" s="16" t="s">
        <v>527</v>
      </c>
      <c r="E176" s="21">
        <v>1</v>
      </c>
      <c r="F176" s="19">
        <v>18</v>
      </c>
      <c r="G176" s="19">
        <v>19</v>
      </c>
      <c r="H176" s="19">
        <v>21339</v>
      </c>
      <c r="I176" s="19">
        <v>21339</v>
      </c>
      <c r="J176" s="307">
        <v>786</v>
      </c>
      <c r="K176" s="19">
        <v>4</v>
      </c>
      <c r="L176" s="19">
        <v>3</v>
      </c>
      <c r="M176" s="24" t="s">
        <v>776</v>
      </c>
      <c r="N176" s="23"/>
      <c r="O176" s="23" t="s">
        <v>776</v>
      </c>
      <c r="P176" s="19"/>
      <c r="Q176" s="1">
        <f t="shared" si="3"/>
        <v>1</v>
      </c>
      <c r="V176" s="583">
        <v>6850</v>
      </c>
    </row>
    <row r="177" spans="1:22" ht="18.75" customHeight="1" x14ac:dyDescent="0.25">
      <c r="A177" s="19">
        <v>6850</v>
      </c>
      <c r="B177" s="16" t="s">
        <v>1595</v>
      </c>
      <c r="C177" s="11" t="s">
        <v>530</v>
      </c>
      <c r="D177" s="16" t="s">
        <v>525</v>
      </c>
      <c r="E177" s="21">
        <v>1</v>
      </c>
      <c r="F177" s="19">
        <v>3</v>
      </c>
      <c r="G177" s="19">
        <v>2</v>
      </c>
      <c r="H177" s="19">
        <v>3750</v>
      </c>
      <c r="I177" s="19">
        <v>3750</v>
      </c>
      <c r="J177" s="307">
        <v>27</v>
      </c>
      <c r="K177" s="19">
        <v>1</v>
      </c>
      <c r="L177" s="19">
        <v>1</v>
      </c>
      <c r="M177" s="24" t="s">
        <v>776</v>
      </c>
      <c r="N177" s="23"/>
      <c r="O177" s="23" t="s">
        <v>776</v>
      </c>
      <c r="P177" s="19"/>
      <c r="Q177" s="1">
        <f t="shared" si="3"/>
        <v>1</v>
      </c>
      <c r="V177" s="583">
        <v>6860</v>
      </c>
    </row>
    <row r="178" spans="1:22" ht="18.75" customHeight="1" x14ac:dyDescent="0.25">
      <c r="A178" s="19">
        <v>6860</v>
      </c>
      <c r="B178" s="16" t="s">
        <v>1596</v>
      </c>
      <c r="C178" s="11" t="s">
        <v>539</v>
      </c>
      <c r="D178" s="16" t="s">
        <v>532</v>
      </c>
      <c r="E178" s="21">
        <v>1</v>
      </c>
      <c r="F178" s="19">
        <v>19</v>
      </c>
      <c r="G178" s="19">
        <v>22</v>
      </c>
      <c r="H178" s="19">
        <v>21480</v>
      </c>
      <c r="I178" s="19">
        <v>21480</v>
      </c>
      <c r="J178" s="307">
        <v>121</v>
      </c>
      <c r="K178" s="19">
        <v>1</v>
      </c>
      <c r="L178" s="19">
        <v>0</v>
      </c>
      <c r="M178" s="24" t="s">
        <v>776</v>
      </c>
      <c r="N178" s="23"/>
      <c r="O178" s="23" t="s">
        <v>776</v>
      </c>
      <c r="P178" s="19"/>
      <c r="Q178" s="1">
        <f t="shared" si="3"/>
        <v>1</v>
      </c>
      <c r="V178" s="583">
        <v>6869</v>
      </c>
    </row>
    <row r="179" spans="1:22" ht="18.75" customHeight="1" x14ac:dyDescent="0.25">
      <c r="A179" s="19">
        <v>6869</v>
      </c>
      <c r="B179" s="16" t="s">
        <v>1597</v>
      </c>
      <c r="C179" s="11" t="s">
        <v>914</v>
      </c>
      <c r="D179" s="16" t="s">
        <v>525</v>
      </c>
      <c r="E179" s="21">
        <v>1</v>
      </c>
      <c r="F179" s="19">
        <v>29</v>
      </c>
      <c r="G179" s="19">
        <v>30</v>
      </c>
      <c r="H179" s="19">
        <v>12147</v>
      </c>
      <c r="I179" s="19">
        <v>12147</v>
      </c>
      <c r="J179" s="307">
        <v>374</v>
      </c>
      <c r="K179" s="19">
        <v>3</v>
      </c>
      <c r="L179" s="19">
        <v>0</v>
      </c>
      <c r="M179" s="24" t="s">
        <v>776</v>
      </c>
      <c r="N179" s="23"/>
      <c r="O179" s="23" t="s">
        <v>776</v>
      </c>
      <c r="P179" s="582">
        <v>435</v>
      </c>
      <c r="Q179" s="1">
        <f t="shared" si="3"/>
        <v>1</v>
      </c>
      <c r="V179" s="583">
        <v>6871</v>
      </c>
    </row>
    <row r="180" spans="1:22" ht="18.75" customHeight="1" x14ac:dyDescent="0.25">
      <c r="A180" s="19">
        <v>6871</v>
      </c>
      <c r="B180" s="16" t="s">
        <v>1598</v>
      </c>
      <c r="C180" s="11" t="s">
        <v>553</v>
      </c>
      <c r="D180" s="16" t="s">
        <v>527</v>
      </c>
      <c r="E180" s="21">
        <v>1</v>
      </c>
      <c r="F180" s="19">
        <v>14</v>
      </c>
      <c r="G180" s="19">
        <v>15</v>
      </c>
      <c r="H180" s="19">
        <v>1559</v>
      </c>
      <c r="I180" s="19">
        <v>1559</v>
      </c>
      <c r="J180" s="307">
        <v>460</v>
      </c>
      <c r="K180" s="19">
        <v>4</v>
      </c>
      <c r="L180" s="19">
        <v>0</v>
      </c>
      <c r="M180" s="24" t="s">
        <v>776</v>
      </c>
      <c r="N180" s="23"/>
      <c r="O180" s="23" t="s">
        <v>776</v>
      </c>
      <c r="P180" s="19"/>
      <c r="Q180" s="1">
        <f t="shared" si="3"/>
        <v>1</v>
      </c>
      <c r="V180" s="583">
        <v>6872</v>
      </c>
    </row>
    <row r="181" spans="1:22" ht="18.75" customHeight="1" x14ac:dyDescent="0.25">
      <c r="A181" s="19">
        <v>6872</v>
      </c>
      <c r="B181" s="16" t="s">
        <v>1599</v>
      </c>
      <c r="C181" s="11" t="s">
        <v>1529</v>
      </c>
      <c r="D181" s="16" t="s">
        <v>535</v>
      </c>
      <c r="E181" s="21">
        <v>1</v>
      </c>
      <c r="F181" s="19">
        <v>21</v>
      </c>
      <c r="G181" s="19">
        <v>20</v>
      </c>
      <c r="H181" s="19">
        <v>8690</v>
      </c>
      <c r="I181" s="19">
        <v>8690</v>
      </c>
      <c r="J181" s="307">
        <v>1767</v>
      </c>
      <c r="K181" s="19">
        <v>1</v>
      </c>
      <c r="L181" s="19">
        <v>0</v>
      </c>
      <c r="M181" s="24" t="s">
        <v>776</v>
      </c>
      <c r="N181" s="23"/>
      <c r="O181" s="23" t="s">
        <v>776</v>
      </c>
      <c r="P181" s="19"/>
      <c r="Q181" s="1">
        <f t="shared" si="3"/>
        <v>1</v>
      </c>
      <c r="V181" s="583">
        <v>6883</v>
      </c>
    </row>
    <row r="182" spans="1:22" ht="18.75" customHeight="1" x14ac:dyDescent="0.25">
      <c r="A182" s="19">
        <v>6883</v>
      </c>
      <c r="B182" s="16" t="s">
        <v>1600</v>
      </c>
      <c r="C182" s="11" t="s">
        <v>553</v>
      </c>
      <c r="D182" s="16" t="s">
        <v>527</v>
      </c>
      <c r="E182" s="21">
        <v>1</v>
      </c>
      <c r="F182" s="19">
        <v>72</v>
      </c>
      <c r="G182" s="19">
        <v>83</v>
      </c>
      <c r="H182" s="19">
        <v>120631</v>
      </c>
      <c r="I182" s="19">
        <v>120631</v>
      </c>
      <c r="J182" s="307">
        <v>3829</v>
      </c>
      <c r="K182" s="19">
        <v>10</v>
      </c>
      <c r="L182" s="19">
        <v>1</v>
      </c>
      <c r="M182" s="24" t="s">
        <v>776</v>
      </c>
      <c r="N182" s="23"/>
      <c r="O182" s="23" t="s">
        <v>776</v>
      </c>
      <c r="P182" s="19"/>
      <c r="Q182" s="1">
        <f t="shared" si="3"/>
        <v>1</v>
      </c>
      <c r="V182" s="583">
        <v>6884</v>
      </c>
    </row>
    <row r="183" spans="1:22" ht="18.75" customHeight="1" x14ac:dyDescent="0.25">
      <c r="A183" s="19">
        <v>6884</v>
      </c>
      <c r="B183" s="16" t="s">
        <v>1601</v>
      </c>
      <c r="C183" s="11" t="s">
        <v>530</v>
      </c>
      <c r="D183" s="16" t="s">
        <v>525</v>
      </c>
      <c r="E183" s="21">
        <v>1</v>
      </c>
      <c r="F183" s="19">
        <v>1</v>
      </c>
      <c r="G183" s="19">
        <v>1</v>
      </c>
      <c r="H183" s="19">
        <v>600</v>
      </c>
      <c r="I183" s="19">
        <v>600</v>
      </c>
      <c r="J183" s="307">
        <v>3</v>
      </c>
      <c r="K183" s="19">
        <v>0</v>
      </c>
      <c r="L183" s="19">
        <v>0</v>
      </c>
      <c r="M183" s="24" t="s">
        <v>776</v>
      </c>
      <c r="N183" s="23"/>
      <c r="O183" s="23" t="s">
        <v>776</v>
      </c>
      <c r="P183" s="19"/>
      <c r="Q183" s="1">
        <f t="shared" si="3"/>
        <v>1</v>
      </c>
      <c r="V183" s="583">
        <v>6886</v>
      </c>
    </row>
    <row r="184" spans="1:22" ht="18.75" customHeight="1" x14ac:dyDescent="0.25">
      <c r="A184" s="19">
        <v>6886</v>
      </c>
      <c r="B184" s="16" t="s">
        <v>1602</v>
      </c>
      <c r="C184" s="11" t="s">
        <v>530</v>
      </c>
      <c r="D184" s="16" t="s">
        <v>525</v>
      </c>
      <c r="E184" s="21">
        <v>1</v>
      </c>
      <c r="F184" s="19">
        <v>13</v>
      </c>
      <c r="G184" s="19">
        <v>14</v>
      </c>
      <c r="H184" s="19">
        <v>16728</v>
      </c>
      <c r="I184" s="19">
        <v>16728</v>
      </c>
      <c r="J184" s="307">
        <v>3200</v>
      </c>
      <c r="K184" s="19">
        <v>1</v>
      </c>
      <c r="L184" s="19">
        <v>0</v>
      </c>
      <c r="M184" s="24" t="s">
        <v>776</v>
      </c>
      <c r="N184" s="23"/>
      <c r="O184" s="23" t="s">
        <v>776</v>
      </c>
      <c r="P184" s="19"/>
      <c r="Q184" s="1">
        <f t="shared" si="3"/>
        <v>1</v>
      </c>
      <c r="V184" s="5"/>
    </row>
    <row r="185" spans="1:22" ht="18.75" customHeight="1" x14ac:dyDescent="0.25">
      <c r="A185" s="19">
        <v>6887</v>
      </c>
      <c r="B185" s="16" t="s">
        <v>1603</v>
      </c>
      <c r="C185" s="11" t="s">
        <v>1591</v>
      </c>
      <c r="D185" s="16" t="s">
        <v>525</v>
      </c>
      <c r="E185" s="21">
        <v>1</v>
      </c>
      <c r="F185" s="19">
        <v>1</v>
      </c>
      <c r="G185" s="19">
        <v>3</v>
      </c>
      <c r="H185" s="19">
        <v>4800</v>
      </c>
      <c r="I185" s="19">
        <v>4800</v>
      </c>
      <c r="J185" s="307">
        <v>100</v>
      </c>
      <c r="K185" s="19">
        <v>3</v>
      </c>
      <c r="L185" s="19">
        <v>2</v>
      </c>
      <c r="M185" s="24" t="s">
        <v>776</v>
      </c>
      <c r="N185" s="23"/>
      <c r="O185" s="23"/>
      <c r="P185" s="19"/>
      <c r="Q185" s="1">
        <f t="shared" si="3"/>
        <v>0</v>
      </c>
      <c r="V185" s="5"/>
    </row>
    <row r="186" spans="1:22" ht="18.75" customHeight="1" x14ac:dyDescent="0.25">
      <c r="A186" s="19">
        <v>6889</v>
      </c>
      <c r="B186" s="16" t="s">
        <v>1604</v>
      </c>
      <c r="C186" s="11" t="s">
        <v>531</v>
      </c>
      <c r="D186" s="16" t="s">
        <v>525</v>
      </c>
      <c r="E186" s="21">
        <v>1</v>
      </c>
      <c r="F186" s="19">
        <v>27</v>
      </c>
      <c r="G186" s="19">
        <v>36</v>
      </c>
      <c r="H186" s="19">
        <v>49889</v>
      </c>
      <c r="I186" s="19">
        <v>49889</v>
      </c>
      <c r="J186" s="307">
        <v>563</v>
      </c>
      <c r="K186" s="19">
        <v>1</v>
      </c>
      <c r="L186" s="19">
        <v>1</v>
      </c>
      <c r="M186" s="24" t="s">
        <v>776</v>
      </c>
      <c r="N186" s="23"/>
      <c r="O186" s="23" t="s">
        <v>776</v>
      </c>
      <c r="P186" s="19"/>
      <c r="Q186" s="1">
        <f t="shared" si="3"/>
        <v>0</v>
      </c>
      <c r="V186" s="5"/>
    </row>
    <row r="187" spans="1:22" ht="18.75" customHeight="1" x14ac:dyDescent="0.25">
      <c r="A187" s="19">
        <v>6890</v>
      </c>
      <c r="B187" s="16" t="s">
        <v>1605</v>
      </c>
      <c r="C187" s="11" t="s">
        <v>530</v>
      </c>
      <c r="D187" s="16" t="s">
        <v>525</v>
      </c>
      <c r="E187" s="21">
        <v>1</v>
      </c>
      <c r="F187" s="19">
        <v>6</v>
      </c>
      <c r="G187" s="19">
        <v>11</v>
      </c>
      <c r="H187" s="19">
        <v>49824</v>
      </c>
      <c r="I187" s="19">
        <v>49824</v>
      </c>
      <c r="J187" s="307">
        <v>373</v>
      </c>
      <c r="K187" s="19">
        <v>2</v>
      </c>
      <c r="L187" s="19">
        <v>2</v>
      </c>
      <c r="M187" s="24" t="s">
        <v>776</v>
      </c>
      <c r="N187" s="23"/>
      <c r="O187" s="23"/>
      <c r="P187" s="19"/>
      <c r="Q187" s="1">
        <f t="shared" si="3"/>
        <v>0</v>
      </c>
      <c r="V187" s="5"/>
    </row>
    <row r="188" spans="1:22" ht="18.75" customHeight="1" x14ac:dyDescent="0.25">
      <c r="A188" s="19">
        <v>6891</v>
      </c>
      <c r="B188" s="16" t="s">
        <v>1606</v>
      </c>
      <c r="C188" s="11" t="s">
        <v>533</v>
      </c>
      <c r="D188" s="16" t="s">
        <v>534</v>
      </c>
      <c r="E188" s="21">
        <v>1</v>
      </c>
      <c r="F188" s="19">
        <v>3</v>
      </c>
      <c r="G188" s="19">
        <v>4</v>
      </c>
      <c r="H188" s="19">
        <v>5700</v>
      </c>
      <c r="I188" s="19">
        <v>5700</v>
      </c>
      <c r="J188" s="307">
        <v>58</v>
      </c>
      <c r="K188" s="19">
        <v>1</v>
      </c>
      <c r="L188" s="19">
        <v>0</v>
      </c>
      <c r="M188" s="24" t="s">
        <v>776</v>
      </c>
      <c r="N188" s="23"/>
      <c r="O188" s="23"/>
      <c r="P188" s="19"/>
      <c r="Q188" s="1">
        <f t="shared" si="3"/>
        <v>0</v>
      </c>
      <c r="V188" s="5"/>
    </row>
    <row r="189" spans="1:22" ht="18.75" customHeight="1" x14ac:dyDescent="0.25">
      <c r="A189" s="19">
        <v>6892</v>
      </c>
      <c r="B189" s="16" t="s">
        <v>1607</v>
      </c>
      <c r="C189" s="11" t="s">
        <v>529</v>
      </c>
      <c r="D189" s="16" t="s">
        <v>527</v>
      </c>
      <c r="E189" s="21">
        <v>1</v>
      </c>
      <c r="F189" s="19">
        <v>2</v>
      </c>
      <c r="G189" s="19">
        <v>2</v>
      </c>
      <c r="H189" s="19">
        <v>4000</v>
      </c>
      <c r="I189" s="19">
        <v>4000</v>
      </c>
      <c r="J189" s="307">
        <v>50</v>
      </c>
      <c r="K189" s="19">
        <v>1</v>
      </c>
      <c r="L189" s="19">
        <v>0</v>
      </c>
      <c r="M189" s="24" t="s">
        <v>776</v>
      </c>
      <c r="N189" s="23"/>
      <c r="O189" s="23"/>
      <c r="P189" s="19"/>
      <c r="Q189" s="1">
        <f t="shared" si="3"/>
        <v>0</v>
      </c>
      <c r="V189" s="5"/>
    </row>
    <row r="190" spans="1:22" ht="18.75" customHeight="1" x14ac:dyDescent="0.25">
      <c r="A190" s="19">
        <v>6893</v>
      </c>
      <c r="B190" s="16" t="s">
        <v>1608</v>
      </c>
      <c r="C190" s="11" t="s">
        <v>133</v>
      </c>
      <c r="D190" s="16" t="s">
        <v>525</v>
      </c>
      <c r="E190" s="21">
        <v>1</v>
      </c>
      <c r="F190" s="19">
        <v>5</v>
      </c>
      <c r="G190" s="19">
        <v>7</v>
      </c>
      <c r="H190" s="19">
        <v>57600</v>
      </c>
      <c r="I190" s="19">
        <v>57600</v>
      </c>
      <c r="J190" s="307">
        <v>318</v>
      </c>
      <c r="K190" s="19">
        <v>1</v>
      </c>
      <c r="L190" s="19">
        <v>1</v>
      </c>
      <c r="M190" s="24" t="s">
        <v>776</v>
      </c>
      <c r="N190" s="23"/>
      <c r="O190" s="23"/>
      <c r="P190" s="19"/>
      <c r="Q190" s="1">
        <f t="shared" si="3"/>
        <v>0</v>
      </c>
      <c r="V190" s="5"/>
    </row>
    <row r="191" spans="1:22" ht="18.75" customHeight="1" x14ac:dyDescent="0.25">
      <c r="A191" s="19">
        <v>6894</v>
      </c>
      <c r="B191" s="16" t="s">
        <v>1609</v>
      </c>
      <c r="C191" s="11" t="s">
        <v>559</v>
      </c>
      <c r="D191" s="16" t="s">
        <v>547</v>
      </c>
      <c r="E191" s="21">
        <v>1</v>
      </c>
      <c r="F191" s="19">
        <v>5</v>
      </c>
      <c r="G191" s="19">
        <v>6</v>
      </c>
      <c r="H191" s="19">
        <v>15000</v>
      </c>
      <c r="I191" s="19">
        <v>15000</v>
      </c>
      <c r="J191" s="307">
        <v>90</v>
      </c>
      <c r="K191" s="19">
        <v>1</v>
      </c>
      <c r="L191" s="19">
        <v>1</v>
      </c>
      <c r="M191" s="24" t="s">
        <v>776</v>
      </c>
      <c r="N191" s="23"/>
      <c r="O191" s="23"/>
      <c r="P191" s="19"/>
      <c r="Q191" s="1">
        <f t="shared" si="3"/>
        <v>0</v>
      </c>
      <c r="V191" s="5"/>
    </row>
    <row r="192" spans="1:22" ht="18.75" customHeight="1" x14ac:dyDescent="0.25">
      <c r="A192" s="19">
        <v>6897</v>
      </c>
      <c r="B192" s="16" t="s">
        <v>1610</v>
      </c>
      <c r="C192" s="11" t="s">
        <v>914</v>
      </c>
      <c r="D192" s="16" t="s">
        <v>525</v>
      </c>
      <c r="E192" s="21">
        <v>1</v>
      </c>
      <c r="F192" s="19">
        <v>4</v>
      </c>
      <c r="G192" s="19">
        <v>6</v>
      </c>
      <c r="H192" s="19">
        <v>8800</v>
      </c>
      <c r="I192" s="19">
        <v>8800</v>
      </c>
      <c r="J192" s="307">
        <v>65</v>
      </c>
      <c r="K192" s="19">
        <v>1</v>
      </c>
      <c r="L192" s="19">
        <v>0</v>
      </c>
      <c r="M192" s="24" t="s">
        <v>776</v>
      </c>
      <c r="N192" s="23"/>
      <c r="O192" s="23"/>
      <c r="P192" s="19"/>
      <c r="Q192" s="1">
        <f t="shared" si="3"/>
        <v>0</v>
      </c>
      <c r="V192" s="5"/>
    </row>
    <row r="193" spans="1:22" ht="18.75" customHeight="1" x14ac:dyDescent="0.25">
      <c r="A193" s="19">
        <v>6899</v>
      </c>
      <c r="B193" s="16" t="s">
        <v>1611</v>
      </c>
      <c r="C193" s="11" t="s">
        <v>389</v>
      </c>
      <c r="D193" s="16" t="s">
        <v>535</v>
      </c>
      <c r="E193" s="21">
        <v>1</v>
      </c>
      <c r="F193" s="19">
        <v>2</v>
      </c>
      <c r="G193" s="19">
        <v>3</v>
      </c>
      <c r="H193" s="19">
        <v>364</v>
      </c>
      <c r="I193" s="19">
        <v>364</v>
      </c>
      <c r="J193" s="307">
        <v>46</v>
      </c>
      <c r="K193" s="19">
        <v>2</v>
      </c>
      <c r="L193" s="19">
        <v>2</v>
      </c>
      <c r="M193" s="24" t="s">
        <v>776</v>
      </c>
      <c r="N193" s="23"/>
      <c r="O193" s="23"/>
      <c r="P193" s="19"/>
      <c r="Q193" s="1">
        <f t="shared" si="3"/>
        <v>0</v>
      </c>
      <c r="V193" s="5"/>
    </row>
    <row r="194" spans="1:22" ht="18.75" customHeight="1" x14ac:dyDescent="0.25">
      <c r="A194" s="19">
        <v>6906</v>
      </c>
      <c r="B194" s="16" t="s">
        <v>1612</v>
      </c>
      <c r="C194" s="11" t="s">
        <v>309</v>
      </c>
      <c r="D194" s="16" t="s">
        <v>523</v>
      </c>
      <c r="E194" s="21">
        <v>1</v>
      </c>
      <c r="F194" s="19">
        <v>6</v>
      </c>
      <c r="G194" s="19">
        <v>8</v>
      </c>
      <c r="H194" s="19">
        <v>6244</v>
      </c>
      <c r="I194" s="19">
        <v>6244</v>
      </c>
      <c r="J194" s="307">
        <v>127</v>
      </c>
      <c r="K194" s="19">
        <v>3</v>
      </c>
      <c r="L194" s="19">
        <v>2</v>
      </c>
      <c r="M194" s="24" t="s">
        <v>776</v>
      </c>
      <c r="N194" s="23"/>
      <c r="O194" s="23"/>
      <c r="P194" s="19"/>
      <c r="Q194" s="1">
        <f t="shared" si="3"/>
        <v>0</v>
      </c>
      <c r="V194" s="5"/>
    </row>
    <row r="195" spans="1:22" ht="18.75" customHeight="1" x14ac:dyDescent="0.25">
      <c r="A195" s="19">
        <v>6907</v>
      </c>
      <c r="B195" s="16" t="s">
        <v>1613</v>
      </c>
      <c r="C195" s="11" t="s">
        <v>1529</v>
      </c>
      <c r="D195" s="16" t="s">
        <v>535</v>
      </c>
      <c r="E195" s="21">
        <v>1</v>
      </c>
      <c r="F195" s="19">
        <v>3</v>
      </c>
      <c r="G195" s="19">
        <v>3</v>
      </c>
      <c r="H195" s="19">
        <v>1600</v>
      </c>
      <c r="I195" s="19">
        <v>1600</v>
      </c>
      <c r="J195" s="307">
        <v>14</v>
      </c>
      <c r="K195" s="19">
        <v>1</v>
      </c>
      <c r="L195" s="19">
        <v>0</v>
      </c>
      <c r="M195" s="24" t="s">
        <v>776</v>
      </c>
      <c r="N195" s="23"/>
      <c r="O195" s="23"/>
      <c r="P195" s="19"/>
      <c r="Q195" s="1">
        <f t="shared" si="3"/>
        <v>0</v>
      </c>
      <c r="V195" s="5"/>
    </row>
    <row r="196" spans="1:22" ht="18.75" customHeight="1" x14ac:dyDescent="0.25">
      <c r="A196" s="19">
        <v>6908</v>
      </c>
      <c r="B196" s="16" t="s">
        <v>1614</v>
      </c>
      <c r="C196" s="11" t="s">
        <v>1591</v>
      </c>
      <c r="D196" s="16" t="s">
        <v>525</v>
      </c>
      <c r="E196" s="21">
        <v>1</v>
      </c>
      <c r="F196" s="19">
        <v>5</v>
      </c>
      <c r="G196" s="19">
        <v>5</v>
      </c>
      <c r="H196" s="19">
        <v>2800</v>
      </c>
      <c r="I196" s="19">
        <v>2800</v>
      </c>
      <c r="J196" s="307">
        <v>23</v>
      </c>
      <c r="K196" s="19">
        <v>1</v>
      </c>
      <c r="L196" s="19">
        <v>0</v>
      </c>
      <c r="M196" s="24" t="s">
        <v>776</v>
      </c>
      <c r="N196" s="23"/>
      <c r="O196" s="23"/>
      <c r="P196" s="19"/>
      <c r="Q196" s="1">
        <f t="shared" si="3"/>
        <v>0</v>
      </c>
      <c r="V196" s="5"/>
    </row>
    <row r="197" spans="1:22" ht="18.75" customHeight="1" x14ac:dyDescent="0.25">
      <c r="A197" s="19">
        <v>6910</v>
      </c>
      <c r="B197" s="16" t="s">
        <v>1615</v>
      </c>
      <c r="C197" s="11" t="s">
        <v>982</v>
      </c>
      <c r="D197" s="16" t="s">
        <v>535</v>
      </c>
      <c r="E197" s="21">
        <v>1</v>
      </c>
      <c r="F197" s="19">
        <v>4</v>
      </c>
      <c r="G197" s="19">
        <v>4</v>
      </c>
      <c r="H197" s="19">
        <v>900</v>
      </c>
      <c r="I197" s="19">
        <v>900</v>
      </c>
      <c r="J197" s="307">
        <v>54</v>
      </c>
      <c r="K197" s="19">
        <v>1</v>
      </c>
      <c r="L197" s="19">
        <v>0</v>
      </c>
      <c r="M197" s="24" t="s">
        <v>776</v>
      </c>
      <c r="N197" s="23"/>
      <c r="O197" s="23"/>
      <c r="P197" s="19"/>
      <c r="Q197" s="1">
        <f t="shared" si="3"/>
        <v>0</v>
      </c>
      <c r="V197" s="5"/>
    </row>
    <row r="198" spans="1:22" ht="18.75" customHeight="1" x14ac:dyDescent="0.25">
      <c r="A198" s="19">
        <v>6919</v>
      </c>
      <c r="B198" s="16" t="s">
        <v>1616</v>
      </c>
      <c r="C198" s="11" t="s">
        <v>530</v>
      </c>
      <c r="D198" s="16" t="s">
        <v>525</v>
      </c>
      <c r="E198" s="21">
        <v>1</v>
      </c>
      <c r="F198" s="19">
        <v>1</v>
      </c>
      <c r="G198" s="19">
        <v>1</v>
      </c>
      <c r="H198" s="19">
        <v>5000</v>
      </c>
      <c r="I198" s="19">
        <v>5000</v>
      </c>
      <c r="J198" s="307">
        <v>25</v>
      </c>
      <c r="K198" s="19">
        <v>1</v>
      </c>
      <c r="L198" s="19">
        <v>0</v>
      </c>
      <c r="M198" s="24" t="s">
        <v>776</v>
      </c>
      <c r="N198" s="23"/>
      <c r="O198" s="23"/>
      <c r="P198" s="19"/>
      <c r="Q198" s="1">
        <f t="shared" si="3"/>
        <v>0</v>
      </c>
      <c r="V198" s="5"/>
    </row>
    <row r="199" spans="1:22" ht="18.75" customHeight="1" x14ac:dyDescent="0.25">
      <c r="A199" s="5"/>
      <c r="C199" s="15"/>
      <c r="E199" s="324"/>
      <c r="F199" s="5"/>
      <c r="G199" s="5"/>
      <c r="H199" s="1"/>
      <c r="I199" s="1"/>
      <c r="J199" s="5"/>
      <c r="K199" s="1">
        <f>SUM(K141:K198)</f>
        <v>104</v>
      </c>
      <c r="L199" s="1">
        <f>SUM(L141:L198)</f>
        <v>39</v>
      </c>
      <c r="M199" s="53"/>
      <c r="N199" s="339"/>
      <c r="O199" s="8"/>
      <c r="P199" s="5"/>
      <c r="Q199" s="5"/>
      <c r="V199" s="5"/>
    </row>
    <row r="200" spans="1:22" ht="18.75" customHeight="1" x14ac:dyDescent="0.25">
      <c r="A200" s="5"/>
      <c r="C200" s="15"/>
      <c r="E200" s="324"/>
      <c r="F200" s="5"/>
      <c r="G200" s="5"/>
      <c r="H200" s="1"/>
      <c r="I200" s="1"/>
      <c r="J200" s="5"/>
      <c r="K200" s="1"/>
      <c r="L200" s="1"/>
      <c r="M200" s="53"/>
      <c r="N200" s="339"/>
      <c r="O200" s="8"/>
      <c r="P200" s="5"/>
      <c r="Q200" s="5"/>
      <c r="V200" s="5"/>
    </row>
    <row r="201" spans="1:22" ht="18.75" customHeight="1" x14ac:dyDescent="0.25">
      <c r="A201" s="79">
        <v>6896</v>
      </c>
      <c r="B201" s="16" t="s">
        <v>1617</v>
      </c>
      <c r="C201" s="11" t="s">
        <v>539</v>
      </c>
      <c r="D201" s="26" t="s">
        <v>532</v>
      </c>
      <c r="E201" s="81">
        <v>1</v>
      </c>
      <c r="F201" s="19">
        <v>5</v>
      </c>
      <c r="G201" s="19">
        <v>6</v>
      </c>
      <c r="H201" s="19">
        <v>7600</v>
      </c>
      <c r="I201" s="19">
        <v>7600</v>
      </c>
      <c r="J201" s="307">
        <v>55</v>
      </c>
      <c r="K201" s="19">
        <v>1</v>
      </c>
      <c r="L201" s="19">
        <v>1</v>
      </c>
      <c r="M201" s="54" t="s">
        <v>776</v>
      </c>
      <c r="N201" s="339"/>
      <c r="O201" s="23"/>
      <c r="P201" s="19"/>
      <c r="Q201" s="5"/>
      <c r="V201" s="5"/>
    </row>
    <row r="202" spans="1:22" ht="18.75" customHeight="1" x14ac:dyDescent="0.25">
      <c r="A202" s="79">
        <v>6915</v>
      </c>
      <c r="B202" s="16" t="s">
        <v>1618</v>
      </c>
      <c r="C202" s="11" t="s">
        <v>253</v>
      </c>
      <c r="D202" s="26" t="s">
        <v>574</v>
      </c>
      <c r="E202" s="81">
        <v>1</v>
      </c>
      <c r="F202" s="19">
        <v>10</v>
      </c>
      <c r="G202" s="19">
        <v>11</v>
      </c>
      <c r="H202" s="19">
        <v>18800</v>
      </c>
      <c r="I202" s="19">
        <v>18800</v>
      </c>
      <c r="J202" s="307">
        <v>181</v>
      </c>
      <c r="K202" s="19">
        <v>1</v>
      </c>
      <c r="L202" s="19">
        <v>1</v>
      </c>
      <c r="M202" s="54" t="s">
        <v>776</v>
      </c>
      <c r="N202" s="339"/>
      <c r="O202" s="23"/>
      <c r="P202" s="19"/>
      <c r="Q202" s="5"/>
      <c r="V202" s="5"/>
    </row>
    <row r="203" spans="1:22" ht="18.75" customHeight="1" x14ac:dyDescent="0.25">
      <c r="A203" s="79">
        <v>6912</v>
      </c>
      <c r="B203" s="16" t="s">
        <v>1619</v>
      </c>
      <c r="C203" s="11" t="s">
        <v>553</v>
      </c>
      <c r="D203" s="26" t="s">
        <v>527</v>
      </c>
      <c r="E203" s="81">
        <v>1</v>
      </c>
      <c r="F203" s="19">
        <v>12</v>
      </c>
      <c r="G203" s="19">
        <v>17</v>
      </c>
      <c r="H203" s="19">
        <v>62339</v>
      </c>
      <c r="I203" s="19">
        <v>62339</v>
      </c>
      <c r="J203" s="307">
        <v>495</v>
      </c>
      <c r="K203" s="19">
        <v>2</v>
      </c>
      <c r="L203" s="19">
        <v>1</v>
      </c>
      <c r="M203" s="24" t="s">
        <v>524</v>
      </c>
      <c r="N203" s="23"/>
      <c r="O203" s="23"/>
      <c r="P203" s="19"/>
      <c r="Q203" s="5"/>
      <c r="V203" s="5"/>
    </row>
    <row r="204" spans="1:22" ht="18.75" customHeight="1" x14ac:dyDescent="0.25">
      <c r="A204" s="79">
        <v>6926</v>
      </c>
      <c r="B204" s="16" t="s">
        <v>1620</v>
      </c>
      <c r="C204" s="11" t="s">
        <v>526</v>
      </c>
      <c r="D204" s="26" t="s">
        <v>527</v>
      </c>
      <c r="E204" s="81">
        <v>1</v>
      </c>
      <c r="F204" s="19">
        <v>10</v>
      </c>
      <c r="G204" s="19">
        <v>12</v>
      </c>
      <c r="H204" s="19">
        <v>1057</v>
      </c>
      <c r="I204" s="19">
        <v>1057</v>
      </c>
      <c r="J204" s="307">
        <v>62</v>
      </c>
      <c r="K204" s="19">
        <v>2</v>
      </c>
      <c r="L204" s="19">
        <v>2</v>
      </c>
      <c r="M204" s="24" t="s">
        <v>524</v>
      </c>
      <c r="N204" s="23"/>
      <c r="O204" s="23"/>
      <c r="P204" s="19"/>
      <c r="Q204" s="5"/>
      <c r="V204" s="5"/>
    </row>
    <row r="205" spans="1:22" ht="18.75" customHeight="1" x14ac:dyDescent="0.25">
      <c r="A205" s="584">
        <v>6940</v>
      </c>
      <c r="B205" s="585" t="s">
        <v>1621</v>
      </c>
      <c r="C205" s="586" t="s">
        <v>553</v>
      </c>
      <c r="D205" s="587" t="s">
        <v>527</v>
      </c>
      <c r="E205" s="588">
        <v>1</v>
      </c>
      <c r="F205" s="589">
        <v>1</v>
      </c>
      <c r="G205" s="589">
        <v>1</v>
      </c>
      <c r="H205" s="589">
        <v>55</v>
      </c>
      <c r="I205" s="589">
        <v>55</v>
      </c>
      <c r="J205" s="307">
        <v>11</v>
      </c>
      <c r="K205" s="589">
        <v>0</v>
      </c>
      <c r="L205" s="589">
        <v>0</v>
      </c>
      <c r="M205" s="24" t="s">
        <v>524</v>
      </c>
      <c r="N205" s="23"/>
      <c r="O205" s="23" t="s">
        <v>524</v>
      </c>
      <c r="P205" s="19"/>
      <c r="Q205" s="5"/>
      <c r="V205" s="5"/>
    </row>
    <row r="206" spans="1:22" ht="18.75" customHeight="1" x14ac:dyDescent="0.25">
      <c r="A206" s="590">
        <v>6942</v>
      </c>
      <c r="B206" s="48" t="s">
        <v>1622</v>
      </c>
      <c r="C206" s="591" t="s">
        <v>627</v>
      </c>
      <c r="D206" s="592" t="s">
        <v>535</v>
      </c>
      <c r="E206" s="593">
        <v>1</v>
      </c>
      <c r="F206" s="49">
        <v>52</v>
      </c>
      <c r="G206" s="49">
        <v>50</v>
      </c>
      <c r="H206" s="49">
        <v>28900</v>
      </c>
      <c r="I206" s="49">
        <v>28900</v>
      </c>
      <c r="J206" s="594">
        <v>325</v>
      </c>
      <c r="K206" s="49">
        <v>2</v>
      </c>
      <c r="L206" s="19">
        <v>2</v>
      </c>
      <c r="M206" s="54" t="s">
        <v>524</v>
      </c>
      <c r="N206" s="53"/>
      <c r="O206" s="53"/>
      <c r="P206" s="49"/>
      <c r="Q206" s="5"/>
      <c r="V206" s="5"/>
    </row>
    <row r="207" spans="1:22" ht="18.75" customHeight="1" x14ac:dyDescent="0.25">
      <c r="A207" s="19">
        <v>6888</v>
      </c>
      <c r="B207" s="16" t="s">
        <v>1623</v>
      </c>
      <c r="C207" s="11" t="s">
        <v>552</v>
      </c>
      <c r="D207" s="16" t="s">
        <v>534</v>
      </c>
      <c r="E207" s="21">
        <v>1</v>
      </c>
      <c r="F207" s="19">
        <v>71</v>
      </c>
      <c r="G207" s="19">
        <v>81</v>
      </c>
      <c r="H207" s="19">
        <v>90652</v>
      </c>
      <c r="I207" s="19">
        <v>90652</v>
      </c>
      <c r="J207" s="307">
        <v>1810</v>
      </c>
      <c r="K207" s="19">
        <v>7</v>
      </c>
      <c r="L207" s="19">
        <v>2</v>
      </c>
      <c r="M207" s="24" t="s">
        <v>524</v>
      </c>
      <c r="N207" s="23"/>
      <c r="O207" s="23"/>
      <c r="P207" s="19"/>
      <c r="Q207" s="5"/>
      <c r="V207" s="5"/>
    </row>
    <row r="208" spans="1:22" ht="18.75" customHeight="1" x14ac:dyDescent="0.25">
      <c r="A208" s="19">
        <v>6898</v>
      </c>
      <c r="B208" s="16" t="s">
        <v>1624</v>
      </c>
      <c r="C208" s="11" t="s">
        <v>573</v>
      </c>
      <c r="D208" s="16" t="s">
        <v>534</v>
      </c>
      <c r="E208" s="21">
        <v>1</v>
      </c>
      <c r="F208" s="19">
        <v>2</v>
      </c>
      <c r="G208" s="19">
        <v>3</v>
      </c>
      <c r="H208" s="19">
        <v>7800</v>
      </c>
      <c r="I208" s="19">
        <v>7800</v>
      </c>
      <c r="J208" s="307">
        <v>51</v>
      </c>
      <c r="K208" s="19">
        <v>1</v>
      </c>
      <c r="L208" s="19">
        <v>0</v>
      </c>
      <c r="M208" s="335" t="s">
        <v>776</v>
      </c>
      <c r="N208" s="595"/>
      <c r="O208" s="23"/>
      <c r="P208" s="19"/>
      <c r="Q208" s="5"/>
      <c r="V208" s="5"/>
    </row>
    <row r="209" spans="1:22" ht="18.75" customHeight="1" x14ac:dyDescent="0.25">
      <c r="A209" s="19">
        <v>6904</v>
      </c>
      <c r="B209" s="16" t="s">
        <v>1625</v>
      </c>
      <c r="C209" s="11" t="s">
        <v>211</v>
      </c>
      <c r="D209" s="16" t="s">
        <v>534</v>
      </c>
      <c r="E209" s="21">
        <v>1</v>
      </c>
      <c r="F209" s="19">
        <v>6</v>
      </c>
      <c r="G209" s="19">
        <v>6</v>
      </c>
      <c r="H209" s="19">
        <v>8800</v>
      </c>
      <c r="I209" s="19">
        <v>8800</v>
      </c>
      <c r="J209" s="307">
        <v>79</v>
      </c>
      <c r="K209" s="19">
        <v>1</v>
      </c>
      <c r="L209" s="19">
        <v>1</v>
      </c>
      <c r="M209" s="335" t="s">
        <v>776</v>
      </c>
      <c r="N209" s="595"/>
      <c r="O209" s="23"/>
      <c r="P209" s="19"/>
      <c r="Q209" s="5"/>
      <c r="V209" s="5"/>
    </row>
    <row r="210" spans="1:22" ht="18.75" customHeight="1" x14ac:dyDescent="0.25">
      <c r="A210" s="19">
        <v>6911</v>
      </c>
      <c r="B210" s="16" t="s">
        <v>1626</v>
      </c>
      <c r="C210" s="11" t="s">
        <v>543</v>
      </c>
      <c r="D210" s="16" t="s">
        <v>534</v>
      </c>
      <c r="E210" s="21">
        <v>1</v>
      </c>
      <c r="F210" s="19">
        <v>30</v>
      </c>
      <c r="G210" s="19">
        <v>33</v>
      </c>
      <c r="H210" s="19">
        <v>20326</v>
      </c>
      <c r="I210" s="19">
        <v>20326</v>
      </c>
      <c r="J210" s="307">
        <v>815</v>
      </c>
      <c r="K210" s="19">
        <v>3</v>
      </c>
      <c r="L210" s="19">
        <v>1</v>
      </c>
      <c r="M210" s="24" t="s">
        <v>524</v>
      </c>
      <c r="N210" s="23"/>
      <c r="O210" s="23"/>
      <c r="P210" s="19"/>
      <c r="Q210" s="5"/>
      <c r="V210" s="5"/>
    </row>
    <row r="211" spans="1:22" ht="18.75" customHeight="1" x14ac:dyDescent="0.25">
      <c r="A211" s="19">
        <v>6916</v>
      </c>
      <c r="B211" s="16" t="s">
        <v>1627</v>
      </c>
      <c r="C211" s="11" t="s">
        <v>562</v>
      </c>
      <c r="D211" s="16" t="s">
        <v>532</v>
      </c>
      <c r="E211" s="21">
        <v>1</v>
      </c>
      <c r="F211" s="19">
        <v>2</v>
      </c>
      <c r="G211" s="19">
        <v>3</v>
      </c>
      <c r="H211" s="19">
        <v>1975</v>
      </c>
      <c r="I211" s="19">
        <v>1975</v>
      </c>
      <c r="J211" s="307">
        <v>173</v>
      </c>
      <c r="K211" s="19">
        <v>1</v>
      </c>
      <c r="L211" s="19">
        <v>1</v>
      </c>
      <c r="M211" s="24" t="s">
        <v>524</v>
      </c>
      <c r="N211" s="23"/>
      <c r="O211" s="23"/>
      <c r="P211" s="19"/>
      <c r="Q211" s="5"/>
      <c r="V211" s="5"/>
    </row>
    <row r="212" spans="1:22" ht="18.75" customHeight="1" x14ac:dyDescent="0.25">
      <c r="A212" s="589">
        <v>6918</v>
      </c>
      <c r="B212" s="585" t="s">
        <v>1628</v>
      </c>
      <c r="C212" s="586" t="s">
        <v>149</v>
      </c>
      <c r="D212" s="585" t="s">
        <v>532</v>
      </c>
      <c r="E212" s="596">
        <v>1</v>
      </c>
      <c r="F212" s="589">
        <v>1</v>
      </c>
      <c r="G212" s="589">
        <v>2</v>
      </c>
      <c r="H212" s="589">
        <v>12</v>
      </c>
      <c r="I212" s="589">
        <v>12</v>
      </c>
      <c r="J212" s="307">
        <v>4</v>
      </c>
      <c r="K212" s="589">
        <v>0</v>
      </c>
      <c r="L212" s="589">
        <v>0</v>
      </c>
      <c r="M212" s="24" t="s">
        <v>524</v>
      </c>
      <c r="N212" s="23"/>
      <c r="O212" s="23"/>
      <c r="P212" s="19"/>
      <c r="Q212" s="5"/>
      <c r="V212" s="5"/>
    </row>
    <row r="213" spans="1:22" ht="18.75" customHeight="1" x14ac:dyDescent="0.25">
      <c r="A213" s="589">
        <v>6930</v>
      </c>
      <c r="B213" s="585" t="s">
        <v>1629</v>
      </c>
      <c r="C213" s="586" t="s">
        <v>552</v>
      </c>
      <c r="D213" s="585" t="s">
        <v>534</v>
      </c>
      <c r="E213" s="596">
        <v>1</v>
      </c>
      <c r="F213" s="589">
        <v>1</v>
      </c>
      <c r="G213" s="589">
        <v>1</v>
      </c>
      <c r="H213" s="589">
        <v>125</v>
      </c>
      <c r="I213" s="589">
        <v>125</v>
      </c>
      <c r="J213" s="307">
        <v>5</v>
      </c>
      <c r="K213" s="589">
        <v>0</v>
      </c>
      <c r="L213" s="589">
        <v>0</v>
      </c>
      <c r="M213" s="24" t="s">
        <v>524</v>
      </c>
      <c r="N213" s="23"/>
      <c r="O213" s="23"/>
      <c r="P213" s="19"/>
      <c r="Q213" s="5"/>
      <c r="V213" s="5"/>
    </row>
    <row r="214" spans="1:22" ht="18.75" customHeight="1" x14ac:dyDescent="0.25">
      <c r="A214" s="19">
        <v>6935</v>
      </c>
      <c r="B214" s="16" t="s">
        <v>1630</v>
      </c>
      <c r="C214" s="11" t="s">
        <v>538</v>
      </c>
      <c r="D214" s="16" t="s">
        <v>534</v>
      </c>
      <c r="E214" s="21">
        <v>1</v>
      </c>
      <c r="F214" s="19">
        <v>2</v>
      </c>
      <c r="G214" s="19">
        <v>3</v>
      </c>
      <c r="H214" s="19">
        <v>11800</v>
      </c>
      <c r="I214" s="19">
        <v>11800</v>
      </c>
      <c r="J214" s="307">
        <v>59</v>
      </c>
      <c r="K214" s="19">
        <v>1</v>
      </c>
      <c r="L214" s="19">
        <v>0</v>
      </c>
      <c r="M214" s="24" t="s">
        <v>524</v>
      </c>
      <c r="N214" s="23"/>
      <c r="O214" s="23"/>
      <c r="P214" s="19"/>
      <c r="Q214" s="5"/>
      <c r="V214" s="5"/>
    </row>
    <row r="215" spans="1:22" ht="18.75" customHeight="1" x14ac:dyDescent="0.25">
      <c r="A215" s="19">
        <v>6941</v>
      </c>
      <c r="B215" s="16" t="s">
        <v>1631</v>
      </c>
      <c r="C215" s="11" t="s">
        <v>1529</v>
      </c>
      <c r="D215" s="16" t="s">
        <v>535</v>
      </c>
      <c r="E215" s="21">
        <v>1</v>
      </c>
      <c r="F215" s="19">
        <v>1</v>
      </c>
      <c r="G215" s="19">
        <v>1</v>
      </c>
      <c r="H215" s="19">
        <v>288</v>
      </c>
      <c r="I215" s="19">
        <v>288</v>
      </c>
      <c r="J215" s="307">
        <v>6</v>
      </c>
      <c r="K215" s="19">
        <v>1</v>
      </c>
      <c r="L215" s="19">
        <v>1</v>
      </c>
      <c r="M215" s="24" t="s">
        <v>524</v>
      </c>
      <c r="N215" s="23"/>
      <c r="O215" s="23"/>
      <c r="P215" s="19"/>
      <c r="Q215" s="5"/>
      <c r="V215" s="5"/>
    </row>
    <row r="216" spans="1:22" ht="18.75" customHeight="1" x14ac:dyDescent="0.25">
      <c r="A216" s="19">
        <v>6948</v>
      </c>
      <c r="B216" s="16" t="s">
        <v>1632</v>
      </c>
      <c r="C216" s="11" t="s">
        <v>543</v>
      </c>
      <c r="D216" s="16" t="s">
        <v>534</v>
      </c>
      <c r="E216" s="21">
        <v>1</v>
      </c>
      <c r="F216" s="19">
        <v>16</v>
      </c>
      <c r="G216" s="19">
        <v>18</v>
      </c>
      <c r="H216" s="19">
        <v>1250</v>
      </c>
      <c r="I216" s="19">
        <v>1250</v>
      </c>
      <c r="J216" s="307">
        <v>520</v>
      </c>
      <c r="K216" s="19">
        <v>2</v>
      </c>
      <c r="L216" s="19">
        <v>2</v>
      </c>
      <c r="M216" s="24" t="s">
        <v>524</v>
      </c>
      <c r="N216" s="23"/>
      <c r="O216" s="23"/>
      <c r="P216" s="19"/>
      <c r="Q216" s="5"/>
      <c r="V216" s="5"/>
    </row>
    <row r="217" spans="1:22" ht="18.75" customHeight="1" x14ac:dyDescent="0.25">
      <c r="A217" s="19">
        <v>6895</v>
      </c>
      <c r="B217" s="16" t="s">
        <v>1633</v>
      </c>
      <c r="C217" s="11" t="s">
        <v>560</v>
      </c>
      <c r="D217" s="16" t="s">
        <v>534</v>
      </c>
      <c r="E217" s="21">
        <v>1</v>
      </c>
      <c r="F217" s="19">
        <v>6</v>
      </c>
      <c r="G217" s="19">
        <v>10</v>
      </c>
      <c r="H217" s="19">
        <v>27500</v>
      </c>
      <c r="I217" s="19">
        <v>27500</v>
      </c>
      <c r="J217" s="307">
        <v>360</v>
      </c>
      <c r="K217" s="19">
        <v>2</v>
      </c>
      <c r="L217" s="19">
        <v>2</v>
      </c>
      <c r="M217" s="335" t="s">
        <v>776</v>
      </c>
      <c r="N217" s="595"/>
      <c r="O217" s="23" t="s">
        <v>524</v>
      </c>
      <c r="P217" s="19"/>
      <c r="Q217" s="5"/>
      <c r="V217" s="5"/>
    </row>
    <row r="218" spans="1:22" ht="18.75" customHeight="1" x14ac:dyDescent="0.25">
      <c r="A218" s="19">
        <v>6901</v>
      </c>
      <c r="B218" s="16" t="s">
        <v>1634</v>
      </c>
      <c r="C218" s="11" t="s">
        <v>551</v>
      </c>
      <c r="D218" s="16" t="s">
        <v>547</v>
      </c>
      <c r="E218" s="21">
        <v>1</v>
      </c>
      <c r="F218" s="19">
        <v>5</v>
      </c>
      <c r="G218" s="19">
        <v>7</v>
      </c>
      <c r="H218" s="19">
        <v>53425</v>
      </c>
      <c r="I218" s="19">
        <v>53425</v>
      </c>
      <c r="J218" s="307">
        <v>282</v>
      </c>
      <c r="K218" s="19">
        <v>2</v>
      </c>
      <c r="L218" s="19">
        <v>1</v>
      </c>
      <c r="M218" s="335" t="s">
        <v>776</v>
      </c>
      <c r="N218" s="595"/>
      <c r="O218" s="23" t="s">
        <v>524</v>
      </c>
      <c r="P218" s="19"/>
      <c r="Q218" s="5"/>
      <c r="V218" s="5"/>
    </row>
    <row r="219" spans="1:22" ht="18.75" customHeight="1" x14ac:dyDescent="0.25">
      <c r="A219" s="19">
        <v>6902</v>
      </c>
      <c r="B219" s="16" t="s">
        <v>1635</v>
      </c>
      <c r="C219" s="11" t="s">
        <v>325</v>
      </c>
      <c r="D219" s="16" t="s">
        <v>534</v>
      </c>
      <c r="E219" s="21">
        <v>1</v>
      </c>
      <c r="F219" s="19">
        <v>3</v>
      </c>
      <c r="G219" s="19">
        <v>4</v>
      </c>
      <c r="H219" s="19">
        <v>1954</v>
      </c>
      <c r="I219" s="19">
        <v>1954</v>
      </c>
      <c r="J219" s="307">
        <v>224</v>
      </c>
      <c r="K219" s="19">
        <v>2</v>
      </c>
      <c r="L219" s="19">
        <v>1</v>
      </c>
      <c r="M219" s="335" t="s">
        <v>776</v>
      </c>
      <c r="N219" s="595"/>
      <c r="O219" s="23" t="s">
        <v>524</v>
      </c>
      <c r="P219" s="19"/>
      <c r="Q219" s="5"/>
      <c r="V219" s="5"/>
    </row>
    <row r="220" spans="1:22" ht="18.75" customHeight="1" x14ac:dyDescent="0.25">
      <c r="A220" s="19">
        <v>6903</v>
      </c>
      <c r="B220" s="16" t="s">
        <v>1636</v>
      </c>
      <c r="C220" s="11" t="s">
        <v>563</v>
      </c>
      <c r="D220" s="16" t="s">
        <v>532</v>
      </c>
      <c r="E220" s="21">
        <v>1</v>
      </c>
      <c r="F220" s="19">
        <v>4</v>
      </c>
      <c r="G220" s="19">
        <v>4</v>
      </c>
      <c r="H220" s="19">
        <v>5800</v>
      </c>
      <c r="I220" s="19">
        <v>5800</v>
      </c>
      <c r="J220" s="307">
        <v>41</v>
      </c>
      <c r="K220" s="19">
        <v>1</v>
      </c>
      <c r="L220" s="19">
        <v>1</v>
      </c>
      <c r="M220" s="335" t="s">
        <v>776</v>
      </c>
      <c r="N220" s="595"/>
      <c r="O220" s="23" t="s">
        <v>524</v>
      </c>
      <c r="P220" s="19"/>
      <c r="Q220" s="5"/>
      <c r="V220" s="5"/>
    </row>
    <row r="221" spans="1:22" ht="18.75" customHeight="1" x14ac:dyDescent="0.25">
      <c r="A221" s="19">
        <v>6905</v>
      </c>
      <c r="B221" s="16" t="s">
        <v>1637</v>
      </c>
      <c r="C221" s="11" t="s">
        <v>220</v>
      </c>
      <c r="D221" s="16" t="s">
        <v>534</v>
      </c>
      <c r="E221" s="21">
        <v>1</v>
      </c>
      <c r="F221" s="19">
        <v>9</v>
      </c>
      <c r="G221" s="19">
        <v>11</v>
      </c>
      <c r="H221" s="19">
        <v>68360</v>
      </c>
      <c r="I221" s="19">
        <v>68360</v>
      </c>
      <c r="J221" s="307">
        <v>929</v>
      </c>
      <c r="K221" s="19">
        <v>3</v>
      </c>
      <c r="L221" s="19">
        <v>2</v>
      </c>
      <c r="M221" s="24" t="s">
        <v>524</v>
      </c>
      <c r="N221" s="23"/>
      <c r="O221" s="23" t="s">
        <v>524</v>
      </c>
      <c r="P221" s="19"/>
      <c r="Q221" s="5"/>
      <c r="V221" s="5"/>
    </row>
    <row r="222" spans="1:22" ht="18.75" customHeight="1" x14ac:dyDescent="0.25">
      <c r="A222" s="19">
        <v>6909</v>
      </c>
      <c r="B222" s="16" t="s">
        <v>1638</v>
      </c>
      <c r="C222" s="11" t="s">
        <v>152</v>
      </c>
      <c r="D222" s="16" t="s">
        <v>532</v>
      </c>
      <c r="E222" s="21">
        <v>1</v>
      </c>
      <c r="F222" s="19">
        <v>16</v>
      </c>
      <c r="G222" s="19">
        <v>19</v>
      </c>
      <c r="H222" s="19">
        <v>6720</v>
      </c>
      <c r="I222" s="19">
        <v>6720</v>
      </c>
      <c r="J222" s="307">
        <v>175</v>
      </c>
      <c r="K222" s="19">
        <v>1</v>
      </c>
      <c r="L222" s="19">
        <v>0</v>
      </c>
      <c r="M222" s="24" t="s">
        <v>524</v>
      </c>
      <c r="N222" s="23"/>
      <c r="O222" s="23" t="s">
        <v>524</v>
      </c>
      <c r="P222" s="19"/>
      <c r="Q222" s="5"/>
      <c r="V222" s="5"/>
    </row>
    <row r="223" spans="1:22" ht="18.75" customHeight="1" x14ac:dyDescent="0.25">
      <c r="A223" s="589">
        <v>6917</v>
      </c>
      <c r="B223" s="585" t="s">
        <v>1639</v>
      </c>
      <c r="C223" s="586" t="s">
        <v>152</v>
      </c>
      <c r="D223" s="585" t="s">
        <v>532</v>
      </c>
      <c r="E223" s="596">
        <v>1</v>
      </c>
      <c r="F223" s="589">
        <v>1</v>
      </c>
      <c r="G223" s="589">
        <v>2</v>
      </c>
      <c r="H223" s="589">
        <v>21</v>
      </c>
      <c r="I223" s="589">
        <v>21</v>
      </c>
      <c r="J223" s="307">
        <v>7</v>
      </c>
      <c r="K223" s="589">
        <v>0</v>
      </c>
      <c r="L223" s="589">
        <v>0</v>
      </c>
      <c r="M223" s="24" t="s">
        <v>524</v>
      </c>
      <c r="N223" s="23"/>
      <c r="O223" s="23" t="s">
        <v>524</v>
      </c>
      <c r="P223" s="19"/>
      <c r="Q223" s="5"/>
      <c r="V223" s="5"/>
    </row>
    <row r="224" spans="1:22" ht="18.75" customHeight="1" x14ac:dyDescent="0.25">
      <c r="A224" s="589">
        <v>6920</v>
      </c>
      <c r="B224" s="585" t="s">
        <v>1640</v>
      </c>
      <c r="C224" s="586" t="s">
        <v>529</v>
      </c>
      <c r="D224" s="585" t="s">
        <v>527</v>
      </c>
      <c r="E224" s="596">
        <v>1</v>
      </c>
      <c r="F224" s="589">
        <v>2</v>
      </c>
      <c r="G224" s="589">
        <v>2</v>
      </c>
      <c r="H224" s="589">
        <v>2400</v>
      </c>
      <c r="I224" s="589">
        <v>2400</v>
      </c>
      <c r="J224" s="307">
        <v>12</v>
      </c>
      <c r="K224" s="589">
        <v>0</v>
      </c>
      <c r="L224" s="589">
        <v>0</v>
      </c>
      <c r="M224" s="24" t="s">
        <v>524</v>
      </c>
      <c r="N224" s="23"/>
      <c r="O224" s="23" t="s">
        <v>524</v>
      </c>
      <c r="P224" s="19"/>
      <c r="Q224" s="5"/>
      <c r="V224" s="5"/>
    </row>
    <row r="225" spans="1:22" ht="18.75" customHeight="1" x14ac:dyDescent="0.25">
      <c r="A225" s="19">
        <v>6924</v>
      </c>
      <c r="B225" s="16" t="s">
        <v>1641</v>
      </c>
      <c r="C225" s="11" t="s">
        <v>551</v>
      </c>
      <c r="D225" s="16" t="s">
        <v>547</v>
      </c>
      <c r="E225" s="21">
        <v>1</v>
      </c>
      <c r="F225" s="19">
        <v>7</v>
      </c>
      <c r="G225" s="19">
        <v>9</v>
      </c>
      <c r="H225" s="19">
        <v>1691</v>
      </c>
      <c r="I225" s="19">
        <v>1691</v>
      </c>
      <c r="J225" s="307">
        <v>632</v>
      </c>
      <c r="K225" s="19">
        <v>1</v>
      </c>
      <c r="L225" s="19">
        <v>0</v>
      </c>
      <c r="M225" s="24" t="s">
        <v>524</v>
      </c>
      <c r="N225" s="23"/>
      <c r="O225" s="23" t="s">
        <v>524</v>
      </c>
      <c r="P225" s="19"/>
      <c r="Q225" s="5"/>
      <c r="V225" s="5"/>
    </row>
    <row r="226" spans="1:22" ht="18.75" customHeight="1" x14ac:dyDescent="0.25">
      <c r="A226" s="19">
        <v>6925</v>
      </c>
      <c r="B226" s="16" t="s">
        <v>1642</v>
      </c>
      <c r="C226" s="11" t="s">
        <v>133</v>
      </c>
      <c r="D226" s="16" t="s">
        <v>525</v>
      </c>
      <c r="E226" s="21">
        <v>1</v>
      </c>
      <c r="F226" s="19">
        <v>29</v>
      </c>
      <c r="G226" s="19">
        <v>32</v>
      </c>
      <c r="H226" s="19">
        <v>52996</v>
      </c>
      <c r="I226" s="19">
        <v>52996</v>
      </c>
      <c r="J226" s="307">
        <v>301</v>
      </c>
      <c r="K226" s="19">
        <v>2</v>
      </c>
      <c r="L226" s="19">
        <v>0</v>
      </c>
      <c r="M226" s="24" t="s">
        <v>524</v>
      </c>
      <c r="N226" s="23"/>
      <c r="O226" s="23" t="s">
        <v>524</v>
      </c>
      <c r="P226" s="597">
        <v>270</v>
      </c>
      <c r="Q226" s="5"/>
      <c r="V226" s="5"/>
    </row>
    <row r="227" spans="1:22" ht="18.75" customHeight="1" x14ac:dyDescent="0.25">
      <c r="A227" s="589">
        <v>6929</v>
      </c>
      <c r="B227" s="585" t="s">
        <v>1643</v>
      </c>
      <c r="C227" s="586" t="s">
        <v>533</v>
      </c>
      <c r="D227" s="585" t="s">
        <v>534</v>
      </c>
      <c r="E227" s="596">
        <v>1</v>
      </c>
      <c r="F227" s="589">
        <v>1</v>
      </c>
      <c r="G227" s="589">
        <v>1</v>
      </c>
      <c r="H227" s="589">
        <v>150</v>
      </c>
      <c r="I227" s="589">
        <v>150</v>
      </c>
      <c r="J227" s="307">
        <v>6</v>
      </c>
      <c r="K227" s="589">
        <v>0</v>
      </c>
      <c r="L227" s="589">
        <v>0</v>
      </c>
      <c r="M227" s="24" t="s">
        <v>524</v>
      </c>
      <c r="N227" s="23"/>
      <c r="O227" s="23" t="s">
        <v>524</v>
      </c>
      <c r="P227" s="19"/>
      <c r="Q227" s="5"/>
      <c r="V227" s="5"/>
    </row>
    <row r="228" spans="1:22" ht="18.75" customHeight="1" x14ac:dyDescent="0.25">
      <c r="A228" s="19">
        <v>6934</v>
      </c>
      <c r="B228" s="16" t="s">
        <v>1644</v>
      </c>
      <c r="C228" s="11" t="s">
        <v>560</v>
      </c>
      <c r="D228" s="16" t="s">
        <v>534</v>
      </c>
      <c r="E228" s="21">
        <v>1</v>
      </c>
      <c r="F228" s="19">
        <v>1</v>
      </c>
      <c r="G228" s="19">
        <v>1</v>
      </c>
      <c r="H228" s="19">
        <v>400</v>
      </c>
      <c r="I228" s="19">
        <v>400</v>
      </c>
      <c r="J228" s="307">
        <v>16</v>
      </c>
      <c r="K228" s="589">
        <v>0</v>
      </c>
      <c r="L228" s="589">
        <v>0</v>
      </c>
      <c r="M228" s="24" t="s">
        <v>524</v>
      </c>
      <c r="N228" s="23"/>
      <c r="O228" s="23" t="s">
        <v>524</v>
      </c>
      <c r="P228" s="19"/>
      <c r="Q228" s="5"/>
      <c r="V228" s="5"/>
    </row>
    <row r="229" spans="1:22" ht="18.75" customHeight="1" x14ac:dyDescent="0.25">
      <c r="A229" s="19">
        <v>6938</v>
      </c>
      <c r="B229" s="16" t="s">
        <v>1645</v>
      </c>
      <c r="C229" s="11" t="s">
        <v>563</v>
      </c>
      <c r="D229" s="16" t="s">
        <v>532</v>
      </c>
      <c r="E229" s="21">
        <v>1</v>
      </c>
      <c r="F229" s="19">
        <v>6</v>
      </c>
      <c r="G229" s="19">
        <v>7</v>
      </c>
      <c r="H229" s="19">
        <v>2000</v>
      </c>
      <c r="I229" s="19">
        <v>2000</v>
      </c>
      <c r="J229" s="307">
        <v>12</v>
      </c>
      <c r="K229" s="19">
        <v>1</v>
      </c>
      <c r="L229" s="19">
        <v>0</v>
      </c>
      <c r="M229" s="24" t="s">
        <v>524</v>
      </c>
      <c r="N229" s="23"/>
      <c r="O229" s="23" t="s">
        <v>524</v>
      </c>
      <c r="P229" s="19"/>
      <c r="Q229" s="5"/>
      <c r="V229" s="5"/>
    </row>
    <row r="230" spans="1:22" ht="18.75" customHeight="1" x14ac:dyDescent="0.25">
      <c r="A230" s="49">
        <v>6944</v>
      </c>
      <c r="B230" s="48" t="s">
        <v>1646</v>
      </c>
      <c r="C230" s="591" t="s">
        <v>1647</v>
      </c>
      <c r="D230" s="48" t="s">
        <v>525</v>
      </c>
      <c r="E230" s="51">
        <v>1</v>
      </c>
      <c r="F230" s="49">
        <v>22</v>
      </c>
      <c r="G230" s="49">
        <v>20</v>
      </c>
      <c r="H230" s="49">
        <v>16065</v>
      </c>
      <c r="I230" s="49">
        <v>16065</v>
      </c>
      <c r="J230" s="594">
        <v>290</v>
      </c>
      <c r="K230" s="49">
        <v>1</v>
      </c>
      <c r="L230" s="49">
        <v>1</v>
      </c>
      <c r="M230" s="54" t="s">
        <v>524</v>
      </c>
      <c r="N230" s="53"/>
      <c r="O230" s="53" t="s">
        <v>524</v>
      </c>
      <c r="P230" s="49"/>
      <c r="Q230" s="5"/>
      <c r="V230" s="5"/>
    </row>
    <row r="231" spans="1:22" ht="18.75" customHeight="1" x14ac:dyDescent="0.25">
      <c r="A231" s="19">
        <v>6955</v>
      </c>
      <c r="B231" s="16" t="s">
        <v>1648</v>
      </c>
      <c r="C231" s="11" t="s">
        <v>533</v>
      </c>
      <c r="D231" s="16" t="s">
        <v>534</v>
      </c>
      <c r="E231" s="21">
        <v>1</v>
      </c>
      <c r="F231" s="19">
        <v>33</v>
      </c>
      <c r="G231" s="19">
        <v>30</v>
      </c>
      <c r="H231" s="19">
        <v>9144</v>
      </c>
      <c r="I231" s="19">
        <v>9144</v>
      </c>
      <c r="J231" s="307">
        <v>291</v>
      </c>
      <c r="K231" s="19">
        <v>2</v>
      </c>
      <c r="L231" s="19">
        <v>1</v>
      </c>
      <c r="M231" s="24" t="s">
        <v>524</v>
      </c>
      <c r="N231" s="23"/>
      <c r="O231" s="23"/>
      <c r="P231" s="19"/>
      <c r="Q231" s="5"/>
      <c r="V231" s="5"/>
    </row>
    <row r="232" spans="1:22" ht="18.75" customHeight="1" x14ac:dyDescent="0.25">
      <c r="A232" s="5"/>
      <c r="C232" s="97"/>
      <c r="E232" s="6"/>
      <c r="F232" s="5"/>
      <c r="G232" s="5"/>
      <c r="H232" s="5"/>
      <c r="I232" s="5"/>
      <c r="J232" s="5"/>
      <c r="K232" s="1">
        <f>SUM(K201:K231)</f>
        <v>43</v>
      </c>
      <c r="L232" s="1">
        <f>SUM(L201:L231)</f>
        <v>24</v>
      </c>
      <c r="M232" s="9"/>
      <c r="N232" s="9"/>
      <c r="O232" s="8"/>
      <c r="P232" s="5"/>
      <c r="Q232" s="5"/>
      <c r="V232" s="5"/>
    </row>
    <row r="233" spans="1:22" ht="18.75" customHeight="1" x14ac:dyDescent="0.25">
      <c r="A233" s="5"/>
      <c r="C233" s="97"/>
      <c r="E233" s="6"/>
      <c r="F233" s="5"/>
      <c r="G233" s="5"/>
      <c r="H233" s="5"/>
      <c r="I233" s="5"/>
      <c r="J233" s="5"/>
      <c r="K233" s="1"/>
      <c r="L233" s="1"/>
      <c r="M233" s="9"/>
      <c r="N233" s="9"/>
      <c r="O233" s="8"/>
      <c r="P233" s="5"/>
      <c r="Q233" s="5"/>
      <c r="V233" s="5"/>
    </row>
    <row r="234" spans="1:22" ht="18.75" customHeight="1" x14ac:dyDescent="0.25">
      <c r="A234" s="598">
        <v>6949</v>
      </c>
      <c r="B234" s="599" t="s">
        <v>1649</v>
      </c>
      <c r="C234" s="600" t="s">
        <v>1650</v>
      </c>
      <c r="D234" s="599" t="s">
        <v>525</v>
      </c>
      <c r="E234" s="601">
        <v>1</v>
      </c>
      <c r="F234" s="598">
        <v>18</v>
      </c>
      <c r="G234" s="598">
        <v>16</v>
      </c>
      <c r="H234" s="598">
        <v>1830</v>
      </c>
      <c r="I234" s="598">
        <v>1830</v>
      </c>
      <c r="J234" s="602">
        <v>221</v>
      </c>
      <c r="K234" s="603">
        <v>1</v>
      </c>
      <c r="L234" s="603">
        <v>0</v>
      </c>
      <c r="M234" s="604" t="s">
        <v>554</v>
      </c>
      <c r="N234" s="84">
        <v>45478</v>
      </c>
      <c r="O234" s="84"/>
      <c r="P234" s="19"/>
      <c r="Q234" s="605"/>
      <c r="R234" s="606"/>
      <c r="S234" s="606"/>
      <c r="T234" s="606"/>
      <c r="V234" s="5"/>
    </row>
    <row r="235" spans="1:22" ht="18.75" customHeight="1" x14ac:dyDescent="0.25">
      <c r="A235" s="598">
        <v>6950</v>
      </c>
      <c r="B235" s="599" t="s">
        <v>1651</v>
      </c>
      <c r="C235" s="600" t="s">
        <v>557</v>
      </c>
      <c r="D235" s="599" t="s">
        <v>534</v>
      </c>
      <c r="E235" s="601">
        <v>1</v>
      </c>
      <c r="F235" s="598">
        <v>20</v>
      </c>
      <c r="G235" s="598">
        <v>20</v>
      </c>
      <c r="H235" s="598">
        <v>19341</v>
      </c>
      <c r="I235" s="598">
        <v>19341</v>
      </c>
      <c r="J235" s="602">
        <v>413</v>
      </c>
      <c r="K235" s="603">
        <v>2</v>
      </c>
      <c r="L235" s="603">
        <v>1</v>
      </c>
      <c r="M235" s="335" t="s">
        <v>524</v>
      </c>
      <c r="N235" s="607">
        <v>45471</v>
      </c>
      <c r="O235" s="607"/>
      <c r="P235" s="19"/>
      <c r="Q235" s="605"/>
      <c r="R235" s="606"/>
      <c r="S235" s="606"/>
      <c r="T235" s="606"/>
      <c r="V235" s="5"/>
    </row>
    <row r="236" spans="1:22" ht="18.75" customHeight="1" x14ac:dyDescent="0.25">
      <c r="A236" s="598">
        <v>6953</v>
      </c>
      <c r="B236" s="599" t="s">
        <v>1652</v>
      </c>
      <c r="C236" s="600" t="s">
        <v>149</v>
      </c>
      <c r="D236" s="599" t="s">
        <v>532</v>
      </c>
      <c r="E236" s="601">
        <v>1</v>
      </c>
      <c r="F236" s="598">
        <v>19</v>
      </c>
      <c r="G236" s="598">
        <v>15</v>
      </c>
      <c r="H236" s="598">
        <v>2284</v>
      </c>
      <c r="I236" s="598">
        <v>2284</v>
      </c>
      <c r="J236" s="602">
        <v>232</v>
      </c>
      <c r="K236" s="603">
        <v>2</v>
      </c>
      <c r="L236" s="603">
        <v>0</v>
      </c>
      <c r="M236" s="604" t="s">
        <v>554</v>
      </c>
      <c r="N236" s="607">
        <v>45485</v>
      </c>
      <c r="O236" s="607"/>
      <c r="P236" s="19"/>
      <c r="Q236" s="605"/>
      <c r="R236" s="606"/>
      <c r="S236" s="606"/>
      <c r="T236" s="606"/>
      <c r="V236" s="5"/>
    </row>
    <row r="237" spans="1:22" ht="18.75" customHeight="1" x14ac:dyDescent="0.25">
      <c r="A237" s="598">
        <v>6954</v>
      </c>
      <c r="B237" s="599" t="s">
        <v>1653</v>
      </c>
      <c r="C237" s="600" t="s">
        <v>911</v>
      </c>
      <c r="D237" s="599" t="s">
        <v>532</v>
      </c>
      <c r="E237" s="601">
        <v>1</v>
      </c>
      <c r="F237" s="598">
        <v>13</v>
      </c>
      <c r="G237" s="598">
        <v>14</v>
      </c>
      <c r="H237" s="598">
        <v>57100</v>
      </c>
      <c r="I237" s="598">
        <v>57100</v>
      </c>
      <c r="J237" s="602">
        <v>412</v>
      </c>
      <c r="K237" s="603">
        <v>2</v>
      </c>
      <c r="L237" s="603">
        <v>1</v>
      </c>
      <c r="M237" s="335" t="s">
        <v>524</v>
      </c>
      <c r="N237" s="607">
        <v>45471</v>
      </c>
      <c r="O237" s="607"/>
      <c r="P237" s="19"/>
      <c r="Q237" s="605"/>
      <c r="R237" s="606"/>
      <c r="S237" s="606"/>
      <c r="T237" s="606"/>
      <c r="V237" s="5"/>
    </row>
    <row r="238" spans="1:22" ht="18.75" customHeight="1" x14ac:dyDescent="0.25">
      <c r="A238" s="598">
        <v>6956</v>
      </c>
      <c r="B238" s="599" t="s">
        <v>1654</v>
      </c>
      <c r="C238" s="600" t="s">
        <v>531</v>
      </c>
      <c r="D238" s="599" t="s">
        <v>525</v>
      </c>
      <c r="E238" s="601">
        <v>1</v>
      </c>
      <c r="F238" s="598">
        <v>22</v>
      </c>
      <c r="G238" s="598">
        <v>32</v>
      </c>
      <c r="H238" s="598">
        <v>32430</v>
      </c>
      <c r="I238" s="598">
        <v>32430</v>
      </c>
      <c r="J238" s="602">
        <v>532</v>
      </c>
      <c r="K238" s="608">
        <v>15</v>
      </c>
      <c r="L238" s="608">
        <v>2</v>
      </c>
      <c r="M238" s="609" t="s">
        <v>554</v>
      </c>
      <c r="N238" s="84">
        <v>45475</v>
      </c>
      <c r="O238" s="84"/>
      <c r="P238" s="19"/>
      <c r="Q238" s="605"/>
      <c r="R238" s="606"/>
      <c r="S238" s="606"/>
      <c r="T238" s="606"/>
      <c r="V238" s="5"/>
    </row>
    <row r="239" spans="1:22" ht="18.75" customHeight="1" x14ac:dyDescent="0.25">
      <c r="A239" s="598">
        <v>6957</v>
      </c>
      <c r="B239" s="599" t="s">
        <v>1655</v>
      </c>
      <c r="C239" s="600" t="s">
        <v>144</v>
      </c>
      <c r="D239" s="599" t="s">
        <v>528</v>
      </c>
      <c r="E239" s="601">
        <v>1</v>
      </c>
      <c r="F239" s="598">
        <v>20</v>
      </c>
      <c r="G239" s="598">
        <v>19</v>
      </c>
      <c r="H239" s="598">
        <v>24170</v>
      </c>
      <c r="I239" s="598">
        <v>24170</v>
      </c>
      <c r="J239" s="602">
        <v>203</v>
      </c>
      <c r="K239" s="603">
        <v>1</v>
      </c>
      <c r="L239" s="603">
        <v>0</v>
      </c>
      <c r="M239" s="335" t="s">
        <v>524</v>
      </c>
      <c r="N239" s="607">
        <v>45471</v>
      </c>
      <c r="O239" s="607"/>
      <c r="P239" s="19"/>
      <c r="Q239" s="605"/>
      <c r="R239" s="606"/>
      <c r="S239" s="606"/>
      <c r="T239" s="606"/>
      <c r="V239" s="5"/>
    </row>
    <row r="240" spans="1:22" ht="18.75" customHeight="1" x14ac:dyDescent="0.25">
      <c r="A240" s="598">
        <v>6958</v>
      </c>
      <c r="B240" s="599" t="s">
        <v>1656</v>
      </c>
      <c r="C240" s="600" t="s">
        <v>562</v>
      </c>
      <c r="D240" s="599" t="s">
        <v>532</v>
      </c>
      <c r="E240" s="601">
        <v>1</v>
      </c>
      <c r="F240" s="598">
        <v>5</v>
      </c>
      <c r="G240" s="598">
        <v>8</v>
      </c>
      <c r="H240" s="598">
        <v>24008</v>
      </c>
      <c r="I240" s="598">
        <v>24008</v>
      </c>
      <c r="J240" s="602">
        <v>600</v>
      </c>
      <c r="K240" s="603">
        <v>3</v>
      </c>
      <c r="L240" s="603">
        <v>2</v>
      </c>
      <c r="M240" s="335" t="s">
        <v>524</v>
      </c>
      <c r="N240" s="607">
        <v>45471</v>
      </c>
      <c r="O240" s="607"/>
      <c r="P240" s="19"/>
      <c r="Q240" s="605"/>
      <c r="R240" s="606"/>
      <c r="S240" s="606"/>
      <c r="T240" s="606"/>
      <c r="V240" s="5"/>
    </row>
    <row r="241" spans="1:22" ht="18.75" customHeight="1" x14ac:dyDescent="0.25">
      <c r="A241" s="598">
        <v>7957</v>
      </c>
      <c r="B241" s="599" t="s">
        <v>1657</v>
      </c>
      <c r="C241" s="600" t="s">
        <v>914</v>
      </c>
      <c r="D241" s="599" t="s">
        <v>525</v>
      </c>
      <c r="E241" s="601">
        <v>1</v>
      </c>
      <c r="F241" s="598">
        <v>5</v>
      </c>
      <c r="G241" s="598">
        <v>5</v>
      </c>
      <c r="H241" s="598">
        <v>3600</v>
      </c>
      <c r="I241" s="598">
        <v>3600</v>
      </c>
      <c r="J241" s="602">
        <v>18</v>
      </c>
      <c r="K241" s="608">
        <v>1</v>
      </c>
      <c r="L241" s="608">
        <v>0</v>
      </c>
      <c r="M241" s="609" t="s">
        <v>554</v>
      </c>
      <c r="N241" s="607">
        <v>45483</v>
      </c>
      <c r="O241" s="607"/>
      <c r="P241" s="19"/>
      <c r="Q241" s="605"/>
      <c r="R241" s="606"/>
      <c r="S241" s="606"/>
      <c r="T241" s="606"/>
      <c r="V241" s="5"/>
    </row>
    <row r="242" spans="1:22" ht="18.75" customHeight="1" x14ac:dyDescent="0.25">
      <c r="A242" s="598">
        <v>7961</v>
      </c>
      <c r="B242" s="599" t="s">
        <v>1658</v>
      </c>
      <c r="C242" s="600" t="s">
        <v>1591</v>
      </c>
      <c r="D242" s="599" t="s">
        <v>525</v>
      </c>
      <c r="E242" s="601">
        <v>1</v>
      </c>
      <c r="F242" s="598">
        <v>7</v>
      </c>
      <c r="G242" s="598">
        <v>7</v>
      </c>
      <c r="H242" s="598">
        <v>6000</v>
      </c>
      <c r="I242" s="598">
        <v>6000</v>
      </c>
      <c r="J242" s="602">
        <v>44</v>
      </c>
      <c r="K242" s="603">
        <v>1</v>
      </c>
      <c r="L242" s="603">
        <v>0</v>
      </c>
      <c r="M242" s="604" t="s">
        <v>554</v>
      </c>
      <c r="N242" s="607">
        <v>45484</v>
      </c>
      <c r="O242" s="607"/>
      <c r="P242" s="19"/>
      <c r="Q242" s="605"/>
      <c r="R242" s="606"/>
      <c r="S242" s="606"/>
      <c r="T242" s="606"/>
      <c r="V242" s="5"/>
    </row>
    <row r="243" spans="1:22" ht="18.75" customHeight="1" x14ac:dyDescent="0.25">
      <c r="A243" s="598">
        <v>7965</v>
      </c>
      <c r="B243" s="599" t="s">
        <v>1659</v>
      </c>
      <c r="C243" s="600" t="s">
        <v>920</v>
      </c>
      <c r="D243" s="599" t="s">
        <v>547</v>
      </c>
      <c r="E243" s="601">
        <v>1</v>
      </c>
      <c r="F243" s="598">
        <v>32</v>
      </c>
      <c r="G243" s="598">
        <v>18</v>
      </c>
      <c r="H243" s="598">
        <v>52927</v>
      </c>
      <c r="I243" s="598">
        <v>52927</v>
      </c>
      <c r="J243" s="602">
        <v>13718</v>
      </c>
      <c r="K243" s="603">
        <v>2</v>
      </c>
      <c r="L243" s="603">
        <v>0</v>
      </c>
      <c r="M243" s="604" t="s">
        <v>554</v>
      </c>
      <c r="N243" s="607">
        <v>45489</v>
      </c>
      <c r="O243" s="607"/>
      <c r="P243" s="19"/>
      <c r="Q243" s="605"/>
      <c r="R243" s="606"/>
      <c r="S243" s="606"/>
      <c r="T243" s="606"/>
      <c r="V243" s="5"/>
    </row>
    <row r="244" spans="1:22" ht="18.75" customHeight="1" x14ac:dyDescent="0.25">
      <c r="A244" s="598">
        <v>7966</v>
      </c>
      <c r="B244" s="599" t="s">
        <v>1660</v>
      </c>
      <c r="C244" s="600" t="s">
        <v>551</v>
      </c>
      <c r="D244" s="599" t="s">
        <v>547</v>
      </c>
      <c r="E244" s="601">
        <v>1</v>
      </c>
      <c r="F244" s="598">
        <v>24</v>
      </c>
      <c r="G244" s="598">
        <v>24</v>
      </c>
      <c r="H244" s="598">
        <v>36965</v>
      </c>
      <c r="I244" s="598">
        <v>36965</v>
      </c>
      <c r="J244" s="602">
        <v>1026</v>
      </c>
      <c r="K244" s="603">
        <v>3</v>
      </c>
      <c r="L244" s="603">
        <v>2</v>
      </c>
      <c r="M244" s="604" t="s">
        <v>554</v>
      </c>
      <c r="N244" s="607">
        <v>45488</v>
      </c>
      <c r="O244" s="607"/>
      <c r="P244" s="19"/>
      <c r="Q244" s="605"/>
      <c r="R244" s="606"/>
      <c r="S244" s="606"/>
      <c r="T244" s="606"/>
      <c r="V244" s="5"/>
    </row>
    <row r="245" spans="1:22" ht="18.75" customHeight="1" x14ac:dyDescent="0.25">
      <c r="A245" s="598">
        <v>7967</v>
      </c>
      <c r="B245" s="599" t="s">
        <v>1661</v>
      </c>
      <c r="C245" s="600" t="s">
        <v>1529</v>
      </c>
      <c r="D245" s="599" t="s">
        <v>535</v>
      </c>
      <c r="E245" s="601">
        <v>1</v>
      </c>
      <c r="F245" s="598">
        <v>2</v>
      </c>
      <c r="G245" s="598">
        <v>3</v>
      </c>
      <c r="H245" s="598">
        <v>26</v>
      </c>
      <c r="I245" s="598">
        <v>26</v>
      </c>
      <c r="J245" s="602">
        <v>26</v>
      </c>
      <c r="K245" s="603">
        <v>1</v>
      </c>
      <c r="L245" s="603">
        <v>0</v>
      </c>
      <c r="M245" s="604" t="s">
        <v>554</v>
      </c>
      <c r="N245" s="607">
        <v>45488</v>
      </c>
      <c r="O245" s="607"/>
      <c r="P245" s="19"/>
      <c r="Q245" s="605"/>
      <c r="R245" s="606"/>
      <c r="S245" s="606"/>
      <c r="T245" s="606"/>
      <c r="V245" s="5"/>
    </row>
    <row r="246" spans="1:22" ht="18.75" customHeight="1" x14ac:dyDescent="0.25">
      <c r="A246" s="598">
        <v>7968</v>
      </c>
      <c r="B246" s="599" t="s">
        <v>1662</v>
      </c>
      <c r="C246" s="600" t="s">
        <v>144</v>
      </c>
      <c r="D246" s="599" t="s">
        <v>528</v>
      </c>
      <c r="E246" s="601">
        <v>1</v>
      </c>
      <c r="F246" s="598">
        <v>8</v>
      </c>
      <c r="G246" s="598">
        <v>9</v>
      </c>
      <c r="H246" s="598">
        <v>7350</v>
      </c>
      <c r="I246" s="598">
        <v>7350</v>
      </c>
      <c r="J246" s="602">
        <v>37</v>
      </c>
      <c r="K246" s="603">
        <v>1</v>
      </c>
      <c r="L246" s="603">
        <v>0</v>
      </c>
      <c r="M246" s="604" t="s">
        <v>554</v>
      </c>
      <c r="N246" s="607">
        <v>45484</v>
      </c>
      <c r="O246" s="607"/>
      <c r="P246" s="19"/>
      <c r="Q246" s="605"/>
      <c r="R246" s="606"/>
      <c r="S246" s="606"/>
      <c r="T246" s="606"/>
      <c r="V246" s="5"/>
    </row>
    <row r="247" spans="1:22" ht="18.75" customHeight="1" x14ac:dyDescent="0.25">
      <c r="A247" s="598">
        <v>7969</v>
      </c>
      <c r="B247" s="599" t="s">
        <v>1663</v>
      </c>
      <c r="C247" s="600" t="s">
        <v>557</v>
      </c>
      <c r="D247" s="599" t="s">
        <v>534</v>
      </c>
      <c r="E247" s="601">
        <v>1</v>
      </c>
      <c r="F247" s="598">
        <v>12</v>
      </c>
      <c r="G247" s="598">
        <v>15</v>
      </c>
      <c r="H247" s="598">
        <v>15300</v>
      </c>
      <c r="I247" s="598">
        <v>15300</v>
      </c>
      <c r="J247" s="602">
        <v>145</v>
      </c>
      <c r="K247" s="603">
        <v>1</v>
      </c>
      <c r="L247" s="603">
        <v>0</v>
      </c>
      <c r="M247" s="604" t="s">
        <v>554</v>
      </c>
      <c r="N247" s="607">
        <v>45488</v>
      </c>
      <c r="O247" s="607"/>
      <c r="P247" s="19"/>
      <c r="Q247" s="605"/>
      <c r="R247" s="606"/>
      <c r="S247" s="606"/>
      <c r="T247" s="606"/>
      <c r="V247" s="5"/>
    </row>
    <row r="248" spans="1:22" ht="18.75" customHeight="1" x14ac:dyDescent="0.25">
      <c r="A248" s="598">
        <v>7970</v>
      </c>
      <c r="B248" s="599" t="s">
        <v>1664</v>
      </c>
      <c r="C248" s="600" t="s">
        <v>533</v>
      </c>
      <c r="D248" s="599" t="s">
        <v>534</v>
      </c>
      <c r="E248" s="601">
        <v>1</v>
      </c>
      <c r="F248" s="598">
        <v>16</v>
      </c>
      <c r="G248" s="598">
        <v>23</v>
      </c>
      <c r="H248" s="598">
        <v>3353</v>
      </c>
      <c r="I248" s="598">
        <v>3353</v>
      </c>
      <c r="J248" s="602">
        <v>130</v>
      </c>
      <c r="K248" s="603">
        <v>1</v>
      </c>
      <c r="L248" s="603">
        <v>0</v>
      </c>
      <c r="M248" s="604" t="s">
        <v>554</v>
      </c>
      <c r="N248" s="607">
        <v>45488</v>
      </c>
      <c r="O248" s="607"/>
      <c r="P248" s="19"/>
      <c r="Q248" s="605"/>
      <c r="R248" s="606"/>
      <c r="S248" s="606"/>
      <c r="T248" s="606"/>
      <c r="V248" s="5"/>
    </row>
    <row r="249" spans="1:22" ht="18.75" customHeight="1" x14ac:dyDescent="0.25">
      <c r="A249" s="598">
        <v>7971</v>
      </c>
      <c r="B249" s="599" t="s">
        <v>1665</v>
      </c>
      <c r="C249" s="600" t="s">
        <v>540</v>
      </c>
      <c r="D249" s="599" t="s">
        <v>534</v>
      </c>
      <c r="E249" s="601">
        <v>1</v>
      </c>
      <c r="F249" s="598">
        <v>66</v>
      </c>
      <c r="G249" s="598">
        <v>73</v>
      </c>
      <c r="H249" s="598">
        <v>64706</v>
      </c>
      <c r="I249" s="598">
        <v>64706</v>
      </c>
      <c r="J249" s="602">
        <v>955</v>
      </c>
      <c r="K249" s="603">
        <v>3</v>
      </c>
      <c r="L249" s="603">
        <v>1</v>
      </c>
      <c r="M249" s="604" t="s">
        <v>554</v>
      </c>
      <c r="N249" s="607">
        <v>45489</v>
      </c>
      <c r="O249" s="607"/>
      <c r="P249" s="19"/>
      <c r="Q249" s="605"/>
      <c r="R249" s="606"/>
      <c r="S249" s="606"/>
      <c r="T249" s="606"/>
      <c r="V249" s="5"/>
    </row>
    <row r="250" spans="1:22" ht="18.75" customHeight="1" x14ac:dyDescent="0.25">
      <c r="A250" s="598">
        <v>7972</v>
      </c>
      <c r="B250" s="599" t="s">
        <v>1666</v>
      </c>
      <c r="C250" s="600" t="s">
        <v>211</v>
      </c>
      <c r="D250" s="599" t="s">
        <v>534</v>
      </c>
      <c r="E250" s="601">
        <v>1</v>
      </c>
      <c r="F250" s="598">
        <v>1</v>
      </c>
      <c r="G250" s="598">
        <v>1</v>
      </c>
      <c r="H250" s="598">
        <v>5</v>
      </c>
      <c r="I250" s="598">
        <v>5</v>
      </c>
      <c r="J250" s="602">
        <v>5</v>
      </c>
      <c r="K250" s="603">
        <v>1</v>
      </c>
      <c r="L250" s="603">
        <v>0</v>
      </c>
      <c r="M250" s="604" t="s">
        <v>554</v>
      </c>
      <c r="N250" s="607">
        <v>45485</v>
      </c>
      <c r="O250" s="607"/>
      <c r="P250" s="19"/>
      <c r="Q250" s="605"/>
      <c r="R250" s="606"/>
      <c r="S250" s="606"/>
      <c r="T250" s="606"/>
      <c r="V250" s="5"/>
    </row>
    <row r="251" spans="1:22" ht="18.75" customHeight="1" x14ac:dyDescent="0.25">
      <c r="A251" s="598">
        <v>7973</v>
      </c>
      <c r="B251" s="599" t="s">
        <v>1667</v>
      </c>
      <c r="C251" s="600" t="s">
        <v>543</v>
      </c>
      <c r="D251" s="599" t="s">
        <v>534</v>
      </c>
      <c r="E251" s="601">
        <v>1</v>
      </c>
      <c r="F251" s="598">
        <v>21</v>
      </c>
      <c r="G251" s="598">
        <v>24</v>
      </c>
      <c r="H251" s="598">
        <v>35244</v>
      </c>
      <c r="I251" s="598">
        <v>35244</v>
      </c>
      <c r="J251" s="602">
        <v>571</v>
      </c>
      <c r="K251" s="603">
        <v>2</v>
      </c>
      <c r="L251" s="603">
        <v>1</v>
      </c>
      <c r="M251" s="604" t="s">
        <v>554</v>
      </c>
      <c r="N251" s="607">
        <v>45485</v>
      </c>
      <c r="O251" s="607"/>
      <c r="P251" s="19"/>
      <c r="Q251" s="605"/>
      <c r="R251" s="606"/>
      <c r="S251" s="606"/>
      <c r="T251" s="606"/>
      <c r="V251" s="5"/>
    </row>
    <row r="252" spans="1:22" ht="18.75" customHeight="1" x14ac:dyDescent="0.25">
      <c r="A252" s="598">
        <v>7974</v>
      </c>
      <c r="B252" s="599" t="s">
        <v>1668</v>
      </c>
      <c r="C252" s="600" t="s">
        <v>572</v>
      </c>
      <c r="D252" s="599" t="s">
        <v>534</v>
      </c>
      <c r="E252" s="601">
        <v>1</v>
      </c>
      <c r="F252" s="598">
        <v>29</v>
      </c>
      <c r="G252" s="598">
        <v>33</v>
      </c>
      <c r="H252" s="598">
        <v>112487</v>
      </c>
      <c r="I252" s="598">
        <v>112487</v>
      </c>
      <c r="J252" s="602">
        <v>1130</v>
      </c>
      <c r="K252" s="603">
        <v>8</v>
      </c>
      <c r="L252" s="603">
        <v>3</v>
      </c>
      <c r="M252" s="604" t="s">
        <v>554</v>
      </c>
      <c r="N252" s="607">
        <v>45490</v>
      </c>
      <c r="O252" s="607"/>
      <c r="P252" s="19"/>
      <c r="Q252" s="605"/>
      <c r="R252" s="606"/>
      <c r="S252" s="606"/>
      <c r="T252" s="606"/>
      <c r="V252" s="5"/>
    </row>
    <row r="253" spans="1:22" ht="18.75" customHeight="1" x14ac:dyDescent="0.25">
      <c r="A253" s="598">
        <v>7975</v>
      </c>
      <c r="B253" s="599" t="s">
        <v>1669</v>
      </c>
      <c r="C253" s="600" t="s">
        <v>573</v>
      </c>
      <c r="D253" s="599" t="s">
        <v>534</v>
      </c>
      <c r="E253" s="601">
        <v>1</v>
      </c>
      <c r="F253" s="598">
        <v>28</v>
      </c>
      <c r="G253" s="598">
        <v>33</v>
      </c>
      <c r="H253" s="598">
        <v>32274</v>
      </c>
      <c r="I253" s="598">
        <v>32274</v>
      </c>
      <c r="J253" s="602">
        <v>485</v>
      </c>
      <c r="K253" s="603">
        <v>2</v>
      </c>
      <c r="L253" s="603">
        <v>0</v>
      </c>
      <c r="M253" s="604" t="s">
        <v>554</v>
      </c>
      <c r="N253" s="607">
        <v>45488</v>
      </c>
      <c r="O253" s="607"/>
      <c r="P253" s="19"/>
      <c r="Q253" s="605"/>
      <c r="R253" s="606"/>
      <c r="S253" s="606"/>
      <c r="T253" s="606"/>
      <c r="V253" s="5"/>
    </row>
    <row r="254" spans="1:22" ht="18.75" customHeight="1" x14ac:dyDescent="0.25">
      <c r="A254" s="598">
        <v>7976</v>
      </c>
      <c r="B254" s="599" t="s">
        <v>1670</v>
      </c>
      <c r="C254" s="600" t="s">
        <v>531</v>
      </c>
      <c r="D254" s="599" t="s">
        <v>525</v>
      </c>
      <c r="E254" s="601">
        <v>1</v>
      </c>
      <c r="F254" s="598">
        <v>21</v>
      </c>
      <c r="G254" s="598">
        <v>27</v>
      </c>
      <c r="H254" s="598">
        <v>57467</v>
      </c>
      <c r="I254" s="598">
        <v>57467</v>
      </c>
      <c r="J254" s="602">
        <v>325</v>
      </c>
      <c r="K254" s="603">
        <v>5</v>
      </c>
      <c r="L254" s="603">
        <v>0</v>
      </c>
      <c r="M254" s="604" t="s">
        <v>554</v>
      </c>
      <c r="N254" s="607">
        <v>45485</v>
      </c>
      <c r="O254" s="607"/>
      <c r="P254" s="19"/>
      <c r="Q254" s="605"/>
      <c r="R254" s="606"/>
      <c r="S254" s="606"/>
      <c r="T254" s="606"/>
      <c r="V254" s="5"/>
    </row>
    <row r="255" spans="1:22" ht="18.75" customHeight="1" x14ac:dyDescent="0.25">
      <c r="A255" s="598">
        <v>7977</v>
      </c>
      <c r="B255" s="599" t="s">
        <v>1671</v>
      </c>
      <c r="C255" s="600" t="s">
        <v>133</v>
      </c>
      <c r="D255" s="599" t="s">
        <v>525</v>
      </c>
      <c r="E255" s="601">
        <v>1</v>
      </c>
      <c r="F255" s="598">
        <v>28</v>
      </c>
      <c r="G255" s="598">
        <v>28</v>
      </c>
      <c r="H255" s="598">
        <v>52379</v>
      </c>
      <c r="I255" s="598">
        <v>52379</v>
      </c>
      <c r="J255" s="602">
        <v>265</v>
      </c>
      <c r="K255" s="603">
        <v>2</v>
      </c>
      <c r="L255" s="603">
        <v>0</v>
      </c>
      <c r="M255" s="604" t="s">
        <v>554</v>
      </c>
      <c r="N255" s="607">
        <v>45484</v>
      </c>
      <c r="O255" s="607"/>
      <c r="P255" s="19"/>
      <c r="Q255" s="605"/>
      <c r="R255" s="606"/>
      <c r="S255" s="606"/>
      <c r="T255" s="606"/>
      <c r="V255" s="5"/>
    </row>
    <row r="256" spans="1:22" ht="18.75" customHeight="1" x14ac:dyDescent="0.25">
      <c r="A256" s="598">
        <v>7978</v>
      </c>
      <c r="B256" s="599" t="s">
        <v>1672</v>
      </c>
      <c r="C256" s="600" t="s">
        <v>1647</v>
      </c>
      <c r="D256" s="599" t="s">
        <v>525</v>
      </c>
      <c r="E256" s="601">
        <v>1</v>
      </c>
      <c r="F256" s="598">
        <v>5</v>
      </c>
      <c r="G256" s="598">
        <v>5</v>
      </c>
      <c r="H256" s="598">
        <v>2900</v>
      </c>
      <c r="I256" s="598">
        <v>2900</v>
      </c>
      <c r="J256" s="602">
        <v>54</v>
      </c>
      <c r="K256" s="603">
        <v>1</v>
      </c>
      <c r="L256" s="603">
        <v>0</v>
      </c>
      <c r="M256" s="604" t="s">
        <v>554</v>
      </c>
      <c r="N256" s="607">
        <v>45484</v>
      </c>
      <c r="O256" s="607"/>
      <c r="P256" s="19"/>
      <c r="Q256" s="605"/>
      <c r="R256" s="606"/>
      <c r="S256" s="606"/>
      <c r="T256" s="606"/>
      <c r="V256" s="5"/>
    </row>
    <row r="257" spans="1:22" ht="18.75" customHeight="1" x14ac:dyDescent="0.25">
      <c r="A257" s="598">
        <v>7979</v>
      </c>
      <c r="B257" s="599" t="s">
        <v>1673</v>
      </c>
      <c r="C257" s="600" t="s">
        <v>553</v>
      </c>
      <c r="D257" s="599" t="s">
        <v>527</v>
      </c>
      <c r="E257" s="601">
        <v>1</v>
      </c>
      <c r="F257" s="598">
        <v>65</v>
      </c>
      <c r="G257" s="598">
        <v>65</v>
      </c>
      <c r="H257" s="598">
        <v>78444</v>
      </c>
      <c r="I257" s="598">
        <v>78444</v>
      </c>
      <c r="J257" s="602">
        <v>1137</v>
      </c>
      <c r="K257" s="603">
        <v>5</v>
      </c>
      <c r="L257" s="603">
        <v>0</v>
      </c>
      <c r="M257" s="604" t="s">
        <v>554</v>
      </c>
      <c r="N257" s="607">
        <v>45488</v>
      </c>
      <c r="O257" s="607"/>
      <c r="P257" s="19"/>
      <c r="Q257" s="605"/>
      <c r="R257" s="606"/>
      <c r="S257" s="606"/>
      <c r="T257" s="606"/>
      <c r="V257" s="5"/>
    </row>
    <row r="258" spans="1:22" ht="18.75" customHeight="1" x14ac:dyDescent="0.25">
      <c r="A258" s="598">
        <v>7980</v>
      </c>
      <c r="B258" s="599" t="s">
        <v>1674</v>
      </c>
      <c r="C258" s="600" t="s">
        <v>552</v>
      </c>
      <c r="D258" s="599" t="s">
        <v>534</v>
      </c>
      <c r="E258" s="601">
        <v>1</v>
      </c>
      <c r="F258" s="598">
        <v>23</v>
      </c>
      <c r="G258" s="598">
        <v>28</v>
      </c>
      <c r="H258" s="598">
        <v>20823</v>
      </c>
      <c r="I258" s="598">
        <v>20823</v>
      </c>
      <c r="J258" s="602">
        <v>569</v>
      </c>
      <c r="K258" s="603">
        <v>2</v>
      </c>
      <c r="L258" s="603">
        <v>0</v>
      </c>
      <c r="M258" s="604" t="s">
        <v>554</v>
      </c>
      <c r="N258" s="607">
        <v>45488</v>
      </c>
      <c r="O258" s="607"/>
      <c r="P258" s="19"/>
      <c r="Q258" s="605"/>
      <c r="R258" s="606"/>
      <c r="S258" s="606"/>
      <c r="T258" s="606"/>
      <c r="V258" s="5"/>
    </row>
    <row r="259" spans="1:22" ht="18.75" customHeight="1" x14ac:dyDescent="0.25">
      <c r="A259" s="598">
        <v>7981</v>
      </c>
      <c r="B259" s="599" t="s">
        <v>1675</v>
      </c>
      <c r="C259" s="600" t="s">
        <v>538</v>
      </c>
      <c r="D259" s="599" t="s">
        <v>534</v>
      </c>
      <c r="E259" s="601">
        <v>1</v>
      </c>
      <c r="F259" s="598">
        <v>3</v>
      </c>
      <c r="G259" s="598">
        <v>4</v>
      </c>
      <c r="H259" s="598">
        <v>4808</v>
      </c>
      <c r="I259" s="598">
        <v>4808</v>
      </c>
      <c r="J259" s="602">
        <v>32</v>
      </c>
      <c r="K259" s="603">
        <v>1</v>
      </c>
      <c r="L259" s="603">
        <v>0</v>
      </c>
      <c r="M259" s="604" t="s">
        <v>554</v>
      </c>
      <c r="N259" s="607">
        <v>45488</v>
      </c>
      <c r="O259" s="607"/>
      <c r="P259" s="19"/>
      <c r="Q259" s="605"/>
      <c r="R259" s="606"/>
      <c r="S259" s="606"/>
      <c r="T259" s="606"/>
      <c r="V259" s="5"/>
    </row>
    <row r="260" spans="1:22" ht="18.75" customHeight="1" x14ac:dyDescent="0.25">
      <c r="A260" s="598">
        <v>7982</v>
      </c>
      <c r="B260" s="599" t="s">
        <v>1676</v>
      </c>
      <c r="C260" s="600" t="s">
        <v>253</v>
      </c>
      <c r="D260" s="599" t="s">
        <v>574</v>
      </c>
      <c r="E260" s="601">
        <v>1</v>
      </c>
      <c r="F260" s="598">
        <v>3</v>
      </c>
      <c r="G260" s="598">
        <v>3</v>
      </c>
      <c r="H260" s="598">
        <v>4225</v>
      </c>
      <c r="I260" s="598">
        <v>4225</v>
      </c>
      <c r="J260" s="602">
        <v>23</v>
      </c>
      <c r="K260" s="603">
        <v>1</v>
      </c>
      <c r="L260" s="603">
        <v>1</v>
      </c>
      <c r="M260" s="604" t="s">
        <v>554</v>
      </c>
      <c r="N260" s="607">
        <v>45488</v>
      </c>
      <c r="O260" s="607"/>
      <c r="P260" s="19"/>
      <c r="Q260" s="605"/>
      <c r="R260" s="606"/>
      <c r="S260" s="606"/>
      <c r="T260" s="606"/>
      <c r="V260" s="5"/>
    </row>
    <row r="261" spans="1:22" ht="18.75" customHeight="1" x14ac:dyDescent="0.25">
      <c r="A261" s="598">
        <v>7983</v>
      </c>
      <c r="B261" s="599" t="s">
        <v>1677</v>
      </c>
      <c r="C261" s="600" t="s">
        <v>914</v>
      </c>
      <c r="D261" s="599" t="s">
        <v>525</v>
      </c>
      <c r="E261" s="601">
        <v>1</v>
      </c>
      <c r="F261" s="598">
        <v>17</v>
      </c>
      <c r="G261" s="598">
        <v>17</v>
      </c>
      <c r="H261" s="598">
        <v>13218</v>
      </c>
      <c r="I261" s="598">
        <v>13218</v>
      </c>
      <c r="J261" s="602">
        <v>111</v>
      </c>
      <c r="K261" s="603">
        <v>1</v>
      </c>
      <c r="L261" s="603">
        <v>0</v>
      </c>
      <c r="M261" s="604" t="s">
        <v>554</v>
      </c>
      <c r="N261" s="607">
        <v>45485</v>
      </c>
      <c r="O261" s="607"/>
      <c r="P261" s="19"/>
      <c r="Q261" s="605"/>
      <c r="R261" s="606"/>
      <c r="S261" s="606"/>
      <c r="T261" s="606"/>
      <c r="V261" s="5"/>
    </row>
    <row r="262" spans="1:22" ht="18.75" customHeight="1" x14ac:dyDescent="0.25">
      <c r="A262" s="598">
        <v>7984</v>
      </c>
      <c r="B262" s="599" t="s">
        <v>1678</v>
      </c>
      <c r="C262" s="600" t="s">
        <v>911</v>
      </c>
      <c r="D262" s="599" t="s">
        <v>532</v>
      </c>
      <c r="E262" s="601">
        <v>1</v>
      </c>
      <c r="F262" s="598">
        <v>13</v>
      </c>
      <c r="G262" s="598">
        <v>15</v>
      </c>
      <c r="H262" s="598">
        <v>45740</v>
      </c>
      <c r="I262" s="598">
        <v>45740</v>
      </c>
      <c r="J262" s="602">
        <v>397</v>
      </c>
      <c r="K262" s="603">
        <v>3</v>
      </c>
      <c r="L262" s="603">
        <v>1</v>
      </c>
      <c r="M262" s="604" t="s">
        <v>554</v>
      </c>
      <c r="N262" s="607">
        <v>45489</v>
      </c>
      <c r="O262" s="607"/>
      <c r="P262" s="19"/>
      <c r="Q262" s="605"/>
      <c r="R262" s="606"/>
      <c r="S262" s="606"/>
      <c r="T262" s="606"/>
      <c r="V262" s="5"/>
    </row>
    <row r="263" spans="1:22" ht="18.75" customHeight="1" x14ac:dyDescent="0.25">
      <c r="A263" s="598">
        <v>7985</v>
      </c>
      <c r="B263" s="599" t="s">
        <v>1679</v>
      </c>
      <c r="C263" s="600" t="s">
        <v>530</v>
      </c>
      <c r="D263" s="599" t="s">
        <v>525</v>
      </c>
      <c r="E263" s="601">
        <v>1</v>
      </c>
      <c r="F263" s="598">
        <v>6</v>
      </c>
      <c r="G263" s="598">
        <v>7</v>
      </c>
      <c r="H263" s="598">
        <v>4733</v>
      </c>
      <c r="I263" s="598">
        <v>4733</v>
      </c>
      <c r="J263" s="602">
        <v>37</v>
      </c>
      <c r="K263" s="603">
        <v>1</v>
      </c>
      <c r="L263" s="603">
        <v>0</v>
      </c>
      <c r="M263" s="604" t="s">
        <v>554</v>
      </c>
      <c r="N263" s="607">
        <v>45491</v>
      </c>
      <c r="O263" s="607"/>
      <c r="P263" s="19"/>
      <c r="Q263" s="605"/>
      <c r="R263" s="606"/>
      <c r="S263" s="606"/>
      <c r="T263" s="606"/>
      <c r="V263" s="5"/>
    </row>
    <row r="264" spans="1:22" ht="18.75" customHeight="1" x14ac:dyDescent="0.25">
      <c r="A264" s="598">
        <v>7986</v>
      </c>
      <c r="B264" s="599" t="s">
        <v>1680</v>
      </c>
      <c r="C264" s="600" t="s">
        <v>1647</v>
      </c>
      <c r="D264" s="599" t="s">
        <v>525</v>
      </c>
      <c r="E264" s="601">
        <v>1</v>
      </c>
      <c r="F264" s="598">
        <v>8</v>
      </c>
      <c r="G264" s="598">
        <v>8</v>
      </c>
      <c r="H264" s="598">
        <v>15765</v>
      </c>
      <c r="I264" s="598">
        <v>15765</v>
      </c>
      <c r="J264" s="602">
        <v>194</v>
      </c>
      <c r="K264" s="603">
        <v>1</v>
      </c>
      <c r="L264" s="603">
        <v>0</v>
      </c>
      <c r="M264" s="604" t="s">
        <v>554</v>
      </c>
      <c r="N264" s="607">
        <v>45490</v>
      </c>
      <c r="O264" s="607"/>
      <c r="P264" s="19"/>
      <c r="Q264" s="605"/>
      <c r="R264" s="606"/>
      <c r="S264" s="606"/>
      <c r="T264" s="606"/>
      <c r="V264" s="5"/>
    </row>
    <row r="265" spans="1:22" ht="18.75" customHeight="1" x14ac:dyDescent="0.25">
      <c r="A265" s="598">
        <v>7987</v>
      </c>
      <c r="B265" s="599" t="s">
        <v>1681</v>
      </c>
      <c r="C265" s="600" t="s">
        <v>627</v>
      </c>
      <c r="D265" s="599" t="s">
        <v>535</v>
      </c>
      <c r="E265" s="601">
        <v>1</v>
      </c>
      <c r="F265" s="598">
        <v>36</v>
      </c>
      <c r="G265" s="598">
        <v>29</v>
      </c>
      <c r="H265" s="598">
        <v>17660</v>
      </c>
      <c r="I265" s="598">
        <v>17660</v>
      </c>
      <c r="J265" s="602">
        <v>182</v>
      </c>
      <c r="K265" s="603">
        <v>1</v>
      </c>
      <c r="L265" s="603">
        <v>0</v>
      </c>
      <c r="M265" s="604" t="s">
        <v>554</v>
      </c>
      <c r="N265" s="607">
        <v>45490</v>
      </c>
      <c r="O265" s="607"/>
      <c r="P265" s="19"/>
      <c r="Q265" s="605"/>
      <c r="R265" s="606"/>
      <c r="S265" s="606"/>
      <c r="T265" s="606"/>
      <c r="V265" s="5"/>
    </row>
    <row r="266" spans="1:22" ht="18.75" customHeight="1" x14ac:dyDescent="0.25">
      <c r="A266" s="598">
        <v>7988</v>
      </c>
      <c r="B266" s="599" t="s">
        <v>1682</v>
      </c>
      <c r="C266" s="600" t="s">
        <v>562</v>
      </c>
      <c r="D266" s="599" t="s">
        <v>532</v>
      </c>
      <c r="E266" s="601">
        <v>1</v>
      </c>
      <c r="F266" s="598">
        <v>4</v>
      </c>
      <c r="G266" s="598">
        <v>6</v>
      </c>
      <c r="H266" s="598">
        <v>16000</v>
      </c>
      <c r="I266" s="598">
        <v>16000</v>
      </c>
      <c r="J266" s="602">
        <v>90</v>
      </c>
      <c r="K266" s="603">
        <v>1</v>
      </c>
      <c r="L266" s="603">
        <v>0</v>
      </c>
      <c r="M266" s="604" t="s">
        <v>554</v>
      </c>
      <c r="N266" s="607">
        <v>45490</v>
      </c>
      <c r="O266" s="607"/>
      <c r="P266" s="19"/>
      <c r="Q266" s="605"/>
      <c r="R266" s="606"/>
      <c r="S266" s="606"/>
      <c r="T266" s="606"/>
      <c r="V266" s="5"/>
    </row>
    <row r="267" spans="1:22" ht="18.75" customHeight="1" x14ac:dyDescent="0.25">
      <c r="A267" s="598">
        <v>7989</v>
      </c>
      <c r="B267" s="599" t="s">
        <v>1683</v>
      </c>
      <c r="C267" s="600" t="s">
        <v>982</v>
      </c>
      <c r="D267" s="599" t="s">
        <v>535</v>
      </c>
      <c r="E267" s="601">
        <v>1</v>
      </c>
      <c r="F267" s="598">
        <v>2</v>
      </c>
      <c r="G267" s="598">
        <v>3</v>
      </c>
      <c r="H267" s="598">
        <v>50</v>
      </c>
      <c r="I267" s="598">
        <v>50</v>
      </c>
      <c r="J267" s="602">
        <v>34</v>
      </c>
      <c r="K267" s="603">
        <v>1</v>
      </c>
      <c r="L267" s="603">
        <v>0</v>
      </c>
      <c r="M267" s="604" t="s">
        <v>554</v>
      </c>
      <c r="N267" s="607">
        <v>45490</v>
      </c>
      <c r="O267" s="607"/>
      <c r="P267" s="19"/>
      <c r="Q267" s="605"/>
      <c r="R267" s="606"/>
      <c r="S267" s="606"/>
      <c r="T267" s="606"/>
      <c r="V267" s="5"/>
    </row>
    <row r="268" spans="1:22" ht="18.75" customHeight="1" x14ac:dyDescent="0.25">
      <c r="A268" s="598">
        <v>7990</v>
      </c>
      <c r="B268" s="599" t="s">
        <v>1684</v>
      </c>
      <c r="C268" s="600" t="s">
        <v>914</v>
      </c>
      <c r="D268" s="599" t="s">
        <v>525</v>
      </c>
      <c r="E268" s="601">
        <v>1</v>
      </c>
      <c r="F268" s="598">
        <v>15</v>
      </c>
      <c r="G268" s="598">
        <v>15</v>
      </c>
      <c r="H268" s="598">
        <v>6228</v>
      </c>
      <c r="I268" s="598">
        <v>6228</v>
      </c>
      <c r="J268" s="602">
        <v>50</v>
      </c>
      <c r="K268" s="603">
        <v>1</v>
      </c>
      <c r="L268" s="603">
        <v>0</v>
      </c>
      <c r="M268" s="604" t="s">
        <v>554</v>
      </c>
      <c r="N268" s="607">
        <v>45491</v>
      </c>
      <c r="O268" s="607"/>
      <c r="P268" s="19"/>
      <c r="Q268" s="605"/>
      <c r="R268" s="606"/>
      <c r="S268" s="606"/>
      <c r="T268" s="606"/>
      <c r="V268" s="5"/>
    </row>
    <row r="269" spans="1:22" ht="18.75" customHeight="1" x14ac:dyDescent="0.25">
      <c r="A269" s="598">
        <v>7991</v>
      </c>
      <c r="B269" s="599" t="s">
        <v>1685</v>
      </c>
      <c r="C269" s="600" t="s">
        <v>1647</v>
      </c>
      <c r="D269" s="599" t="s">
        <v>525</v>
      </c>
      <c r="E269" s="601">
        <v>1</v>
      </c>
      <c r="F269" s="598">
        <v>3</v>
      </c>
      <c r="G269" s="598">
        <v>4</v>
      </c>
      <c r="H269" s="598">
        <v>1264</v>
      </c>
      <c r="I269" s="598">
        <v>1264</v>
      </c>
      <c r="J269" s="602">
        <v>132</v>
      </c>
      <c r="K269" s="608">
        <v>2</v>
      </c>
      <c r="L269" s="608">
        <v>1</v>
      </c>
      <c r="M269" s="604" t="s">
        <v>554</v>
      </c>
      <c r="N269" s="607">
        <v>45491</v>
      </c>
      <c r="O269" s="607"/>
      <c r="P269" s="19"/>
      <c r="Q269" s="605"/>
      <c r="R269" s="606"/>
      <c r="S269" s="606"/>
      <c r="T269" s="606"/>
      <c r="V269" s="5"/>
    </row>
    <row r="270" spans="1:22" ht="18.75" customHeight="1" x14ac:dyDescent="0.25">
      <c r="A270" s="598">
        <v>7992</v>
      </c>
      <c r="B270" s="599" t="s">
        <v>1686</v>
      </c>
      <c r="C270" s="600" t="s">
        <v>914</v>
      </c>
      <c r="D270" s="599" t="s">
        <v>525</v>
      </c>
      <c r="E270" s="601">
        <v>1</v>
      </c>
      <c r="F270" s="598">
        <v>1</v>
      </c>
      <c r="G270" s="598">
        <v>1</v>
      </c>
      <c r="H270" s="598">
        <v>10</v>
      </c>
      <c r="I270" s="598">
        <v>10</v>
      </c>
      <c r="J270" s="602">
        <v>10</v>
      </c>
      <c r="K270" s="603">
        <v>1</v>
      </c>
      <c r="L270" s="603">
        <v>0</v>
      </c>
      <c r="M270" s="604" t="s">
        <v>554</v>
      </c>
      <c r="N270" s="607">
        <v>45496</v>
      </c>
      <c r="O270" s="607"/>
      <c r="P270" s="19"/>
      <c r="Q270" s="605"/>
      <c r="R270" s="606"/>
      <c r="S270" s="606"/>
      <c r="T270" s="606"/>
      <c r="V270" s="5"/>
    </row>
    <row r="271" spans="1:22" ht="18.75" customHeight="1" x14ac:dyDescent="0.25">
      <c r="A271" s="598">
        <v>7993</v>
      </c>
      <c r="B271" s="599" t="s">
        <v>1687</v>
      </c>
      <c r="C271" s="600" t="s">
        <v>1591</v>
      </c>
      <c r="D271" s="599" t="s">
        <v>525</v>
      </c>
      <c r="E271" s="601">
        <v>1</v>
      </c>
      <c r="F271" s="598">
        <v>1</v>
      </c>
      <c r="G271" s="598">
        <v>7</v>
      </c>
      <c r="H271" s="598">
        <v>15024</v>
      </c>
      <c r="I271" s="598">
        <v>15024</v>
      </c>
      <c r="J271" s="602">
        <v>313</v>
      </c>
      <c r="K271" s="603">
        <v>7</v>
      </c>
      <c r="L271" s="603">
        <v>7</v>
      </c>
      <c r="M271" s="604" t="s">
        <v>554</v>
      </c>
      <c r="N271" s="607">
        <v>45498</v>
      </c>
      <c r="O271" s="607"/>
      <c r="P271" s="19"/>
      <c r="Q271" s="605"/>
      <c r="R271" s="606"/>
      <c r="S271" s="606"/>
      <c r="T271" s="606"/>
      <c r="V271" s="5"/>
    </row>
    <row r="272" spans="1:22" ht="18.75" customHeight="1" x14ac:dyDescent="0.25">
      <c r="A272" s="598">
        <v>7994</v>
      </c>
      <c r="B272" s="610" t="s">
        <v>1688</v>
      </c>
      <c r="C272" s="611" t="s">
        <v>560</v>
      </c>
      <c r="D272" s="610" t="s">
        <v>534</v>
      </c>
      <c r="E272" s="612">
        <v>1</v>
      </c>
      <c r="F272" s="613">
        <v>2</v>
      </c>
      <c r="G272" s="613">
        <v>2</v>
      </c>
      <c r="H272" s="613">
        <v>2000</v>
      </c>
      <c r="I272" s="613">
        <v>2000</v>
      </c>
      <c r="J272" s="602">
        <v>10</v>
      </c>
      <c r="K272" s="608">
        <v>1</v>
      </c>
      <c r="L272" s="608">
        <v>0</v>
      </c>
      <c r="M272" s="604" t="s">
        <v>554</v>
      </c>
      <c r="N272" s="607">
        <v>45499</v>
      </c>
      <c r="O272" s="607"/>
      <c r="P272" s="19"/>
      <c r="Q272" s="605"/>
      <c r="R272" s="606"/>
      <c r="S272" s="606"/>
      <c r="T272" s="606"/>
      <c r="V272" s="5"/>
    </row>
    <row r="273" spans="1:27" ht="18.75" customHeight="1" x14ac:dyDescent="0.25">
      <c r="A273" s="598">
        <v>7995</v>
      </c>
      <c r="B273" s="610" t="s">
        <v>1689</v>
      </c>
      <c r="C273" s="611" t="s">
        <v>1591</v>
      </c>
      <c r="D273" s="610" t="s">
        <v>525</v>
      </c>
      <c r="E273" s="612">
        <v>1</v>
      </c>
      <c r="F273" s="613">
        <v>3</v>
      </c>
      <c r="G273" s="613">
        <v>3</v>
      </c>
      <c r="H273" s="613">
        <v>1400</v>
      </c>
      <c r="I273" s="613">
        <v>1400</v>
      </c>
      <c r="J273" s="602">
        <v>7</v>
      </c>
      <c r="K273" s="608">
        <v>1</v>
      </c>
      <c r="L273" s="608">
        <v>0</v>
      </c>
      <c r="M273" s="604" t="s">
        <v>554</v>
      </c>
      <c r="N273" s="607">
        <v>45498</v>
      </c>
      <c r="O273" s="607"/>
      <c r="P273" s="19"/>
      <c r="Q273" s="605"/>
      <c r="R273" s="606"/>
      <c r="S273" s="606"/>
      <c r="T273" s="606"/>
      <c r="V273" s="5"/>
    </row>
    <row r="274" spans="1:27" ht="18.75" customHeight="1" x14ac:dyDescent="0.25">
      <c r="A274" s="5"/>
      <c r="C274" s="97"/>
      <c r="E274" s="6"/>
      <c r="F274" s="5"/>
      <c r="G274" s="5"/>
      <c r="H274" s="5"/>
      <c r="I274" s="5"/>
      <c r="J274" s="5"/>
      <c r="K274" s="1">
        <f>SUM(K234:K273)</f>
        <v>92</v>
      </c>
      <c r="L274" s="1">
        <f>SUM(L234:L273)</f>
        <v>23</v>
      </c>
      <c r="M274" s="9"/>
      <c r="N274" s="9"/>
      <c r="O274" s="8"/>
      <c r="P274" s="5"/>
      <c r="Q274" s="5"/>
      <c r="V274" s="5"/>
    </row>
    <row r="275" spans="1:27" ht="18.75" customHeight="1" x14ac:dyDescent="0.25">
      <c r="A275" s="5"/>
      <c r="C275" s="97"/>
      <c r="E275" s="6"/>
      <c r="F275" s="5"/>
      <c r="G275" s="5"/>
      <c r="H275" s="5"/>
      <c r="I275" s="5"/>
      <c r="J275" s="5"/>
      <c r="K275" s="1"/>
      <c r="L275" s="1"/>
      <c r="M275" s="9"/>
      <c r="N275" s="9"/>
      <c r="O275" s="8"/>
      <c r="P275" s="5"/>
      <c r="Q275" s="5"/>
      <c r="V275" s="5"/>
    </row>
    <row r="276" spans="1:27" ht="18.75" customHeight="1" x14ac:dyDescent="0.25">
      <c r="A276" s="79">
        <v>7997</v>
      </c>
      <c r="B276" s="26" t="s">
        <v>1690</v>
      </c>
      <c r="C276" s="614" t="s">
        <v>149</v>
      </c>
      <c r="D276" s="26" t="s">
        <v>532</v>
      </c>
      <c r="E276" s="81">
        <v>1</v>
      </c>
      <c r="F276" s="79">
        <v>19</v>
      </c>
      <c r="G276" s="79">
        <v>20</v>
      </c>
      <c r="H276" s="79">
        <v>1093</v>
      </c>
      <c r="I276" s="79">
        <v>1093</v>
      </c>
      <c r="J276" s="615">
        <v>177</v>
      </c>
      <c r="K276" s="79">
        <v>1</v>
      </c>
      <c r="L276" s="79">
        <v>0</v>
      </c>
      <c r="M276" s="84">
        <v>45510</v>
      </c>
      <c r="N276" s="84" t="s">
        <v>582</v>
      </c>
      <c r="O276" s="83" t="s">
        <v>582</v>
      </c>
      <c r="P276" s="80" t="s">
        <v>582</v>
      </c>
      <c r="Q276" s="616"/>
      <c r="R276" s="42"/>
      <c r="S276" s="42"/>
      <c r="T276" s="42"/>
      <c r="U276" s="42"/>
      <c r="V276" s="616"/>
      <c r="W276" s="339"/>
      <c r="X276" s="339"/>
      <c r="Y276" s="339"/>
      <c r="Z276" s="339"/>
      <c r="AA276" s="339"/>
    </row>
    <row r="277" spans="1:27" ht="18.75" customHeight="1" x14ac:dyDescent="0.25">
      <c r="A277" s="583">
        <v>7999</v>
      </c>
      <c r="B277" s="617" t="s">
        <v>1691</v>
      </c>
      <c r="C277" s="618" t="s">
        <v>533</v>
      </c>
      <c r="D277" s="617" t="s">
        <v>534</v>
      </c>
      <c r="E277" s="619">
        <v>1</v>
      </c>
      <c r="F277" s="620">
        <v>4</v>
      </c>
      <c r="G277" s="620">
        <v>11</v>
      </c>
      <c r="H277" s="620">
        <v>1714</v>
      </c>
      <c r="I277" s="620">
        <v>1714</v>
      </c>
      <c r="J277" s="621">
        <v>106</v>
      </c>
      <c r="K277" s="583">
        <v>1</v>
      </c>
      <c r="L277" s="620">
        <v>0</v>
      </c>
      <c r="M277" s="622">
        <v>45510</v>
      </c>
      <c r="N277" s="622" t="s">
        <v>582</v>
      </c>
      <c r="O277" s="623" t="s">
        <v>582</v>
      </c>
      <c r="P277" s="624" t="s">
        <v>582</v>
      </c>
      <c r="Q277" s="616"/>
      <c r="R277" s="42"/>
      <c r="S277" s="42"/>
      <c r="T277" s="42"/>
      <c r="U277" s="42"/>
      <c r="V277" s="616"/>
      <c r="W277" s="339"/>
      <c r="X277" s="339"/>
      <c r="Y277" s="339"/>
      <c r="Z277" s="339"/>
      <c r="AA277" s="339"/>
    </row>
    <row r="278" spans="1:27" ht="18.75" customHeight="1" x14ac:dyDescent="0.25">
      <c r="A278" s="583">
        <v>8000</v>
      </c>
      <c r="B278" s="617" t="s">
        <v>1692</v>
      </c>
      <c r="C278" s="618" t="s">
        <v>133</v>
      </c>
      <c r="D278" s="617" t="s">
        <v>525</v>
      </c>
      <c r="E278" s="619">
        <v>1</v>
      </c>
      <c r="F278" s="620">
        <v>28</v>
      </c>
      <c r="G278" s="620">
        <v>32</v>
      </c>
      <c r="H278" s="620">
        <v>35400</v>
      </c>
      <c r="I278" s="620">
        <v>35400</v>
      </c>
      <c r="J278" s="621">
        <v>205</v>
      </c>
      <c r="K278" s="583">
        <v>1</v>
      </c>
      <c r="L278" s="620">
        <v>0</v>
      </c>
      <c r="M278" s="622">
        <v>45510</v>
      </c>
      <c r="N278" s="622" t="s">
        <v>582</v>
      </c>
      <c r="O278" s="623">
        <v>45519.395833333336</v>
      </c>
      <c r="P278" s="624" t="s">
        <v>582</v>
      </c>
      <c r="Q278" s="616"/>
      <c r="R278" s="42"/>
      <c r="S278" s="42"/>
      <c r="T278" s="42"/>
      <c r="U278" s="42"/>
      <c r="V278" s="616"/>
      <c r="W278" s="339"/>
      <c r="X278" s="339"/>
      <c r="Y278" s="339"/>
      <c r="Z278" s="339"/>
      <c r="AA278" s="339"/>
    </row>
    <row r="279" spans="1:27" ht="18.75" customHeight="1" x14ac:dyDescent="0.25">
      <c r="A279" s="583">
        <v>8003</v>
      </c>
      <c r="B279" s="617" t="s">
        <v>1693</v>
      </c>
      <c r="C279" s="618" t="s">
        <v>559</v>
      </c>
      <c r="D279" s="617" t="s">
        <v>547</v>
      </c>
      <c r="E279" s="619">
        <v>1</v>
      </c>
      <c r="F279" s="620">
        <v>17</v>
      </c>
      <c r="G279" s="620">
        <v>1</v>
      </c>
      <c r="H279" s="620">
        <v>5972</v>
      </c>
      <c r="I279" s="620">
        <v>5972</v>
      </c>
      <c r="J279" s="621">
        <v>178</v>
      </c>
      <c r="K279" s="583">
        <v>2</v>
      </c>
      <c r="L279" s="620">
        <v>2</v>
      </c>
      <c r="M279" s="622">
        <v>45510</v>
      </c>
      <c r="N279" s="622" t="s">
        <v>582</v>
      </c>
      <c r="O279" s="623">
        <v>45530.426388888889</v>
      </c>
      <c r="P279" s="624" t="s">
        <v>582</v>
      </c>
      <c r="Q279" s="616"/>
      <c r="R279" s="42"/>
      <c r="S279" s="42"/>
      <c r="T279" s="42"/>
      <c r="U279" s="42"/>
      <c r="V279" s="616"/>
      <c r="W279" s="339"/>
      <c r="X279" s="339"/>
      <c r="Y279" s="339"/>
      <c r="Z279" s="339"/>
      <c r="AA279" s="339"/>
    </row>
    <row r="280" spans="1:27" ht="18.75" customHeight="1" x14ac:dyDescent="0.25">
      <c r="A280" s="583">
        <v>8004</v>
      </c>
      <c r="B280" s="617" t="s">
        <v>1694</v>
      </c>
      <c r="C280" s="618" t="s">
        <v>552</v>
      </c>
      <c r="D280" s="617" t="s">
        <v>534</v>
      </c>
      <c r="E280" s="619">
        <v>1</v>
      </c>
      <c r="F280" s="620">
        <v>2</v>
      </c>
      <c r="G280" s="620">
        <v>4</v>
      </c>
      <c r="H280" s="620">
        <v>2444</v>
      </c>
      <c r="I280" s="620">
        <v>2444</v>
      </c>
      <c r="J280" s="621">
        <v>46</v>
      </c>
      <c r="K280" s="583">
        <v>1</v>
      </c>
      <c r="L280" s="620">
        <v>1</v>
      </c>
      <c r="M280" s="622">
        <v>45509</v>
      </c>
      <c r="N280" s="622" t="s">
        <v>582</v>
      </c>
      <c r="O280" s="623">
        <v>45520.411805555559</v>
      </c>
      <c r="P280" s="624" t="s">
        <v>582</v>
      </c>
      <c r="Q280" s="616"/>
      <c r="R280" s="42"/>
      <c r="S280" s="42"/>
      <c r="T280" s="42"/>
      <c r="U280" s="42"/>
      <c r="V280" s="616"/>
      <c r="W280" s="339"/>
      <c r="X280" s="339"/>
      <c r="Y280" s="339"/>
      <c r="Z280" s="339"/>
      <c r="AA280" s="339"/>
    </row>
    <row r="281" spans="1:27" ht="18.75" customHeight="1" x14ac:dyDescent="0.25">
      <c r="A281" s="583">
        <v>8005</v>
      </c>
      <c r="B281" s="617" t="s">
        <v>1695</v>
      </c>
      <c r="C281" s="618" t="s">
        <v>562</v>
      </c>
      <c r="D281" s="617" t="s">
        <v>532</v>
      </c>
      <c r="E281" s="619">
        <v>1</v>
      </c>
      <c r="F281" s="620">
        <v>28</v>
      </c>
      <c r="G281" s="620">
        <v>42</v>
      </c>
      <c r="H281" s="620">
        <v>161900</v>
      </c>
      <c r="I281" s="620">
        <v>161900</v>
      </c>
      <c r="J281" s="621">
        <v>1040</v>
      </c>
      <c r="K281" s="583">
        <v>11</v>
      </c>
      <c r="L281" s="620">
        <v>2</v>
      </c>
      <c r="M281" s="622">
        <v>45512</v>
      </c>
      <c r="N281" s="622" t="s">
        <v>582</v>
      </c>
      <c r="O281" s="623" t="s">
        <v>582</v>
      </c>
      <c r="P281" s="624" t="s">
        <v>582</v>
      </c>
      <c r="Q281" s="616"/>
      <c r="R281" s="42"/>
      <c r="S281" s="42"/>
      <c r="T281" s="42"/>
      <c r="U281" s="42"/>
      <c r="V281" s="616"/>
      <c r="W281" s="339"/>
      <c r="X281" s="339"/>
      <c r="Y281" s="339"/>
      <c r="Z281" s="339"/>
      <c r="AA281" s="339"/>
    </row>
    <row r="282" spans="1:27" ht="18.75" customHeight="1" x14ac:dyDescent="0.25">
      <c r="A282" s="583">
        <v>8009</v>
      </c>
      <c r="B282" s="617" t="s">
        <v>1696</v>
      </c>
      <c r="C282" s="618" t="s">
        <v>553</v>
      </c>
      <c r="D282" s="617" t="s">
        <v>527</v>
      </c>
      <c r="E282" s="619">
        <v>1</v>
      </c>
      <c r="F282" s="620">
        <v>9</v>
      </c>
      <c r="G282" s="620">
        <v>10</v>
      </c>
      <c r="H282" s="620">
        <v>5638</v>
      </c>
      <c r="I282" s="620">
        <v>5638</v>
      </c>
      <c r="J282" s="621">
        <v>105</v>
      </c>
      <c r="K282" s="583">
        <v>1</v>
      </c>
      <c r="L282" s="620">
        <v>0</v>
      </c>
      <c r="M282" s="622">
        <v>45510</v>
      </c>
      <c r="N282" s="622" t="s">
        <v>582</v>
      </c>
      <c r="O282" s="623">
        <v>45518.470138888886</v>
      </c>
      <c r="P282" s="624" t="s">
        <v>582</v>
      </c>
      <c r="Q282" s="616"/>
      <c r="R282" s="42"/>
      <c r="S282" s="42"/>
      <c r="T282" s="42"/>
      <c r="U282" s="42"/>
      <c r="V282" s="616"/>
      <c r="W282" s="339"/>
      <c r="X282" s="339"/>
      <c r="Y282" s="339"/>
      <c r="Z282" s="339"/>
      <c r="AA282" s="339"/>
    </row>
    <row r="283" spans="1:27" ht="18.75" customHeight="1" x14ac:dyDescent="0.25">
      <c r="A283" s="583">
        <v>8010</v>
      </c>
      <c r="B283" s="617" t="s">
        <v>1697</v>
      </c>
      <c r="C283" s="618" t="s">
        <v>545</v>
      </c>
      <c r="D283" s="617" t="s">
        <v>534</v>
      </c>
      <c r="E283" s="619">
        <v>1</v>
      </c>
      <c r="F283" s="620">
        <v>15</v>
      </c>
      <c r="G283" s="620">
        <v>17</v>
      </c>
      <c r="H283" s="620">
        <v>72900</v>
      </c>
      <c r="I283" s="620">
        <v>72900</v>
      </c>
      <c r="J283" s="621">
        <v>494</v>
      </c>
      <c r="K283" s="583">
        <v>3</v>
      </c>
      <c r="L283" s="620">
        <v>0</v>
      </c>
      <c r="M283" s="622">
        <v>45511</v>
      </c>
      <c r="N283" s="622" t="s">
        <v>582</v>
      </c>
      <c r="O283" s="623" t="s">
        <v>582</v>
      </c>
      <c r="P283" s="624" t="s">
        <v>582</v>
      </c>
      <c r="Q283" s="616"/>
      <c r="R283" s="42"/>
      <c r="S283" s="42"/>
      <c r="T283" s="42"/>
      <c r="U283" s="42"/>
      <c r="V283" s="616"/>
      <c r="W283" s="339"/>
      <c r="X283" s="339"/>
      <c r="Y283" s="339"/>
      <c r="Z283" s="339"/>
      <c r="AA283" s="339"/>
    </row>
    <row r="284" spans="1:27" ht="18.75" customHeight="1" x14ac:dyDescent="0.25">
      <c r="A284" s="583">
        <v>8012</v>
      </c>
      <c r="B284" s="617" t="s">
        <v>1698</v>
      </c>
      <c r="C284" s="618" t="s">
        <v>179</v>
      </c>
      <c r="D284" s="617" t="s">
        <v>547</v>
      </c>
      <c r="E284" s="619">
        <v>1</v>
      </c>
      <c r="F284" s="620">
        <v>8</v>
      </c>
      <c r="G284" s="620">
        <v>7</v>
      </c>
      <c r="H284" s="620">
        <v>895</v>
      </c>
      <c r="I284" s="620">
        <v>895</v>
      </c>
      <c r="J284" s="621">
        <v>39</v>
      </c>
      <c r="K284" s="583">
        <v>1</v>
      </c>
      <c r="L284" s="620">
        <v>0</v>
      </c>
      <c r="M284" s="622">
        <v>45510</v>
      </c>
      <c r="N284" s="622" t="s">
        <v>582</v>
      </c>
      <c r="O284" s="623" t="s">
        <v>582</v>
      </c>
      <c r="P284" s="624" t="s">
        <v>582</v>
      </c>
      <c r="Q284" s="616"/>
      <c r="R284" s="42"/>
      <c r="S284" s="42"/>
      <c r="T284" s="42"/>
      <c r="U284" s="42"/>
      <c r="V284" s="616"/>
      <c r="W284" s="339"/>
      <c r="X284" s="339"/>
      <c r="Y284" s="339"/>
      <c r="Z284" s="339"/>
      <c r="AA284" s="339"/>
    </row>
    <row r="285" spans="1:27" ht="18.75" customHeight="1" x14ac:dyDescent="0.25">
      <c r="A285" s="583">
        <v>8014</v>
      </c>
      <c r="B285" s="617" t="s">
        <v>1699</v>
      </c>
      <c r="C285" s="618" t="s">
        <v>551</v>
      </c>
      <c r="D285" s="617" t="s">
        <v>547</v>
      </c>
      <c r="E285" s="619">
        <v>1</v>
      </c>
      <c r="F285" s="620">
        <v>8</v>
      </c>
      <c r="G285" s="620">
        <v>9</v>
      </c>
      <c r="H285" s="620">
        <v>8290</v>
      </c>
      <c r="I285" s="620">
        <v>8290</v>
      </c>
      <c r="J285" s="621">
        <v>346</v>
      </c>
      <c r="K285" s="583">
        <v>3</v>
      </c>
      <c r="L285" s="620">
        <v>0</v>
      </c>
      <c r="M285" s="622">
        <v>45509</v>
      </c>
      <c r="N285" s="622" t="s">
        <v>582</v>
      </c>
      <c r="O285" s="623">
        <v>45526.398611111108</v>
      </c>
      <c r="P285" s="624" t="s">
        <v>582</v>
      </c>
      <c r="Q285" s="616"/>
      <c r="R285" s="42"/>
      <c r="S285" s="42"/>
      <c r="T285" s="42"/>
      <c r="U285" s="42"/>
      <c r="V285" s="616"/>
      <c r="W285" s="339"/>
      <c r="X285" s="339"/>
      <c r="Y285" s="339"/>
      <c r="Z285" s="339"/>
      <c r="AA285" s="339"/>
    </row>
    <row r="286" spans="1:27" ht="18.75" customHeight="1" x14ac:dyDescent="0.25">
      <c r="A286" s="583">
        <v>8015</v>
      </c>
      <c r="B286" s="617" t="s">
        <v>1700</v>
      </c>
      <c r="C286" s="618" t="s">
        <v>530</v>
      </c>
      <c r="D286" s="617" t="s">
        <v>525</v>
      </c>
      <c r="E286" s="619">
        <v>1</v>
      </c>
      <c r="F286" s="620">
        <v>32</v>
      </c>
      <c r="G286" s="620">
        <v>42</v>
      </c>
      <c r="H286" s="620">
        <v>91065</v>
      </c>
      <c r="I286" s="620">
        <v>91065</v>
      </c>
      <c r="J286" s="621">
        <v>3357</v>
      </c>
      <c r="K286" s="583">
        <v>6</v>
      </c>
      <c r="L286" s="620">
        <v>3</v>
      </c>
      <c r="M286" s="622">
        <v>45511</v>
      </c>
      <c r="N286" s="622" t="s">
        <v>582</v>
      </c>
      <c r="O286" s="623">
        <v>45523.359722222223</v>
      </c>
      <c r="P286" s="624" t="s">
        <v>582</v>
      </c>
      <c r="Q286" s="616"/>
      <c r="R286" s="42"/>
      <c r="S286" s="42"/>
      <c r="T286" s="42"/>
      <c r="U286" s="42"/>
      <c r="V286" s="616"/>
      <c r="W286" s="339"/>
      <c r="X286" s="339"/>
      <c r="Y286" s="339"/>
      <c r="Z286" s="339"/>
      <c r="AA286" s="339"/>
    </row>
    <row r="287" spans="1:27" ht="18.75" customHeight="1" x14ac:dyDescent="0.25">
      <c r="A287" s="583">
        <v>8017</v>
      </c>
      <c r="B287" s="617" t="s">
        <v>1701</v>
      </c>
      <c r="C287" s="618" t="s">
        <v>540</v>
      </c>
      <c r="D287" s="617" t="s">
        <v>534</v>
      </c>
      <c r="E287" s="619">
        <v>1</v>
      </c>
      <c r="F287" s="620">
        <v>4</v>
      </c>
      <c r="G287" s="620">
        <v>4</v>
      </c>
      <c r="H287" s="620">
        <v>2250</v>
      </c>
      <c r="I287" s="620">
        <v>2250</v>
      </c>
      <c r="J287" s="621">
        <v>46</v>
      </c>
      <c r="K287" s="583">
        <v>1</v>
      </c>
      <c r="L287" s="620">
        <v>0</v>
      </c>
      <c r="M287" s="622">
        <v>45511</v>
      </c>
      <c r="N287" s="622" t="s">
        <v>582</v>
      </c>
      <c r="O287" s="623" t="s">
        <v>582</v>
      </c>
      <c r="P287" s="624" t="s">
        <v>582</v>
      </c>
      <c r="Q287" s="616"/>
      <c r="R287" s="42"/>
      <c r="S287" s="42"/>
      <c r="T287" s="42"/>
      <c r="U287" s="42"/>
      <c r="V287" s="616"/>
      <c r="W287" s="339"/>
      <c r="X287" s="339"/>
      <c r="Y287" s="339"/>
      <c r="Z287" s="339"/>
      <c r="AA287" s="339"/>
    </row>
    <row r="288" spans="1:27" ht="18.75" customHeight="1" x14ac:dyDescent="0.25">
      <c r="A288" s="583">
        <v>8020</v>
      </c>
      <c r="B288" s="617" t="s">
        <v>1702</v>
      </c>
      <c r="C288" s="618" t="s">
        <v>543</v>
      </c>
      <c r="D288" s="617" t="s">
        <v>534</v>
      </c>
      <c r="E288" s="619">
        <v>1</v>
      </c>
      <c r="F288" s="620">
        <v>2</v>
      </c>
      <c r="G288" s="620">
        <v>2</v>
      </c>
      <c r="H288" s="620">
        <v>5200</v>
      </c>
      <c r="I288" s="620">
        <v>5200</v>
      </c>
      <c r="J288" s="621">
        <v>42</v>
      </c>
      <c r="K288" s="583">
        <v>1</v>
      </c>
      <c r="L288" s="620">
        <v>1</v>
      </c>
      <c r="M288" s="622">
        <v>45510</v>
      </c>
      <c r="N288" s="622" t="s">
        <v>582</v>
      </c>
      <c r="O288" s="623">
        <v>45524.381944444445</v>
      </c>
      <c r="P288" s="624" t="s">
        <v>582</v>
      </c>
      <c r="Q288" s="616"/>
      <c r="R288" s="42"/>
      <c r="S288" s="42"/>
      <c r="T288" s="42"/>
      <c r="U288" s="42"/>
      <c r="V288" s="616"/>
      <c r="W288" s="339"/>
      <c r="X288" s="339"/>
      <c r="Y288" s="339"/>
      <c r="Z288" s="339"/>
      <c r="AA288" s="339"/>
    </row>
    <row r="289" spans="1:27" ht="18.75" customHeight="1" x14ac:dyDescent="0.25">
      <c r="A289" s="583">
        <v>8021</v>
      </c>
      <c r="B289" s="617" t="s">
        <v>1703</v>
      </c>
      <c r="C289" s="618" t="s">
        <v>920</v>
      </c>
      <c r="D289" s="617" t="s">
        <v>547</v>
      </c>
      <c r="E289" s="619">
        <v>1</v>
      </c>
      <c r="F289" s="620">
        <v>5</v>
      </c>
      <c r="G289" s="620">
        <v>5</v>
      </c>
      <c r="H289" s="620">
        <v>11200</v>
      </c>
      <c r="I289" s="620">
        <v>11200</v>
      </c>
      <c r="J289" s="621">
        <v>59</v>
      </c>
      <c r="K289" s="79">
        <v>1</v>
      </c>
      <c r="L289" s="625">
        <v>1</v>
      </c>
      <c r="M289" s="622">
        <v>45510</v>
      </c>
      <c r="N289" s="622" t="s">
        <v>582</v>
      </c>
      <c r="O289" s="623">
        <v>45519.404861111114</v>
      </c>
      <c r="P289" s="624" t="s">
        <v>582</v>
      </c>
      <c r="Q289" s="616"/>
      <c r="R289" s="42"/>
      <c r="S289" s="42"/>
      <c r="T289" s="42"/>
      <c r="U289" s="42"/>
      <c r="V289" s="616"/>
      <c r="W289" s="339"/>
      <c r="X289" s="339"/>
      <c r="Y289" s="339"/>
      <c r="Z289" s="339"/>
      <c r="AA289" s="339"/>
    </row>
    <row r="290" spans="1:27" ht="18.75" customHeight="1" x14ac:dyDescent="0.25">
      <c r="A290" s="583">
        <v>8024</v>
      </c>
      <c r="B290" s="617" t="s">
        <v>1704</v>
      </c>
      <c r="C290" s="618" t="s">
        <v>573</v>
      </c>
      <c r="D290" s="617" t="s">
        <v>534</v>
      </c>
      <c r="E290" s="619">
        <v>1</v>
      </c>
      <c r="F290" s="620">
        <v>4</v>
      </c>
      <c r="G290" s="620">
        <v>4</v>
      </c>
      <c r="H290" s="620">
        <v>940</v>
      </c>
      <c r="I290" s="620">
        <v>940</v>
      </c>
      <c r="J290" s="621">
        <v>23</v>
      </c>
      <c r="K290" s="583">
        <v>1</v>
      </c>
      <c r="L290" s="620">
        <v>1</v>
      </c>
      <c r="M290" s="622">
        <v>45510</v>
      </c>
      <c r="N290" s="622" t="s">
        <v>582</v>
      </c>
      <c r="O290" s="623">
        <v>45513.450694444444</v>
      </c>
      <c r="P290" s="624" t="s">
        <v>582</v>
      </c>
      <c r="Q290" s="616"/>
      <c r="R290" s="42"/>
      <c r="S290" s="42"/>
      <c r="T290" s="42"/>
      <c r="U290" s="42"/>
      <c r="V290" s="616"/>
      <c r="W290" s="339"/>
      <c r="X290" s="339"/>
      <c r="Y290" s="339"/>
      <c r="Z290" s="339"/>
      <c r="AA290" s="339"/>
    </row>
    <row r="291" spans="1:27" ht="18.75" customHeight="1" x14ac:dyDescent="0.25">
      <c r="A291" s="583">
        <v>8025</v>
      </c>
      <c r="B291" s="617" t="s">
        <v>1705</v>
      </c>
      <c r="C291" s="618" t="s">
        <v>543</v>
      </c>
      <c r="D291" s="617" t="s">
        <v>534</v>
      </c>
      <c r="E291" s="619">
        <v>1</v>
      </c>
      <c r="F291" s="620">
        <v>2</v>
      </c>
      <c r="G291" s="620">
        <v>2</v>
      </c>
      <c r="H291" s="620">
        <v>5066</v>
      </c>
      <c r="I291" s="620">
        <v>5066</v>
      </c>
      <c r="J291" s="621">
        <v>47</v>
      </c>
      <c r="K291" s="583">
        <v>1</v>
      </c>
      <c r="L291" s="620">
        <v>1</v>
      </c>
      <c r="M291" s="622">
        <v>45510</v>
      </c>
      <c r="N291" s="622" t="s">
        <v>582</v>
      </c>
      <c r="O291" s="623">
        <v>45524.377083333333</v>
      </c>
      <c r="P291" s="624" t="s">
        <v>582</v>
      </c>
      <c r="Q291" s="616"/>
      <c r="R291" s="42"/>
      <c r="S291" s="42"/>
      <c r="T291" s="42"/>
      <c r="U291" s="42"/>
      <c r="V291" s="616"/>
      <c r="W291" s="339"/>
      <c r="X291" s="339"/>
      <c r="Y291" s="339"/>
      <c r="Z291" s="339"/>
      <c r="AA291" s="339"/>
    </row>
    <row r="292" spans="1:27" ht="18.75" customHeight="1" x14ac:dyDescent="0.25">
      <c r="A292" s="583">
        <v>8026</v>
      </c>
      <c r="B292" s="617" t="s">
        <v>1706</v>
      </c>
      <c r="C292" s="618" t="s">
        <v>573</v>
      </c>
      <c r="D292" s="617" t="s">
        <v>534</v>
      </c>
      <c r="E292" s="619">
        <v>1</v>
      </c>
      <c r="F292" s="620">
        <v>4</v>
      </c>
      <c r="G292" s="620">
        <v>4</v>
      </c>
      <c r="H292" s="620">
        <v>6340</v>
      </c>
      <c r="I292" s="620">
        <v>6340</v>
      </c>
      <c r="J292" s="621">
        <v>82</v>
      </c>
      <c r="K292" s="583">
        <v>1</v>
      </c>
      <c r="L292" s="620">
        <v>1</v>
      </c>
      <c r="M292" s="622">
        <v>45510</v>
      </c>
      <c r="N292" s="622" t="s">
        <v>582</v>
      </c>
      <c r="O292" s="623">
        <v>45513.45</v>
      </c>
      <c r="P292" s="624" t="s">
        <v>582</v>
      </c>
      <c r="Q292" s="616"/>
      <c r="R292" s="42"/>
      <c r="S292" s="42"/>
      <c r="T292" s="42"/>
      <c r="U292" s="42"/>
      <c r="V292" s="616"/>
      <c r="W292" s="339"/>
      <c r="X292" s="339"/>
      <c r="Y292" s="339"/>
      <c r="Z292" s="339"/>
      <c r="AA292" s="339"/>
    </row>
    <row r="293" spans="1:27" ht="18.75" customHeight="1" x14ac:dyDescent="0.25">
      <c r="A293" s="583">
        <v>8027</v>
      </c>
      <c r="B293" s="617" t="s">
        <v>1707</v>
      </c>
      <c r="C293" s="618" t="s">
        <v>538</v>
      </c>
      <c r="D293" s="617" t="s">
        <v>534</v>
      </c>
      <c r="E293" s="619">
        <v>1</v>
      </c>
      <c r="F293" s="620">
        <v>13</v>
      </c>
      <c r="G293" s="620">
        <v>21</v>
      </c>
      <c r="H293" s="620">
        <v>54964</v>
      </c>
      <c r="I293" s="620">
        <v>54964</v>
      </c>
      <c r="J293" s="621">
        <v>598</v>
      </c>
      <c r="K293" s="583">
        <v>6</v>
      </c>
      <c r="L293" s="620">
        <v>5</v>
      </c>
      <c r="M293" s="622">
        <v>45511</v>
      </c>
      <c r="N293" s="622" t="s">
        <v>582</v>
      </c>
      <c r="O293" s="623" t="s">
        <v>582</v>
      </c>
      <c r="P293" s="624" t="s">
        <v>582</v>
      </c>
      <c r="Q293" s="616"/>
      <c r="R293" s="42"/>
      <c r="S293" s="42"/>
      <c r="T293" s="42"/>
      <c r="U293" s="42"/>
      <c r="V293" s="616"/>
      <c r="W293" s="339"/>
      <c r="X293" s="339"/>
      <c r="Y293" s="339"/>
      <c r="Z293" s="339"/>
      <c r="AA293" s="339"/>
    </row>
    <row r="294" spans="1:27" ht="18.75" customHeight="1" x14ac:dyDescent="0.25">
      <c r="A294" s="583">
        <v>8028</v>
      </c>
      <c r="B294" s="617" t="s">
        <v>1708</v>
      </c>
      <c r="C294" s="618" t="s">
        <v>149</v>
      </c>
      <c r="D294" s="617" t="s">
        <v>532</v>
      </c>
      <c r="E294" s="619">
        <v>1</v>
      </c>
      <c r="F294" s="620">
        <v>3</v>
      </c>
      <c r="G294" s="620">
        <v>3</v>
      </c>
      <c r="H294" s="620">
        <v>28</v>
      </c>
      <c r="I294" s="620">
        <v>28</v>
      </c>
      <c r="J294" s="621">
        <v>4</v>
      </c>
      <c r="K294" s="583">
        <v>1</v>
      </c>
      <c r="L294" s="620">
        <v>1</v>
      </c>
      <c r="M294" s="622">
        <v>45511</v>
      </c>
      <c r="N294" s="622" t="s">
        <v>582</v>
      </c>
      <c r="O294" s="623" t="s">
        <v>582</v>
      </c>
      <c r="P294" s="624" t="s">
        <v>582</v>
      </c>
      <c r="Q294" s="616"/>
      <c r="R294" s="42"/>
      <c r="S294" s="42"/>
      <c r="T294" s="42"/>
      <c r="U294" s="42"/>
      <c r="V294" s="616"/>
      <c r="W294" s="339"/>
      <c r="X294" s="339"/>
      <c r="Y294" s="339"/>
      <c r="Z294" s="339"/>
      <c r="AA294" s="339"/>
    </row>
    <row r="295" spans="1:27" ht="18.75" customHeight="1" x14ac:dyDescent="0.25">
      <c r="A295" s="583">
        <v>8029</v>
      </c>
      <c r="B295" s="617" t="s">
        <v>1709</v>
      </c>
      <c r="C295" s="618" t="s">
        <v>253</v>
      </c>
      <c r="D295" s="617" t="s">
        <v>574</v>
      </c>
      <c r="E295" s="619">
        <v>1</v>
      </c>
      <c r="F295" s="620">
        <v>2</v>
      </c>
      <c r="G295" s="620">
        <v>2</v>
      </c>
      <c r="H295" s="620">
        <v>9000</v>
      </c>
      <c r="I295" s="620">
        <v>9000</v>
      </c>
      <c r="J295" s="621">
        <v>60</v>
      </c>
      <c r="K295" s="583">
        <v>1</v>
      </c>
      <c r="L295" s="620">
        <v>0</v>
      </c>
      <c r="M295" s="622">
        <v>45511</v>
      </c>
      <c r="N295" s="622" t="s">
        <v>582</v>
      </c>
      <c r="O295" s="623" t="s">
        <v>582</v>
      </c>
      <c r="P295" s="624" t="s">
        <v>582</v>
      </c>
      <c r="Q295" s="616"/>
      <c r="R295" s="42"/>
      <c r="S295" s="42"/>
      <c r="T295" s="42"/>
      <c r="U295" s="42"/>
      <c r="V295" s="616"/>
      <c r="W295" s="339"/>
      <c r="X295" s="339"/>
      <c r="Y295" s="339"/>
      <c r="Z295" s="339"/>
      <c r="AA295" s="339"/>
    </row>
    <row r="296" spans="1:27" ht="18.75" customHeight="1" x14ac:dyDescent="0.25">
      <c r="A296" s="583">
        <v>8030</v>
      </c>
      <c r="B296" s="617" t="s">
        <v>1710</v>
      </c>
      <c r="C296" s="618" t="s">
        <v>552</v>
      </c>
      <c r="D296" s="617" t="s">
        <v>534</v>
      </c>
      <c r="E296" s="619">
        <v>1</v>
      </c>
      <c r="F296" s="620">
        <v>3</v>
      </c>
      <c r="G296" s="620">
        <v>4</v>
      </c>
      <c r="H296" s="620">
        <v>5600</v>
      </c>
      <c r="I296" s="620">
        <v>5600</v>
      </c>
      <c r="J296" s="621">
        <v>73</v>
      </c>
      <c r="K296" s="583">
        <v>1</v>
      </c>
      <c r="L296" s="620">
        <v>1</v>
      </c>
      <c r="M296" s="622">
        <v>45513</v>
      </c>
      <c r="N296" s="622" t="s">
        <v>582</v>
      </c>
      <c r="O296" s="623">
        <v>45520.419444444444</v>
      </c>
      <c r="P296" s="624" t="s">
        <v>582</v>
      </c>
      <c r="Q296" s="616"/>
      <c r="R296" s="42"/>
      <c r="S296" s="42"/>
      <c r="T296" s="42"/>
      <c r="U296" s="42"/>
      <c r="V296" s="616"/>
      <c r="W296" s="339"/>
      <c r="X296" s="339"/>
      <c r="Y296" s="339"/>
      <c r="Z296" s="339"/>
      <c r="AA296" s="339"/>
    </row>
    <row r="297" spans="1:27" ht="18.75" customHeight="1" x14ac:dyDescent="0.25">
      <c r="A297" s="583">
        <v>8031</v>
      </c>
      <c r="B297" s="617" t="s">
        <v>1711</v>
      </c>
      <c r="C297" s="618" t="s">
        <v>540</v>
      </c>
      <c r="D297" s="617" t="s">
        <v>534</v>
      </c>
      <c r="E297" s="619">
        <v>1</v>
      </c>
      <c r="F297" s="620">
        <v>8</v>
      </c>
      <c r="G297" s="620">
        <v>10</v>
      </c>
      <c r="H297" s="620">
        <v>12910</v>
      </c>
      <c r="I297" s="620">
        <v>12910</v>
      </c>
      <c r="J297" s="621">
        <v>186</v>
      </c>
      <c r="K297" s="583">
        <v>1</v>
      </c>
      <c r="L297" s="620">
        <v>0</v>
      </c>
      <c r="M297" s="622">
        <v>45513</v>
      </c>
      <c r="N297" s="622" t="s">
        <v>582</v>
      </c>
      <c r="O297" s="623" t="s">
        <v>582</v>
      </c>
      <c r="P297" s="624" t="s">
        <v>582</v>
      </c>
      <c r="Q297" s="616"/>
      <c r="R297" s="42"/>
      <c r="S297" s="42"/>
      <c r="T297" s="42"/>
      <c r="U297" s="42"/>
      <c r="V297" s="616"/>
      <c r="W297" s="339"/>
      <c r="X297" s="339"/>
      <c r="Y297" s="339"/>
      <c r="Z297" s="339"/>
      <c r="AA297" s="339"/>
    </row>
    <row r="298" spans="1:27" ht="18.75" customHeight="1" x14ac:dyDescent="0.25">
      <c r="A298" s="583">
        <v>8032</v>
      </c>
      <c r="B298" s="617" t="s">
        <v>1712</v>
      </c>
      <c r="C298" s="618" t="s">
        <v>982</v>
      </c>
      <c r="D298" s="617" t="s">
        <v>535</v>
      </c>
      <c r="E298" s="619">
        <v>1</v>
      </c>
      <c r="F298" s="620">
        <v>2</v>
      </c>
      <c r="G298" s="620">
        <v>2</v>
      </c>
      <c r="H298" s="620">
        <v>84</v>
      </c>
      <c r="I298" s="620">
        <v>84</v>
      </c>
      <c r="J298" s="621">
        <v>14</v>
      </c>
      <c r="K298" s="583">
        <v>1</v>
      </c>
      <c r="L298" s="620">
        <v>1</v>
      </c>
      <c r="M298" s="622">
        <v>45511</v>
      </c>
      <c r="N298" s="622" t="s">
        <v>582</v>
      </c>
      <c r="O298" s="623" t="s">
        <v>582</v>
      </c>
      <c r="P298" s="624" t="s">
        <v>582</v>
      </c>
      <c r="Q298" s="616"/>
      <c r="R298" s="42"/>
      <c r="S298" s="42"/>
      <c r="T298" s="42"/>
      <c r="U298" s="42"/>
      <c r="V298" s="616"/>
      <c r="W298" s="339"/>
      <c r="X298" s="339"/>
      <c r="Y298" s="339"/>
      <c r="Z298" s="339"/>
      <c r="AA298" s="339"/>
    </row>
    <row r="299" spans="1:27" ht="18.75" customHeight="1" x14ac:dyDescent="0.25">
      <c r="A299" s="583">
        <v>8033</v>
      </c>
      <c r="B299" s="617" t="s">
        <v>1713</v>
      </c>
      <c r="C299" s="618" t="s">
        <v>1529</v>
      </c>
      <c r="D299" s="617" t="s">
        <v>535</v>
      </c>
      <c r="E299" s="619">
        <v>1</v>
      </c>
      <c r="F299" s="620">
        <v>1</v>
      </c>
      <c r="G299" s="620">
        <v>2</v>
      </c>
      <c r="H299" s="620">
        <v>600</v>
      </c>
      <c r="I299" s="620">
        <v>600</v>
      </c>
      <c r="J299" s="621">
        <v>12</v>
      </c>
      <c r="K299" s="583">
        <v>1</v>
      </c>
      <c r="L299" s="620">
        <v>1</v>
      </c>
      <c r="M299" s="622">
        <v>45511</v>
      </c>
      <c r="N299" s="622" t="s">
        <v>582</v>
      </c>
      <c r="O299" s="623">
        <v>45532.379166666666</v>
      </c>
      <c r="P299" s="624" t="s">
        <v>582</v>
      </c>
      <c r="Q299" s="616"/>
      <c r="R299" s="42"/>
      <c r="S299" s="42"/>
      <c r="T299" s="42"/>
      <c r="U299" s="42"/>
      <c r="V299" s="616"/>
      <c r="W299" s="339"/>
      <c r="X299" s="339"/>
      <c r="Y299" s="339"/>
      <c r="Z299" s="339"/>
      <c r="AA299" s="339"/>
    </row>
    <row r="300" spans="1:27" ht="18.75" customHeight="1" x14ac:dyDescent="0.25">
      <c r="A300" s="583">
        <v>8034</v>
      </c>
      <c r="B300" s="617" t="s">
        <v>1714</v>
      </c>
      <c r="C300" s="618" t="s">
        <v>557</v>
      </c>
      <c r="D300" s="617" t="s">
        <v>534</v>
      </c>
      <c r="E300" s="619">
        <v>1</v>
      </c>
      <c r="F300" s="620">
        <v>4</v>
      </c>
      <c r="G300" s="620">
        <v>4</v>
      </c>
      <c r="H300" s="620">
        <v>204</v>
      </c>
      <c r="I300" s="620">
        <v>204</v>
      </c>
      <c r="J300" s="621">
        <v>46</v>
      </c>
      <c r="K300" s="583">
        <v>1</v>
      </c>
      <c r="L300" s="620">
        <v>1</v>
      </c>
      <c r="M300" s="622">
        <v>45516</v>
      </c>
      <c r="N300" s="622" t="s">
        <v>582</v>
      </c>
      <c r="O300" s="623" t="s">
        <v>582</v>
      </c>
      <c r="P300" s="624" t="s">
        <v>582</v>
      </c>
      <c r="Q300" s="616"/>
      <c r="R300" s="42"/>
      <c r="S300" s="42"/>
      <c r="T300" s="42"/>
      <c r="U300" s="42"/>
      <c r="V300" s="616"/>
      <c r="W300" s="339"/>
      <c r="X300" s="339"/>
      <c r="Y300" s="339"/>
      <c r="Z300" s="339"/>
      <c r="AA300" s="339"/>
    </row>
    <row r="301" spans="1:27" ht="18.75" customHeight="1" x14ac:dyDescent="0.25">
      <c r="A301" s="583">
        <v>8035</v>
      </c>
      <c r="B301" s="617" t="s">
        <v>1715</v>
      </c>
      <c r="C301" s="618" t="s">
        <v>911</v>
      </c>
      <c r="D301" s="617" t="s">
        <v>532</v>
      </c>
      <c r="E301" s="619">
        <v>1</v>
      </c>
      <c r="F301" s="620">
        <v>2</v>
      </c>
      <c r="G301" s="620">
        <v>2</v>
      </c>
      <c r="H301" s="620">
        <v>13600</v>
      </c>
      <c r="I301" s="620">
        <v>13600</v>
      </c>
      <c r="J301" s="621">
        <v>143</v>
      </c>
      <c r="K301" s="583">
        <v>1</v>
      </c>
      <c r="L301" s="620">
        <v>0</v>
      </c>
      <c r="M301" s="622">
        <v>45510</v>
      </c>
      <c r="N301" s="622" t="s">
        <v>582</v>
      </c>
      <c r="O301" s="623">
        <v>45525.515972222223</v>
      </c>
      <c r="P301" s="624" t="s">
        <v>582</v>
      </c>
      <c r="Q301" s="616"/>
      <c r="R301" s="42"/>
      <c r="S301" s="42"/>
      <c r="T301" s="42"/>
      <c r="U301" s="42"/>
      <c r="V301" s="616"/>
      <c r="W301" s="339"/>
      <c r="X301" s="339"/>
      <c r="Y301" s="339"/>
      <c r="Z301" s="339"/>
      <c r="AA301" s="339"/>
    </row>
    <row r="302" spans="1:27" ht="18.75" customHeight="1" x14ac:dyDescent="0.25">
      <c r="A302" s="583">
        <v>8036</v>
      </c>
      <c r="B302" s="617" t="s">
        <v>1716</v>
      </c>
      <c r="C302" s="618" t="s">
        <v>533</v>
      </c>
      <c r="D302" s="617" t="s">
        <v>534</v>
      </c>
      <c r="E302" s="619">
        <v>1</v>
      </c>
      <c r="F302" s="620">
        <v>6</v>
      </c>
      <c r="G302" s="620">
        <v>6</v>
      </c>
      <c r="H302" s="620">
        <v>2094</v>
      </c>
      <c r="I302" s="620">
        <v>2094</v>
      </c>
      <c r="J302" s="621">
        <v>52</v>
      </c>
      <c r="K302" s="583">
        <v>1</v>
      </c>
      <c r="L302" s="620">
        <v>1</v>
      </c>
      <c r="M302" s="622">
        <v>45511</v>
      </c>
      <c r="N302" s="622" t="s">
        <v>582</v>
      </c>
      <c r="O302" s="623" t="s">
        <v>582</v>
      </c>
      <c r="P302" s="624" t="s">
        <v>582</v>
      </c>
      <c r="Q302" s="616"/>
      <c r="R302" s="42"/>
      <c r="S302" s="42"/>
      <c r="T302" s="42"/>
      <c r="U302" s="42"/>
      <c r="V302" s="616"/>
      <c r="W302" s="339"/>
      <c r="X302" s="339"/>
      <c r="Y302" s="339"/>
      <c r="Z302" s="339"/>
      <c r="AA302" s="339"/>
    </row>
    <row r="303" spans="1:27" ht="18.75" customHeight="1" x14ac:dyDescent="0.25">
      <c r="A303" s="583">
        <v>8037</v>
      </c>
      <c r="B303" s="617" t="s">
        <v>1717</v>
      </c>
      <c r="C303" s="618" t="s">
        <v>531</v>
      </c>
      <c r="D303" s="617" t="s">
        <v>525</v>
      </c>
      <c r="E303" s="619">
        <v>1</v>
      </c>
      <c r="F303" s="620">
        <v>5</v>
      </c>
      <c r="G303" s="620">
        <v>5</v>
      </c>
      <c r="H303" s="620">
        <v>20600</v>
      </c>
      <c r="I303" s="620">
        <v>20600</v>
      </c>
      <c r="J303" s="621">
        <v>355</v>
      </c>
      <c r="K303" s="79">
        <v>1</v>
      </c>
      <c r="L303" s="625">
        <v>0</v>
      </c>
      <c r="M303" s="622">
        <v>45510</v>
      </c>
      <c r="N303" s="622" t="s">
        <v>582</v>
      </c>
      <c r="O303" s="623">
        <v>45517.392361111109</v>
      </c>
      <c r="P303" s="624" t="s">
        <v>582</v>
      </c>
      <c r="Q303" s="616"/>
      <c r="R303" s="42"/>
      <c r="S303" s="42"/>
      <c r="T303" s="42"/>
      <c r="U303" s="42"/>
      <c r="V303" s="616"/>
      <c r="W303" s="339"/>
      <c r="X303" s="339"/>
      <c r="Y303" s="339"/>
      <c r="Z303" s="339"/>
      <c r="AA303" s="339"/>
    </row>
    <row r="304" spans="1:27" ht="18.75" customHeight="1" x14ac:dyDescent="0.25">
      <c r="A304" s="583">
        <v>8038</v>
      </c>
      <c r="B304" s="617" t="s">
        <v>1718</v>
      </c>
      <c r="C304" s="618" t="s">
        <v>530</v>
      </c>
      <c r="D304" s="617" t="s">
        <v>525</v>
      </c>
      <c r="E304" s="619">
        <v>1</v>
      </c>
      <c r="F304" s="620">
        <v>9</v>
      </c>
      <c r="G304" s="620">
        <v>9</v>
      </c>
      <c r="H304" s="620">
        <v>163404</v>
      </c>
      <c r="I304" s="620">
        <v>163404</v>
      </c>
      <c r="J304" s="621">
        <v>1742</v>
      </c>
      <c r="K304" s="620">
        <v>6</v>
      </c>
      <c r="L304" s="620">
        <v>1</v>
      </c>
      <c r="M304" s="622">
        <v>45510</v>
      </c>
      <c r="N304" s="622" t="s">
        <v>582</v>
      </c>
      <c r="O304" s="623">
        <v>45523.359027777777</v>
      </c>
      <c r="P304" s="624" t="s">
        <v>582</v>
      </c>
      <c r="Q304" s="616"/>
      <c r="R304" s="42"/>
      <c r="S304" s="42"/>
      <c r="T304" s="42"/>
      <c r="U304" s="42"/>
      <c r="V304" s="616"/>
      <c r="W304" s="339"/>
      <c r="X304" s="339"/>
      <c r="Y304" s="339"/>
      <c r="Z304" s="339"/>
      <c r="AA304" s="339"/>
    </row>
    <row r="305" spans="1:27" ht="18.75" customHeight="1" x14ac:dyDescent="0.25">
      <c r="A305" s="583">
        <v>8039</v>
      </c>
      <c r="B305" s="617" t="s">
        <v>1719</v>
      </c>
      <c r="C305" s="618" t="s">
        <v>144</v>
      </c>
      <c r="D305" s="617" t="s">
        <v>528</v>
      </c>
      <c r="E305" s="619">
        <v>1</v>
      </c>
      <c r="F305" s="620">
        <v>3</v>
      </c>
      <c r="G305" s="620">
        <v>1</v>
      </c>
      <c r="H305" s="620">
        <v>6000</v>
      </c>
      <c r="I305" s="620">
        <v>6000</v>
      </c>
      <c r="J305" s="621">
        <v>60</v>
      </c>
      <c r="K305" s="620">
        <v>1</v>
      </c>
      <c r="L305" s="620">
        <v>1</v>
      </c>
      <c r="M305" s="622">
        <v>45510</v>
      </c>
      <c r="N305" s="622" t="s">
        <v>582</v>
      </c>
      <c r="O305" s="623">
        <v>45520.461111111108</v>
      </c>
      <c r="P305" s="624" t="s">
        <v>582</v>
      </c>
      <c r="Q305" s="616"/>
      <c r="R305" s="42"/>
      <c r="S305" s="42"/>
      <c r="T305" s="42"/>
      <c r="U305" s="42"/>
      <c r="V305" s="616"/>
      <c r="W305" s="339"/>
      <c r="X305" s="339"/>
      <c r="Y305" s="339"/>
      <c r="Z305" s="339"/>
      <c r="AA305" s="339"/>
    </row>
    <row r="306" spans="1:27" ht="18.75" customHeight="1" x14ac:dyDescent="0.25">
      <c r="A306" s="583">
        <v>8040</v>
      </c>
      <c r="B306" s="617" t="s">
        <v>1720</v>
      </c>
      <c r="C306" s="618" t="s">
        <v>560</v>
      </c>
      <c r="D306" s="617" t="s">
        <v>534</v>
      </c>
      <c r="E306" s="619">
        <v>1</v>
      </c>
      <c r="F306" s="620">
        <v>2</v>
      </c>
      <c r="G306" s="620">
        <v>3</v>
      </c>
      <c r="H306" s="620">
        <v>8000</v>
      </c>
      <c r="I306" s="620">
        <v>8000</v>
      </c>
      <c r="J306" s="621">
        <v>160</v>
      </c>
      <c r="K306" s="620">
        <v>1</v>
      </c>
      <c r="L306" s="620">
        <v>1</v>
      </c>
      <c r="M306" s="622">
        <v>45511</v>
      </c>
      <c r="N306" s="622" t="s">
        <v>582</v>
      </c>
      <c r="O306" s="623" t="s">
        <v>582</v>
      </c>
      <c r="P306" s="624" t="s">
        <v>582</v>
      </c>
      <c r="Q306" s="616"/>
      <c r="R306" s="42"/>
      <c r="S306" s="42"/>
      <c r="T306" s="42"/>
      <c r="U306" s="42"/>
      <c r="V306" s="616"/>
      <c r="W306" s="339"/>
      <c r="X306" s="339"/>
      <c r="Y306" s="339"/>
      <c r="Z306" s="339"/>
      <c r="AA306" s="339"/>
    </row>
    <row r="307" spans="1:27" ht="18.75" customHeight="1" x14ac:dyDescent="0.25">
      <c r="A307" s="583">
        <v>8041</v>
      </c>
      <c r="B307" s="617" t="s">
        <v>1721</v>
      </c>
      <c r="C307" s="618" t="s">
        <v>211</v>
      </c>
      <c r="D307" s="617" t="s">
        <v>534</v>
      </c>
      <c r="E307" s="619">
        <v>1</v>
      </c>
      <c r="F307" s="620">
        <v>20</v>
      </c>
      <c r="G307" s="620">
        <v>20</v>
      </c>
      <c r="H307" s="620">
        <v>33802</v>
      </c>
      <c r="I307" s="620">
        <v>33802</v>
      </c>
      <c r="J307" s="621">
        <v>379</v>
      </c>
      <c r="K307" s="620">
        <v>2</v>
      </c>
      <c r="L307" s="620">
        <v>0</v>
      </c>
      <c r="M307" s="622">
        <v>45511</v>
      </c>
      <c r="N307" s="622" t="s">
        <v>582</v>
      </c>
      <c r="O307" s="623" t="s">
        <v>582</v>
      </c>
      <c r="P307" s="624" t="s">
        <v>582</v>
      </c>
      <c r="Q307" s="616"/>
      <c r="R307" s="42"/>
      <c r="S307" s="42"/>
      <c r="T307" s="42"/>
      <c r="U307" s="42"/>
      <c r="V307" s="616"/>
    </row>
    <row r="308" spans="1:27" ht="18.75" customHeight="1" x14ac:dyDescent="0.25">
      <c r="A308" s="583">
        <v>8042</v>
      </c>
      <c r="B308" s="617" t="s">
        <v>1722</v>
      </c>
      <c r="C308" s="618" t="s">
        <v>220</v>
      </c>
      <c r="D308" s="617" t="s">
        <v>534</v>
      </c>
      <c r="E308" s="619">
        <v>1</v>
      </c>
      <c r="F308" s="620">
        <v>5</v>
      </c>
      <c r="G308" s="620">
        <v>5</v>
      </c>
      <c r="H308" s="620">
        <v>17540</v>
      </c>
      <c r="I308" s="620">
        <v>17540</v>
      </c>
      <c r="J308" s="621">
        <v>368</v>
      </c>
      <c r="K308" s="620">
        <v>1</v>
      </c>
      <c r="L308" s="620">
        <v>0</v>
      </c>
      <c r="M308" s="622">
        <v>45511</v>
      </c>
      <c r="N308" s="622" t="s">
        <v>582</v>
      </c>
      <c r="O308" s="623" t="s">
        <v>582</v>
      </c>
      <c r="P308" s="624" t="s">
        <v>582</v>
      </c>
      <c r="Q308" s="616"/>
      <c r="R308" s="42"/>
      <c r="S308" s="42"/>
      <c r="T308" s="42"/>
      <c r="U308" s="42"/>
      <c r="V308" s="616"/>
    </row>
    <row r="309" spans="1:27" ht="18.75" customHeight="1" x14ac:dyDescent="0.25">
      <c r="A309" s="583">
        <v>8043</v>
      </c>
      <c r="B309" s="617" t="s">
        <v>1723</v>
      </c>
      <c r="C309" s="618" t="s">
        <v>553</v>
      </c>
      <c r="D309" s="617" t="s">
        <v>527</v>
      </c>
      <c r="E309" s="619">
        <v>1</v>
      </c>
      <c r="F309" s="620">
        <v>15</v>
      </c>
      <c r="G309" s="620">
        <v>10</v>
      </c>
      <c r="H309" s="620">
        <v>53817</v>
      </c>
      <c r="I309" s="620">
        <v>53817</v>
      </c>
      <c r="J309" s="621">
        <v>779</v>
      </c>
      <c r="K309" s="620">
        <v>3</v>
      </c>
      <c r="L309" s="620">
        <v>2</v>
      </c>
      <c r="M309" s="622">
        <v>45510</v>
      </c>
      <c r="N309" s="622" t="s">
        <v>582</v>
      </c>
      <c r="O309" s="623">
        <v>45518.448611111111</v>
      </c>
      <c r="P309" s="624" t="s">
        <v>582</v>
      </c>
      <c r="Q309" s="616"/>
      <c r="R309" s="42"/>
      <c r="S309" s="42"/>
      <c r="T309" s="42"/>
      <c r="U309" s="42"/>
      <c r="V309" s="616"/>
    </row>
    <row r="310" spans="1:27" ht="18.75" customHeight="1" x14ac:dyDescent="0.25">
      <c r="A310" s="583">
        <v>8044</v>
      </c>
      <c r="B310" s="617" t="s">
        <v>1724</v>
      </c>
      <c r="C310" s="618" t="s">
        <v>572</v>
      </c>
      <c r="D310" s="617" t="s">
        <v>534</v>
      </c>
      <c r="E310" s="619">
        <v>1</v>
      </c>
      <c r="F310" s="620">
        <v>3</v>
      </c>
      <c r="G310" s="620">
        <v>2</v>
      </c>
      <c r="H310" s="620">
        <v>22</v>
      </c>
      <c r="I310" s="620">
        <v>22</v>
      </c>
      <c r="J310" s="621">
        <v>17</v>
      </c>
      <c r="K310" s="620">
        <v>1</v>
      </c>
      <c r="L310" s="620">
        <v>1</v>
      </c>
      <c r="M310" s="622">
        <v>45511</v>
      </c>
      <c r="N310" s="622" t="s">
        <v>582</v>
      </c>
      <c r="O310" s="623" t="s">
        <v>582</v>
      </c>
      <c r="P310" s="624" t="s">
        <v>582</v>
      </c>
      <c r="Q310" s="616"/>
      <c r="R310" s="42"/>
      <c r="S310" s="42"/>
      <c r="T310" s="42"/>
      <c r="U310" s="42"/>
      <c r="V310" s="616"/>
    </row>
    <row r="311" spans="1:27" ht="18.75" customHeight="1" x14ac:dyDescent="0.25">
      <c r="A311" s="583">
        <v>8046</v>
      </c>
      <c r="B311" s="617" t="s">
        <v>1725</v>
      </c>
      <c r="C311" s="618" t="s">
        <v>543</v>
      </c>
      <c r="D311" s="617" t="s">
        <v>534</v>
      </c>
      <c r="E311" s="619">
        <v>1</v>
      </c>
      <c r="F311" s="620">
        <v>3</v>
      </c>
      <c r="G311" s="620">
        <v>3</v>
      </c>
      <c r="H311" s="620">
        <v>2230</v>
      </c>
      <c r="I311" s="620">
        <v>2230</v>
      </c>
      <c r="J311" s="621">
        <v>34</v>
      </c>
      <c r="K311" s="620">
        <v>1</v>
      </c>
      <c r="L311" s="620">
        <v>1</v>
      </c>
      <c r="M311" s="622">
        <v>45513</v>
      </c>
      <c r="N311" s="622" t="s">
        <v>582</v>
      </c>
      <c r="O311" s="623">
        <v>45524.376388888886</v>
      </c>
      <c r="P311" s="624" t="s">
        <v>582</v>
      </c>
      <c r="Q311" s="616"/>
      <c r="R311" s="42"/>
      <c r="S311" s="42"/>
      <c r="T311" s="42"/>
      <c r="U311" s="42"/>
      <c r="V311" s="616"/>
    </row>
    <row r="312" spans="1:27" ht="18.75" customHeight="1" x14ac:dyDescent="0.25">
      <c r="A312" s="583">
        <v>8047</v>
      </c>
      <c r="B312" s="617" t="s">
        <v>1726</v>
      </c>
      <c r="C312" s="618" t="s">
        <v>551</v>
      </c>
      <c r="D312" s="617" t="s">
        <v>547</v>
      </c>
      <c r="E312" s="619">
        <v>1</v>
      </c>
      <c r="F312" s="620">
        <v>5</v>
      </c>
      <c r="G312" s="620">
        <v>5</v>
      </c>
      <c r="H312" s="620">
        <v>3149</v>
      </c>
      <c r="I312" s="620">
        <v>3149</v>
      </c>
      <c r="J312" s="621">
        <v>50</v>
      </c>
      <c r="K312" s="620">
        <v>1</v>
      </c>
      <c r="L312" s="620">
        <v>1</v>
      </c>
      <c r="M312" s="622">
        <v>45513</v>
      </c>
      <c r="N312" s="622" t="s">
        <v>582</v>
      </c>
      <c r="O312" s="623">
        <v>45526.411805555559</v>
      </c>
      <c r="P312" s="624" t="s">
        <v>582</v>
      </c>
      <c r="Q312" s="616"/>
      <c r="R312" s="42"/>
      <c r="S312" s="42"/>
      <c r="T312" s="42"/>
      <c r="U312" s="42"/>
      <c r="V312" s="616"/>
    </row>
    <row r="313" spans="1:27" ht="18.75" customHeight="1" x14ac:dyDescent="0.25">
      <c r="A313" s="583">
        <v>8048</v>
      </c>
      <c r="B313" s="617" t="s">
        <v>1727</v>
      </c>
      <c r="C313" s="618" t="s">
        <v>545</v>
      </c>
      <c r="D313" s="617" t="s">
        <v>534</v>
      </c>
      <c r="E313" s="619">
        <v>1</v>
      </c>
      <c r="F313" s="620">
        <v>4</v>
      </c>
      <c r="G313" s="620">
        <v>6</v>
      </c>
      <c r="H313" s="620">
        <v>25140</v>
      </c>
      <c r="I313" s="620">
        <v>25140</v>
      </c>
      <c r="J313" s="621">
        <v>157</v>
      </c>
      <c r="K313" s="620">
        <v>1</v>
      </c>
      <c r="L313" s="620">
        <v>0</v>
      </c>
      <c r="M313" s="622">
        <v>45516</v>
      </c>
      <c r="N313" s="622" t="s">
        <v>582</v>
      </c>
      <c r="O313" s="623" t="s">
        <v>582</v>
      </c>
      <c r="P313" s="624" t="s">
        <v>582</v>
      </c>
      <c r="Q313" s="616"/>
      <c r="R313" s="42"/>
      <c r="S313" s="42"/>
      <c r="T313" s="42"/>
      <c r="U313" s="42"/>
      <c r="V313" s="616"/>
    </row>
    <row r="314" spans="1:27" ht="18.75" customHeight="1" x14ac:dyDescent="0.25">
      <c r="A314" s="583">
        <v>8049</v>
      </c>
      <c r="B314" s="617" t="s">
        <v>1728</v>
      </c>
      <c r="C314" s="618" t="s">
        <v>179</v>
      </c>
      <c r="D314" s="617" t="s">
        <v>547</v>
      </c>
      <c r="E314" s="619">
        <v>1</v>
      </c>
      <c r="F314" s="620">
        <v>14</v>
      </c>
      <c r="G314" s="620">
        <v>11</v>
      </c>
      <c r="H314" s="620">
        <v>1717</v>
      </c>
      <c r="I314" s="620">
        <v>1717</v>
      </c>
      <c r="J314" s="621">
        <v>63</v>
      </c>
      <c r="K314" s="620">
        <v>1</v>
      </c>
      <c r="L314" s="620">
        <v>0</v>
      </c>
      <c r="M314" s="622">
        <v>45516</v>
      </c>
      <c r="N314" s="622" t="s">
        <v>582</v>
      </c>
      <c r="O314" s="623" t="s">
        <v>582</v>
      </c>
      <c r="P314" s="624" t="s">
        <v>582</v>
      </c>
      <c r="Q314" s="616"/>
      <c r="R314" s="42"/>
      <c r="S314" s="42"/>
      <c r="T314" s="42"/>
      <c r="U314" s="42"/>
      <c r="V314" s="616"/>
    </row>
    <row r="315" spans="1:27" ht="18.75" customHeight="1" x14ac:dyDescent="0.25">
      <c r="A315" s="583">
        <v>8050</v>
      </c>
      <c r="B315" s="617" t="s">
        <v>1729</v>
      </c>
      <c r="C315" s="618" t="s">
        <v>529</v>
      </c>
      <c r="D315" s="617" t="s">
        <v>527</v>
      </c>
      <c r="E315" s="619">
        <v>1</v>
      </c>
      <c r="F315" s="620">
        <v>18</v>
      </c>
      <c r="G315" s="620">
        <v>21</v>
      </c>
      <c r="H315" s="620">
        <v>18719</v>
      </c>
      <c r="I315" s="620">
        <v>18719</v>
      </c>
      <c r="J315" s="621">
        <v>518</v>
      </c>
      <c r="K315" s="620">
        <v>2</v>
      </c>
      <c r="L315" s="620">
        <v>1</v>
      </c>
      <c r="M315" s="622">
        <v>45516</v>
      </c>
      <c r="N315" s="622" t="s">
        <v>582</v>
      </c>
      <c r="O315" s="623" t="s">
        <v>582</v>
      </c>
      <c r="P315" s="624" t="s">
        <v>582</v>
      </c>
      <c r="Q315" s="616"/>
      <c r="R315" s="42"/>
      <c r="S315" s="42"/>
      <c r="T315" s="42"/>
      <c r="U315" s="42"/>
      <c r="V315" s="616"/>
    </row>
    <row r="316" spans="1:27" ht="18.75" customHeight="1" x14ac:dyDescent="0.25">
      <c r="A316" s="583">
        <v>8051</v>
      </c>
      <c r="B316" s="617" t="s">
        <v>1730</v>
      </c>
      <c r="C316" s="618" t="s">
        <v>1647</v>
      </c>
      <c r="D316" s="617" t="s">
        <v>525</v>
      </c>
      <c r="E316" s="619">
        <v>1</v>
      </c>
      <c r="F316" s="620">
        <v>2</v>
      </c>
      <c r="G316" s="620">
        <v>2</v>
      </c>
      <c r="H316" s="620">
        <v>1700</v>
      </c>
      <c r="I316" s="620">
        <v>1700</v>
      </c>
      <c r="J316" s="621">
        <v>34</v>
      </c>
      <c r="K316" s="620">
        <v>1</v>
      </c>
      <c r="L316" s="620">
        <v>1</v>
      </c>
      <c r="M316" s="622">
        <v>45512</v>
      </c>
      <c r="N316" s="622" t="s">
        <v>582</v>
      </c>
      <c r="O316" s="623" t="s">
        <v>582</v>
      </c>
      <c r="P316" s="624" t="s">
        <v>582</v>
      </c>
      <c r="Q316" s="616"/>
      <c r="R316" s="42"/>
      <c r="S316" s="42"/>
      <c r="T316" s="42"/>
      <c r="U316" s="42"/>
      <c r="V316" s="616"/>
    </row>
    <row r="317" spans="1:27" ht="18.75" customHeight="1" x14ac:dyDescent="0.25">
      <c r="A317" s="583">
        <v>8052</v>
      </c>
      <c r="B317" s="617" t="s">
        <v>1731</v>
      </c>
      <c r="C317" s="618" t="s">
        <v>937</v>
      </c>
      <c r="D317" s="617" t="s">
        <v>547</v>
      </c>
      <c r="E317" s="619">
        <v>1</v>
      </c>
      <c r="F317" s="620">
        <v>21</v>
      </c>
      <c r="G317" s="620">
        <v>21</v>
      </c>
      <c r="H317" s="620">
        <v>25253</v>
      </c>
      <c r="I317" s="620">
        <v>25253</v>
      </c>
      <c r="J317" s="621">
        <v>901</v>
      </c>
      <c r="K317" s="620">
        <v>2</v>
      </c>
      <c r="L317" s="620">
        <v>0</v>
      </c>
      <c r="M317" s="622">
        <v>45517</v>
      </c>
      <c r="N317" s="622" t="s">
        <v>582</v>
      </c>
      <c r="O317" s="623" t="s">
        <v>582</v>
      </c>
      <c r="P317" s="624" t="s">
        <v>582</v>
      </c>
      <c r="Q317" s="616"/>
      <c r="R317" s="42"/>
      <c r="S317" s="42"/>
      <c r="T317" s="42"/>
      <c r="U317" s="42"/>
      <c r="V317" s="616"/>
    </row>
    <row r="318" spans="1:27" ht="18.75" customHeight="1" x14ac:dyDescent="0.25">
      <c r="A318" s="583">
        <v>8053</v>
      </c>
      <c r="B318" s="617" t="s">
        <v>1732</v>
      </c>
      <c r="C318" s="618" t="s">
        <v>954</v>
      </c>
      <c r="D318" s="617" t="s">
        <v>528</v>
      </c>
      <c r="E318" s="619">
        <v>1</v>
      </c>
      <c r="F318" s="620">
        <v>21</v>
      </c>
      <c r="G318" s="620">
        <v>21</v>
      </c>
      <c r="H318" s="620">
        <v>7025</v>
      </c>
      <c r="I318" s="620">
        <v>7025</v>
      </c>
      <c r="J318" s="621">
        <v>208</v>
      </c>
      <c r="K318" s="620">
        <v>3</v>
      </c>
      <c r="L318" s="620">
        <v>2</v>
      </c>
      <c r="M318" s="622">
        <v>45513</v>
      </c>
      <c r="N318" s="622" t="s">
        <v>582</v>
      </c>
      <c r="O318" s="623" t="s">
        <v>582</v>
      </c>
      <c r="P318" s="624" t="s">
        <v>582</v>
      </c>
      <c r="Q318" s="616"/>
      <c r="R318" s="42"/>
      <c r="S318" s="42"/>
      <c r="T318" s="42"/>
      <c r="U318" s="42"/>
      <c r="V318" s="616"/>
    </row>
    <row r="319" spans="1:27" ht="18.75" customHeight="1" x14ac:dyDescent="0.25">
      <c r="A319" s="583">
        <v>8054</v>
      </c>
      <c r="B319" s="617" t="s">
        <v>1733</v>
      </c>
      <c r="C319" s="618" t="s">
        <v>914</v>
      </c>
      <c r="D319" s="617" t="s">
        <v>525</v>
      </c>
      <c r="E319" s="619">
        <v>1</v>
      </c>
      <c r="F319" s="620">
        <v>3</v>
      </c>
      <c r="G319" s="620">
        <v>3</v>
      </c>
      <c r="H319" s="620">
        <v>3800</v>
      </c>
      <c r="I319" s="620">
        <v>3800</v>
      </c>
      <c r="J319" s="621">
        <v>19</v>
      </c>
      <c r="K319" s="620">
        <v>1</v>
      </c>
      <c r="L319" s="620">
        <v>1</v>
      </c>
      <c r="M319" s="622">
        <v>45512</v>
      </c>
      <c r="N319" s="622" t="s">
        <v>582</v>
      </c>
      <c r="O319" s="623" t="s">
        <v>582</v>
      </c>
      <c r="P319" s="624" t="s">
        <v>582</v>
      </c>
      <c r="Q319" s="616"/>
      <c r="R319" s="42"/>
      <c r="S319" s="42"/>
      <c r="T319" s="42"/>
      <c r="U319" s="42"/>
      <c r="V319" s="616"/>
    </row>
    <row r="320" spans="1:27" ht="18.75" customHeight="1" x14ac:dyDescent="0.25">
      <c r="A320" s="583">
        <v>8055</v>
      </c>
      <c r="B320" s="617" t="s">
        <v>1734</v>
      </c>
      <c r="C320" s="618" t="s">
        <v>1591</v>
      </c>
      <c r="D320" s="617" t="s">
        <v>525</v>
      </c>
      <c r="E320" s="619">
        <v>1</v>
      </c>
      <c r="F320" s="620">
        <v>5</v>
      </c>
      <c r="G320" s="620">
        <v>5</v>
      </c>
      <c r="H320" s="620">
        <v>3150</v>
      </c>
      <c r="I320" s="620">
        <v>3150</v>
      </c>
      <c r="J320" s="621">
        <v>36</v>
      </c>
      <c r="K320" s="620">
        <v>1</v>
      </c>
      <c r="L320" s="620">
        <v>0</v>
      </c>
      <c r="M320" s="622">
        <v>45512</v>
      </c>
      <c r="N320" s="622" t="s">
        <v>582</v>
      </c>
      <c r="O320" s="623" t="s">
        <v>582</v>
      </c>
      <c r="P320" s="624" t="s">
        <v>582</v>
      </c>
      <c r="Q320" s="616"/>
      <c r="R320" s="42"/>
      <c r="S320" s="42"/>
      <c r="T320" s="42"/>
      <c r="U320" s="42"/>
      <c r="V320" s="616"/>
    </row>
    <row r="321" spans="1:22" ht="18.75" customHeight="1" x14ac:dyDescent="0.25">
      <c r="A321" s="583">
        <v>8056</v>
      </c>
      <c r="B321" s="617" t="s">
        <v>1735</v>
      </c>
      <c r="C321" s="618" t="s">
        <v>1546</v>
      </c>
      <c r="D321" s="617" t="s">
        <v>528</v>
      </c>
      <c r="E321" s="619">
        <v>1</v>
      </c>
      <c r="F321" s="620">
        <v>37</v>
      </c>
      <c r="G321" s="620">
        <v>42</v>
      </c>
      <c r="H321" s="620">
        <v>27071</v>
      </c>
      <c r="I321" s="620">
        <v>27071</v>
      </c>
      <c r="J321" s="621">
        <v>465</v>
      </c>
      <c r="K321" s="620">
        <v>4</v>
      </c>
      <c r="L321" s="620">
        <v>4</v>
      </c>
      <c r="M321" s="622">
        <v>45517</v>
      </c>
      <c r="N321" s="622" t="s">
        <v>582</v>
      </c>
      <c r="O321" s="623" t="s">
        <v>582</v>
      </c>
      <c r="P321" s="624" t="s">
        <v>582</v>
      </c>
      <c r="Q321" s="616"/>
      <c r="R321" s="42"/>
      <c r="S321" s="42"/>
      <c r="T321" s="42"/>
      <c r="U321" s="42"/>
      <c r="V321" s="616"/>
    </row>
    <row r="322" spans="1:22" ht="18.75" customHeight="1" x14ac:dyDescent="0.25">
      <c r="A322" s="583">
        <v>8057</v>
      </c>
      <c r="B322" s="617" t="s">
        <v>1736</v>
      </c>
      <c r="C322" s="618" t="s">
        <v>1650</v>
      </c>
      <c r="D322" s="617" t="s">
        <v>525</v>
      </c>
      <c r="E322" s="619">
        <v>1</v>
      </c>
      <c r="F322" s="620">
        <v>14</v>
      </c>
      <c r="G322" s="620">
        <v>6</v>
      </c>
      <c r="H322" s="620">
        <v>1072</v>
      </c>
      <c r="I322" s="620">
        <v>1072</v>
      </c>
      <c r="J322" s="621">
        <v>20</v>
      </c>
      <c r="K322" s="620">
        <v>1</v>
      </c>
      <c r="L322" s="620">
        <v>0</v>
      </c>
      <c r="M322" s="622">
        <v>45519</v>
      </c>
      <c r="N322" s="622" t="s">
        <v>582</v>
      </c>
      <c r="O322" s="623" t="s">
        <v>582</v>
      </c>
      <c r="P322" s="624" t="s">
        <v>582</v>
      </c>
      <c r="Q322" s="616"/>
      <c r="R322" s="42"/>
      <c r="S322" s="42"/>
      <c r="T322" s="42"/>
      <c r="U322" s="42"/>
      <c r="V322" s="616"/>
    </row>
    <row r="323" spans="1:22" ht="18.75" customHeight="1" x14ac:dyDescent="0.25">
      <c r="A323" s="583">
        <v>8058</v>
      </c>
      <c r="B323" s="617" t="s">
        <v>1737</v>
      </c>
      <c r="C323" s="618" t="s">
        <v>559</v>
      </c>
      <c r="D323" s="617" t="s">
        <v>547</v>
      </c>
      <c r="E323" s="619">
        <v>1</v>
      </c>
      <c r="F323" s="620">
        <v>6</v>
      </c>
      <c r="G323" s="620">
        <v>6</v>
      </c>
      <c r="H323" s="620">
        <v>9250</v>
      </c>
      <c r="I323" s="620">
        <v>9250</v>
      </c>
      <c r="J323" s="621">
        <v>144</v>
      </c>
      <c r="K323" s="620">
        <v>1</v>
      </c>
      <c r="L323" s="620">
        <v>1</v>
      </c>
      <c r="M323" s="622">
        <v>45516</v>
      </c>
      <c r="N323" s="622" t="s">
        <v>582</v>
      </c>
      <c r="O323" s="623">
        <v>45530.472222222219</v>
      </c>
      <c r="P323" s="624" t="s">
        <v>582</v>
      </c>
      <c r="Q323" s="616"/>
      <c r="R323" s="42"/>
      <c r="S323" s="42"/>
      <c r="T323" s="42"/>
      <c r="U323" s="42"/>
      <c r="V323" s="616"/>
    </row>
    <row r="324" spans="1:22" ht="18.75" customHeight="1" x14ac:dyDescent="0.25">
      <c r="A324" s="583">
        <v>8059</v>
      </c>
      <c r="B324" s="617" t="s">
        <v>1738</v>
      </c>
      <c r="C324" s="618" t="s">
        <v>562</v>
      </c>
      <c r="D324" s="617" t="s">
        <v>532</v>
      </c>
      <c r="E324" s="619">
        <v>1</v>
      </c>
      <c r="F324" s="620">
        <v>10</v>
      </c>
      <c r="G324" s="620">
        <v>12</v>
      </c>
      <c r="H324" s="620">
        <v>63448</v>
      </c>
      <c r="I324" s="620">
        <v>63448</v>
      </c>
      <c r="J324" s="621">
        <v>729</v>
      </c>
      <c r="K324" s="620">
        <v>3</v>
      </c>
      <c r="L324" s="620">
        <v>2</v>
      </c>
      <c r="M324" s="622">
        <v>45516</v>
      </c>
      <c r="N324" s="622" t="s">
        <v>582</v>
      </c>
      <c r="O324" s="623" t="s">
        <v>582</v>
      </c>
      <c r="P324" s="624" t="s">
        <v>582</v>
      </c>
      <c r="Q324" s="616"/>
      <c r="R324" s="42"/>
      <c r="S324" s="42"/>
      <c r="T324" s="42"/>
      <c r="U324" s="42"/>
      <c r="V324" s="616"/>
    </row>
    <row r="325" spans="1:22" ht="18.75" customHeight="1" x14ac:dyDescent="0.25">
      <c r="A325" s="583">
        <v>8060</v>
      </c>
      <c r="B325" s="617" t="s">
        <v>1739</v>
      </c>
      <c r="C325" s="618" t="s">
        <v>526</v>
      </c>
      <c r="D325" s="617" t="s">
        <v>527</v>
      </c>
      <c r="E325" s="619">
        <v>1</v>
      </c>
      <c r="F325" s="620">
        <v>3</v>
      </c>
      <c r="G325" s="620">
        <v>1</v>
      </c>
      <c r="H325" s="620">
        <v>6</v>
      </c>
      <c r="I325" s="620">
        <v>6</v>
      </c>
      <c r="J325" s="621">
        <v>6</v>
      </c>
      <c r="K325" s="620">
        <v>1</v>
      </c>
      <c r="L325" s="620">
        <v>1</v>
      </c>
      <c r="M325" s="622">
        <v>45516</v>
      </c>
      <c r="N325" s="622" t="s">
        <v>582</v>
      </c>
      <c r="O325" s="623" t="s">
        <v>582</v>
      </c>
      <c r="P325" s="624" t="s">
        <v>582</v>
      </c>
      <c r="Q325" s="616"/>
      <c r="R325" s="42"/>
      <c r="S325" s="42"/>
      <c r="T325" s="42"/>
      <c r="U325" s="42"/>
      <c r="V325" s="616"/>
    </row>
    <row r="326" spans="1:22" ht="18.75" customHeight="1" x14ac:dyDescent="0.25">
      <c r="A326" s="583">
        <v>8061</v>
      </c>
      <c r="B326" s="617" t="s">
        <v>1740</v>
      </c>
      <c r="C326" s="618" t="s">
        <v>133</v>
      </c>
      <c r="D326" s="617" t="s">
        <v>525</v>
      </c>
      <c r="E326" s="619">
        <v>1</v>
      </c>
      <c r="F326" s="620">
        <v>6</v>
      </c>
      <c r="G326" s="620">
        <v>8</v>
      </c>
      <c r="H326" s="620">
        <v>52200</v>
      </c>
      <c r="I326" s="620">
        <v>52200</v>
      </c>
      <c r="J326" s="621">
        <v>522</v>
      </c>
      <c r="K326" s="620">
        <v>1</v>
      </c>
      <c r="L326" s="620">
        <v>0</v>
      </c>
      <c r="M326" s="622">
        <v>45517</v>
      </c>
      <c r="N326" s="622" t="s">
        <v>582</v>
      </c>
      <c r="O326" s="623">
        <v>45519.395138888889</v>
      </c>
      <c r="P326" s="624" t="s">
        <v>582</v>
      </c>
      <c r="Q326" s="616"/>
      <c r="R326" s="42"/>
      <c r="S326" s="42"/>
      <c r="T326" s="42"/>
      <c r="U326" s="42"/>
      <c r="V326" s="616"/>
    </row>
    <row r="327" spans="1:22" ht="18.75" customHeight="1" x14ac:dyDescent="0.25">
      <c r="A327" s="583">
        <v>8062</v>
      </c>
      <c r="B327" s="617" t="s">
        <v>1741</v>
      </c>
      <c r="C327" s="618" t="s">
        <v>1742</v>
      </c>
      <c r="D327" s="617" t="s">
        <v>527</v>
      </c>
      <c r="E327" s="619">
        <v>1</v>
      </c>
      <c r="F327" s="620">
        <v>2</v>
      </c>
      <c r="G327" s="620">
        <v>1</v>
      </c>
      <c r="H327" s="620">
        <v>6</v>
      </c>
      <c r="I327" s="620">
        <v>6</v>
      </c>
      <c r="J327" s="621">
        <v>6</v>
      </c>
      <c r="K327" s="620">
        <v>1</v>
      </c>
      <c r="L327" s="620">
        <v>1</v>
      </c>
      <c r="M327" s="622">
        <v>45517</v>
      </c>
      <c r="N327" s="622" t="s">
        <v>582</v>
      </c>
      <c r="O327" s="623" t="s">
        <v>582</v>
      </c>
      <c r="P327" s="624" t="s">
        <v>582</v>
      </c>
      <c r="Q327" s="616"/>
      <c r="R327" s="42"/>
      <c r="S327" s="42"/>
      <c r="T327" s="42"/>
      <c r="U327" s="42"/>
      <c r="V327" s="616"/>
    </row>
    <row r="328" spans="1:22" ht="18.75" customHeight="1" x14ac:dyDescent="0.25">
      <c r="A328" s="583">
        <v>8063</v>
      </c>
      <c r="B328" s="617" t="s">
        <v>1743</v>
      </c>
      <c r="C328" s="618" t="s">
        <v>199</v>
      </c>
      <c r="D328" s="617" t="s">
        <v>527</v>
      </c>
      <c r="E328" s="619">
        <v>1</v>
      </c>
      <c r="F328" s="620">
        <v>3</v>
      </c>
      <c r="G328" s="620">
        <v>5</v>
      </c>
      <c r="H328" s="620">
        <v>6150</v>
      </c>
      <c r="I328" s="620">
        <v>6150</v>
      </c>
      <c r="J328" s="621">
        <v>123</v>
      </c>
      <c r="K328" s="620">
        <v>3</v>
      </c>
      <c r="L328" s="620">
        <v>0</v>
      </c>
      <c r="M328" s="622">
        <v>45520</v>
      </c>
      <c r="N328" s="622" t="s">
        <v>582</v>
      </c>
      <c r="O328" s="623">
        <v>45525.484722222223</v>
      </c>
      <c r="P328" s="624" t="s">
        <v>582</v>
      </c>
      <c r="Q328" s="616"/>
      <c r="R328" s="42"/>
      <c r="S328" s="42"/>
      <c r="T328" s="42"/>
      <c r="U328" s="42"/>
      <c r="V328" s="616"/>
    </row>
    <row r="329" spans="1:22" ht="18.75" customHeight="1" x14ac:dyDescent="0.25">
      <c r="A329" s="583">
        <v>8064</v>
      </c>
      <c r="B329" s="617" t="s">
        <v>1744</v>
      </c>
      <c r="C329" s="618" t="s">
        <v>1745</v>
      </c>
      <c r="D329" s="617" t="s">
        <v>527</v>
      </c>
      <c r="E329" s="619">
        <v>1</v>
      </c>
      <c r="F329" s="620">
        <v>23</v>
      </c>
      <c r="G329" s="620">
        <v>18</v>
      </c>
      <c r="H329" s="620">
        <v>19410</v>
      </c>
      <c r="I329" s="620">
        <v>19410</v>
      </c>
      <c r="J329" s="621">
        <v>1323</v>
      </c>
      <c r="K329" s="620">
        <v>3</v>
      </c>
      <c r="L329" s="620">
        <v>1</v>
      </c>
      <c r="M329" s="622">
        <v>45531</v>
      </c>
      <c r="N329" s="622" t="s">
        <v>582</v>
      </c>
      <c r="O329" s="623" t="s">
        <v>582</v>
      </c>
      <c r="P329" s="624" t="s">
        <v>582</v>
      </c>
      <c r="Q329" s="616"/>
      <c r="R329" s="42"/>
      <c r="S329" s="42"/>
      <c r="T329" s="42"/>
      <c r="U329" s="42"/>
      <c r="V329" s="616"/>
    </row>
    <row r="330" spans="1:22" ht="18.75" customHeight="1" x14ac:dyDescent="0.25">
      <c r="A330" s="583">
        <v>8065</v>
      </c>
      <c r="B330" s="617" t="s">
        <v>1746</v>
      </c>
      <c r="C330" s="618" t="s">
        <v>540</v>
      </c>
      <c r="D330" s="617" t="s">
        <v>534</v>
      </c>
      <c r="E330" s="619">
        <v>1</v>
      </c>
      <c r="F330" s="620">
        <v>5</v>
      </c>
      <c r="G330" s="620">
        <v>6</v>
      </c>
      <c r="H330" s="620">
        <v>1630</v>
      </c>
      <c r="I330" s="620">
        <v>1630</v>
      </c>
      <c r="J330" s="621">
        <v>50</v>
      </c>
      <c r="K330" s="620">
        <v>1</v>
      </c>
      <c r="L330" s="620">
        <v>1</v>
      </c>
      <c r="M330" s="622">
        <v>45533</v>
      </c>
      <c r="N330" s="622" t="s">
        <v>582</v>
      </c>
      <c r="O330" s="623" t="s">
        <v>582</v>
      </c>
      <c r="P330" s="624" t="s">
        <v>582</v>
      </c>
      <c r="Q330" s="616"/>
      <c r="R330" s="42"/>
      <c r="S330" s="42"/>
      <c r="T330" s="42"/>
      <c r="U330" s="42"/>
      <c r="V330" s="616"/>
    </row>
    <row r="331" spans="1:22" ht="18.75" customHeight="1" x14ac:dyDescent="0.25">
      <c r="A331" s="5"/>
      <c r="C331" s="97"/>
      <c r="E331" s="6"/>
      <c r="F331" s="5"/>
      <c r="G331" s="5"/>
      <c r="H331" s="5"/>
      <c r="I331" s="5"/>
      <c r="J331" s="5"/>
      <c r="K331" s="1">
        <f>SUM(K276:K330)</f>
        <v>101</v>
      </c>
      <c r="L331" s="1">
        <f>SUM(L276:L330)</f>
        <v>48</v>
      </c>
      <c r="M331" s="9"/>
      <c r="N331" s="9"/>
      <c r="O331" s="8"/>
      <c r="P331" s="5"/>
      <c r="Q331" s="5"/>
      <c r="V3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3"/>
  <sheetViews>
    <sheetView workbookViewId="0"/>
  </sheetViews>
  <sheetFormatPr baseColWidth="10" defaultColWidth="9.140625" defaultRowHeight="15" x14ac:dyDescent="0.25"/>
  <cols>
    <col min="1" max="1" width="2.42578125" style="89" bestFit="1" customWidth="1"/>
    <col min="2" max="2" width="13" style="86" bestFit="1" customWidth="1"/>
    <col min="3" max="3" width="13" style="563" bestFit="1" customWidth="1"/>
    <col min="4" max="4" width="18.7109375" style="86" bestFit="1" customWidth="1"/>
    <col min="5" max="5" width="31.5703125" style="564" bestFit="1" customWidth="1"/>
    <col min="6" max="6" width="9.85546875" style="302" bestFit="1" customWidth="1"/>
    <col min="7" max="7" width="14.5703125" style="565" bestFit="1" customWidth="1"/>
    <col min="8" max="8" width="27" style="411" bestFit="1" customWidth="1"/>
    <col min="9" max="9" width="24.140625" style="566" bestFit="1" customWidth="1"/>
    <col min="10" max="10" width="11.5703125" style="411" bestFit="1" customWidth="1"/>
    <col min="11" max="11" width="18" bestFit="1" customWidth="1"/>
    <col min="12" max="12" width="11.42578125" style="236" bestFit="1" customWidth="1"/>
  </cols>
  <sheetData>
    <row r="1" spans="1:12" ht="18.75" customHeight="1" x14ac:dyDescent="0.25">
      <c r="A1" s="535"/>
      <c r="B1" s="536"/>
      <c r="C1" s="537"/>
      <c r="D1" s="538"/>
      <c r="E1" s="539"/>
      <c r="F1" s="494"/>
      <c r="G1" s="540"/>
      <c r="H1" s="541"/>
      <c r="I1" s="536"/>
      <c r="J1" s="541"/>
      <c r="L1" s="97"/>
    </row>
    <row r="2" spans="1:12" ht="18.75" customHeight="1" x14ac:dyDescent="0.25">
      <c r="A2" s="535"/>
      <c r="B2" s="536"/>
      <c r="C2" s="537"/>
      <c r="D2" s="538"/>
      <c r="E2" s="539"/>
      <c r="F2" s="494"/>
      <c r="G2" s="540"/>
      <c r="H2" s="541"/>
      <c r="I2" s="536"/>
      <c r="J2" s="541"/>
      <c r="L2" s="97"/>
    </row>
    <row r="3" spans="1:12" ht="18.75" customHeight="1" x14ac:dyDescent="0.25">
      <c r="A3" s="542" t="s">
        <v>1410</v>
      </c>
      <c r="B3" s="2"/>
      <c r="C3" s="537"/>
      <c r="D3" s="538"/>
      <c r="E3" s="539"/>
      <c r="F3" s="494"/>
      <c r="G3" s="540"/>
      <c r="H3" s="541"/>
      <c r="I3" s="536"/>
      <c r="J3" s="541"/>
      <c r="L3" s="97"/>
    </row>
    <row r="4" spans="1:12" ht="18.75" customHeight="1" x14ac:dyDescent="0.25">
      <c r="A4" s="542" t="s">
        <v>1411</v>
      </c>
      <c r="B4" s="2"/>
      <c r="C4" s="537"/>
      <c r="D4" s="536"/>
      <c r="E4" s="539"/>
      <c r="F4" s="494"/>
      <c r="G4" s="540"/>
      <c r="H4" s="541"/>
      <c r="I4" s="536"/>
      <c r="J4" s="541"/>
      <c r="L4" s="97"/>
    </row>
    <row r="5" spans="1:12" ht="18.75" customHeight="1" x14ac:dyDescent="0.25">
      <c r="A5" s="5"/>
      <c r="B5" s="2"/>
      <c r="C5" s="537"/>
      <c r="D5" s="538"/>
      <c r="E5" s="539"/>
      <c r="F5" s="494"/>
      <c r="G5" s="540"/>
      <c r="H5" s="541"/>
      <c r="I5" s="536"/>
      <c r="J5" s="541"/>
      <c r="L5" s="97"/>
    </row>
    <row r="6" spans="1:12" ht="18.75" customHeight="1" x14ac:dyDescent="0.25">
      <c r="A6" s="5"/>
      <c r="B6" s="543"/>
      <c r="C6" s="544"/>
      <c r="D6" s="545" t="s">
        <v>1412</v>
      </c>
      <c r="E6" s="546"/>
      <c r="F6" s="546"/>
      <c r="G6" s="547"/>
      <c r="H6" s="547"/>
      <c r="I6" s="547"/>
      <c r="J6" s="548"/>
      <c r="L6" s="97"/>
    </row>
    <row r="7" spans="1:12" s="94" customFormat="1" ht="18.75" customHeight="1" x14ac:dyDescent="0.25">
      <c r="A7" s="98"/>
      <c r="B7" s="549" t="s">
        <v>396</v>
      </c>
      <c r="C7" s="550" t="s">
        <v>509</v>
      </c>
      <c r="D7" s="549" t="s">
        <v>510</v>
      </c>
      <c r="E7" s="112" t="s">
        <v>1413</v>
      </c>
      <c r="F7" s="115" t="s">
        <v>1414</v>
      </c>
      <c r="G7" s="117" t="s">
        <v>517</v>
      </c>
      <c r="H7" s="551" t="s">
        <v>1415</v>
      </c>
      <c r="I7" s="414" t="s">
        <v>1416</v>
      </c>
      <c r="J7" s="552" t="s">
        <v>114</v>
      </c>
      <c r="K7" s="97"/>
      <c r="L7" s="97"/>
    </row>
    <row r="8" spans="1:12" s="94" customFormat="1" ht="15.75" customHeight="1" x14ac:dyDescent="0.25">
      <c r="A8" s="223">
        <f>+A7+1</f>
        <v>1</v>
      </c>
      <c r="B8" s="435" t="s">
        <v>1417</v>
      </c>
      <c r="C8" s="553" t="s">
        <v>1418</v>
      </c>
      <c r="D8" s="554" t="s">
        <v>1419</v>
      </c>
      <c r="E8" s="435" t="s">
        <v>1420</v>
      </c>
      <c r="F8" s="166">
        <v>1800</v>
      </c>
      <c r="G8" s="166">
        <v>18</v>
      </c>
      <c r="H8" s="555">
        <f>0.2*G8</f>
        <v>3.6</v>
      </c>
      <c r="I8" s="437"/>
      <c r="J8" s="437">
        <f t="shared" ref="J8:J23" si="0">SUM(H8:I8)</f>
        <v>3.6</v>
      </c>
      <c r="K8" s="97"/>
      <c r="L8" s="172"/>
    </row>
    <row r="9" spans="1:12" s="94" customFormat="1" ht="18.75" customHeight="1" x14ac:dyDescent="0.25">
      <c r="A9" s="98"/>
      <c r="B9" s="435" t="s">
        <v>1417</v>
      </c>
      <c r="C9" s="553" t="s">
        <v>1421</v>
      </c>
      <c r="D9" s="554" t="s">
        <v>1422</v>
      </c>
      <c r="E9" s="435" t="s">
        <v>937</v>
      </c>
      <c r="F9" s="223">
        <v>70</v>
      </c>
      <c r="G9" s="166">
        <v>2</v>
      </c>
      <c r="H9" s="555">
        <f>0.2*G9</f>
        <v>0.4</v>
      </c>
      <c r="I9" s="437"/>
      <c r="J9" s="437">
        <f t="shared" si="0"/>
        <v>0.4</v>
      </c>
      <c r="K9" s="97"/>
      <c r="L9" s="97"/>
    </row>
    <row r="10" spans="1:12" s="94" customFormat="1" ht="18.75" customHeight="1" x14ac:dyDescent="0.25">
      <c r="A10" s="98"/>
      <c r="B10" s="435" t="s">
        <v>1417</v>
      </c>
      <c r="C10" s="553" t="s">
        <v>1423</v>
      </c>
      <c r="D10" s="475" t="s">
        <v>1422</v>
      </c>
      <c r="E10" s="435" t="s">
        <v>937</v>
      </c>
      <c r="F10" s="271">
        <v>12</v>
      </c>
      <c r="G10" s="166">
        <v>2</v>
      </c>
      <c r="H10" s="555">
        <f>0.2*G10</f>
        <v>0.4</v>
      </c>
      <c r="I10" s="555"/>
      <c r="J10" s="437">
        <f t="shared" si="0"/>
        <v>0.4</v>
      </c>
      <c r="K10" s="97"/>
      <c r="L10" s="97"/>
    </row>
    <row r="11" spans="1:12" s="94" customFormat="1" ht="18.75" customHeight="1" x14ac:dyDescent="0.25">
      <c r="A11" s="98"/>
      <c r="B11" s="435" t="s">
        <v>1417</v>
      </c>
      <c r="C11" s="553" t="s">
        <v>1424</v>
      </c>
      <c r="D11" s="475" t="s">
        <v>1422</v>
      </c>
      <c r="E11" s="435" t="s">
        <v>937</v>
      </c>
      <c r="F11" s="271">
        <v>982</v>
      </c>
      <c r="G11" s="166">
        <v>44</v>
      </c>
      <c r="H11" s="555">
        <f>0.2*G11</f>
        <v>8.8000000000000007</v>
      </c>
      <c r="I11" s="555"/>
      <c r="J11" s="437">
        <f t="shared" si="0"/>
        <v>8.8000000000000007</v>
      </c>
      <c r="K11" s="97"/>
      <c r="L11" s="97"/>
    </row>
    <row r="12" spans="1:12" ht="18.75" customHeight="1" x14ac:dyDescent="0.25">
      <c r="A12" s="5"/>
      <c r="B12" s="556" t="s">
        <v>1425</v>
      </c>
      <c r="C12" s="557" t="s">
        <v>1426</v>
      </c>
      <c r="D12" s="475" t="s">
        <v>1427</v>
      </c>
      <c r="E12" s="435" t="s">
        <v>982</v>
      </c>
      <c r="F12" s="271">
        <v>2085</v>
      </c>
      <c r="G12" s="166">
        <v>103</v>
      </c>
      <c r="H12" s="558">
        <f t="shared" ref="H12:H23" si="1">0.35*G12</f>
        <v>36.049999999999997</v>
      </c>
      <c r="I12" s="558"/>
      <c r="J12" s="559">
        <f t="shared" si="0"/>
        <v>36.049999999999997</v>
      </c>
      <c r="K12" s="560"/>
      <c r="L12" s="97"/>
    </row>
    <row r="13" spans="1:12" ht="15.75" customHeight="1" x14ac:dyDescent="0.25">
      <c r="A13" s="5"/>
      <c r="B13" s="556" t="s">
        <v>1425</v>
      </c>
      <c r="C13" s="557" t="s">
        <v>1428</v>
      </c>
      <c r="D13" s="475" t="s">
        <v>1427</v>
      </c>
      <c r="E13" s="435" t="s">
        <v>982</v>
      </c>
      <c r="F13" s="271">
        <v>900</v>
      </c>
      <c r="G13" s="166">
        <v>54</v>
      </c>
      <c r="H13" s="558">
        <f t="shared" si="1"/>
        <v>18.899999999999999</v>
      </c>
      <c r="I13" s="558"/>
      <c r="J13" s="559">
        <f t="shared" si="0"/>
        <v>18.899999999999999</v>
      </c>
      <c r="L13" s="97"/>
    </row>
    <row r="14" spans="1:12" ht="18.75" customHeight="1" x14ac:dyDescent="0.25">
      <c r="A14" s="5"/>
      <c r="B14" s="556" t="s">
        <v>1425</v>
      </c>
      <c r="C14" s="557" t="s">
        <v>1429</v>
      </c>
      <c r="D14" s="475" t="s">
        <v>1427</v>
      </c>
      <c r="E14" s="435" t="s">
        <v>982</v>
      </c>
      <c r="F14" s="271">
        <v>50</v>
      </c>
      <c r="G14" s="166">
        <v>34</v>
      </c>
      <c r="H14" s="558">
        <f t="shared" si="1"/>
        <v>11.899999999999999</v>
      </c>
      <c r="I14" s="558"/>
      <c r="J14" s="559">
        <f t="shared" si="0"/>
        <v>11.899999999999999</v>
      </c>
      <c r="L14" s="97"/>
    </row>
    <row r="15" spans="1:12" ht="18.75" customHeight="1" x14ac:dyDescent="0.25">
      <c r="A15" s="5"/>
      <c r="B15" s="556" t="s">
        <v>1425</v>
      </c>
      <c r="C15" s="557" t="s">
        <v>1430</v>
      </c>
      <c r="D15" s="475" t="s">
        <v>1427</v>
      </c>
      <c r="E15" s="435" t="s">
        <v>982</v>
      </c>
      <c r="F15" s="271">
        <v>84</v>
      </c>
      <c r="G15" s="166">
        <v>14</v>
      </c>
      <c r="H15" s="558">
        <f t="shared" si="1"/>
        <v>4.8999999999999995</v>
      </c>
      <c r="I15" s="558"/>
      <c r="J15" s="559">
        <f t="shared" si="0"/>
        <v>4.8999999999999995</v>
      </c>
      <c r="L15" s="97"/>
    </row>
    <row r="16" spans="1:12" ht="18.75" customHeight="1" x14ac:dyDescent="0.25">
      <c r="A16" s="5"/>
      <c r="B16" s="561"/>
      <c r="C16" s="562"/>
      <c r="D16" s="135"/>
      <c r="E16" s="435"/>
      <c r="F16" s="271"/>
      <c r="G16" s="166"/>
      <c r="H16" s="558">
        <f t="shared" si="1"/>
        <v>0</v>
      </c>
      <c r="I16" s="558"/>
      <c r="J16" s="559">
        <f t="shared" si="0"/>
        <v>0</v>
      </c>
      <c r="L16" s="97"/>
    </row>
    <row r="17" spans="1:12" ht="18.75" customHeight="1" x14ac:dyDescent="0.25">
      <c r="A17" s="5"/>
      <c r="B17" s="561"/>
      <c r="C17" s="562"/>
      <c r="D17" s="135"/>
      <c r="E17" s="435"/>
      <c r="F17" s="271"/>
      <c r="G17" s="166"/>
      <c r="H17" s="558">
        <f t="shared" si="1"/>
        <v>0</v>
      </c>
      <c r="I17" s="558"/>
      <c r="J17" s="559">
        <f t="shared" si="0"/>
        <v>0</v>
      </c>
      <c r="L17" s="97"/>
    </row>
    <row r="18" spans="1:12" ht="18.75" customHeight="1" x14ac:dyDescent="0.25">
      <c r="A18" s="5"/>
      <c r="B18" s="561"/>
      <c r="C18" s="562"/>
      <c r="D18" s="135"/>
      <c r="E18" s="435"/>
      <c r="F18" s="271"/>
      <c r="G18" s="166"/>
      <c r="H18" s="558">
        <f t="shared" si="1"/>
        <v>0</v>
      </c>
      <c r="I18" s="558"/>
      <c r="J18" s="559">
        <f t="shared" si="0"/>
        <v>0</v>
      </c>
      <c r="L18" s="97"/>
    </row>
    <row r="19" spans="1:12" ht="18.75" customHeight="1" x14ac:dyDescent="0.25">
      <c r="A19" s="5"/>
      <c r="B19" s="561"/>
      <c r="C19" s="562"/>
      <c r="D19" s="135"/>
      <c r="E19" s="435"/>
      <c r="F19" s="271"/>
      <c r="G19" s="166"/>
      <c r="H19" s="558">
        <f t="shared" si="1"/>
        <v>0</v>
      </c>
      <c r="I19" s="558"/>
      <c r="J19" s="559">
        <f t="shared" si="0"/>
        <v>0</v>
      </c>
      <c r="L19" s="97"/>
    </row>
    <row r="20" spans="1:12" ht="18.75" customHeight="1" x14ac:dyDescent="0.25">
      <c r="A20" s="5"/>
      <c r="B20" s="561"/>
      <c r="C20" s="562"/>
      <c r="D20" s="135"/>
      <c r="E20" s="435"/>
      <c r="F20" s="271"/>
      <c r="G20" s="166"/>
      <c r="H20" s="558">
        <f t="shared" si="1"/>
        <v>0</v>
      </c>
      <c r="I20" s="558"/>
      <c r="J20" s="559">
        <f t="shared" si="0"/>
        <v>0</v>
      </c>
      <c r="L20" s="97"/>
    </row>
    <row r="21" spans="1:12" ht="18.75" customHeight="1" x14ac:dyDescent="0.25">
      <c r="A21" s="5"/>
      <c r="B21" s="561"/>
      <c r="C21" s="562"/>
      <c r="D21" s="135"/>
      <c r="E21" s="435"/>
      <c r="F21" s="271"/>
      <c r="G21" s="166"/>
      <c r="H21" s="558">
        <f t="shared" si="1"/>
        <v>0</v>
      </c>
      <c r="I21" s="558"/>
      <c r="J21" s="559">
        <f t="shared" si="0"/>
        <v>0</v>
      </c>
      <c r="L21" s="97"/>
    </row>
    <row r="22" spans="1:12" ht="18.75" customHeight="1" x14ac:dyDescent="0.25">
      <c r="A22" s="5"/>
      <c r="B22" s="561"/>
      <c r="C22" s="562"/>
      <c r="D22" s="135"/>
      <c r="E22" s="435"/>
      <c r="F22" s="271"/>
      <c r="G22" s="166"/>
      <c r="H22" s="558">
        <f t="shared" si="1"/>
        <v>0</v>
      </c>
      <c r="I22" s="558"/>
      <c r="J22" s="559">
        <f t="shared" si="0"/>
        <v>0</v>
      </c>
      <c r="L22" s="97"/>
    </row>
    <row r="23" spans="1:12" ht="18.75" customHeight="1" x14ac:dyDescent="0.25">
      <c r="A23" s="5"/>
      <c r="B23" s="561"/>
      <c r="C23" s="562"/>
      <c r="D23" s="135"/>
      <c r="E23" s="435"/>
      <c r="F23" s="271"/>
      <c r="G23" s="166"/>
      <c r="H23" s="558">
        <f t="shared" si="1"/>
        <v>0</v>
      </c>
      <c r="I23" s="558"/>
      <c r="J23" s="559">
        <f t="shared" si="0"/>
        <v>0</v>
      </c>
      <c r="L23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39"/>
  <sheetViews>
    <sheetView workbookViewId="0"/>
  </sheetViews>
  <sheetFormatPr baseColWidth="10" defaultColWidth="9.140625" defaultRowHeight="15" x14ac:dyDescent="0.25"/>
  <cols>
    <col min="1" max="1" width="7.85546875" style="534" bestFit="1" customWidth="1"/>
    <col min="2" max="2" width="12.140625" bestFit="1" customWidth="1"/>
    <col min="3" max="3" width="8" style="89" bestFit="1" customWidth="1"/>
    <col min="4" max="4" width="7.28515625" style="89" bestFit="1" customWidth="1"/>
    <col min="5" max="5" width="12.5703125" style="89" bestFit="1" customWidth="1"/>
    <col min="6" max="6" width="10.42578125" style="411" bestFit="1" customWidth="1"/>
    <col min="7" max="7" width="8.42578125" style="89" bestFit="1" customWidth="1"/>
    <col min="8" max="8" width="10.42578125" style="89" bestFit="1" customWidth="1"/>
    <col min="9" max="9" width="14.85546875" style="89" bestFit="1" customWidth="1"/>
    <col min="10" max="10" width="6.7109375" style="411" bestFit="1" customWidth="1"/>
    <col min="11" max="11" width="8" style="411" bestFit="1" customWidth="1"/>
    <col min="12" max="12" width="13" bestFit="1" customWidth="1"/>
    <col min="13" max="13" width="7.85546875" style="89" bestFit="1" customWidth="1"/>
    <col min="14" max="14" width="8.140625" style="89" bestFit="1" customWidth="1"/>
    <col min="15" max="15" width="10.7109375" style="89" bestFit="1" customWidth="1"/>
    <col min="16" max="17" width="9.5703125" style="89" bestFit="1" customWidth="1"/>
    <col min="18" max="18" width="11.7109375" style="89" bestFit="1" customWidth="1"/>
    <col min="19" max="19" width="15.28515625" style="89" bestFit="1" customWidth="1"/>
    <col min="20" max="20" width="6.42578125" style="411" bestFit="1" customWidth="1"/>
    <col min="21" max="21" width="12.140625" style="411" bestFit="1" customWidth="1"/>
    <col min="22" max="22" width="5.140625" style="411" bestFit="1" customWidth="1"/>
    <col min="23" max="24" width="8.85546875" style="411" bestFit="1" customWidth="1"/>
  </cols>
  <sheetData>
    <row r="1" spans="1:24" ht="18.75" customHeight="1" x14ac:dyDescent="0.25">
      <c r="A1" s="345"/>
      <c r="C1" s="5"/>
      <c r="D1" s="5"/>
      <c r="E1" s="5"/>
      <c r="F1" s="345"/>
      <c r="G1" s="5"/>
      <c r="H1" s="5"/>
      <c r="I1" s="5"/>
      <c r="J1" s="345"/>
      <c r="K1" s="345"/>
      <c r="M1" s="5"/>
      <c r="N1" s="5"/>
      <c r="O1" s="5"/>
      <c r="P1" s="5"/>
      <c r="Q1" s="5"/>
      <c r="R1" s="5"/>
      <c r="S1" s="5"/>
      <c r="T1" s="345"/>
      <c r="U1" s="345"/>
      <c r="V1" s="345"/>
      <c r="W1" s="345"/>
      <c r="X1" s="345"/>
    </row>
    <row r="2" spans="1:24" ht="18.75" customHeight="1" x14ac:dyDescent="0.25">
      <c r="A2" s="345"/>
      <c r="B2" s="674" t="s">
        <v>1395</v>
      </c>
      <c r="C2" s="675"/>
      <c r="D2" s="675"/>
      <c r="E2" s="675"/>
      <c r="F2" s="676"/>
      <c r="G2" s="675"/>
      <c r="H2" s="675"/>
      <c r="I2" s="675"/>
      <c r="J2" s="345"/>
      <c r="K2" s="345"/>
      <c r="L2" s="674" t="s">
        <v>1396</v>
      </c>
      <c r="M2" s="675"/>
      <c r="N2" s="675"/>
      <c r="O2" s="675"/>
      <c r="P2" s="675"/>
      <c r="Q2" s="675"/>
      <c r="R2" s="675"/>
      <c r="S2" s="675"/>
      <c r="T2" s="345"/>
      <c r="U2" s="345"/>
      <c r="V2" s="345"/>
      <c r="W2" s="345"/>
      <c r="X2" s="345"/>
    </row>
    <row r="3" spans="1:24" ht="18.75" customHeight="1" x14ac:dyDescent="0.25">
      <c r="A3" s="345"/>
      <c r="B3" s="499" t="s">
        <v>1397</v>
      </c>
      <c r="C3" s="500" t="s">
        <v>1398</v>
      </c>
      <c r="D3" s="500" t="s">
        <v>519</v>
      </c>
      <c r="E3" s="501" t="s">
        <v>518</v>
      </c>
      <c r="F3" s="502" t="s">
        <v>1399</v>
      </c>
      <c r="G3" s="503" t="s">
        <v>1400</v>
      </c>
      <c r="H3" s="501" t="s">
        <v>1401</v>
      </c>
      <c r="I3" s="500" t="s">
        <v>1402</v>
      </c>
      <c r="J3" s="345"/>
      <c r="K3" s="345"/>
      <c r="L3" s="497" t="s">
        <v>1397</v>
      </c>
      <c r="M3" s="504" t="s">
        <v>1398</v>
      </c>
      <c r="N3" s="504" t="s">
        <v>519</v>
      </c>
      <c r="O3" s="505" t="s">
        <v>518</v>
      </c>
      <c r="P3" s="506" t="s">
        <v>1399</v>
      </c>
      <c r="Q3" s="507" t="s">
        <v>1400</v>
      </c>
      <c r="R3" s="505" t="s">
        <v>1401</v>
      </c>
      <c r="S3" s="508" t="s">
        <v>1402</v>
      </c>
      <c r="T3" s="345"/>
      <c r="U3" s="345"/>
      <c r="V3" s="345"/>
      <c r="W3" s="345"/>
      <c r="X3" s="345"/>
    </row>
    <row r="4" spans="1:24" ht="18.75" customHeight="1" x14ac:dyDescent="0.25">
      <c r="A4" s="345"/>
      <c r="B4" s="497" t="s">
        <v>1403</v>
      </c>
      <c r="C4" s="509"/>
      <c r="D4" s="509"/>
      <c r="E4" s="509"/>
      <c r="F4" s="510"/>
      <c r="G4" s="498"/>
      <c r="H4" s="509"/>
      <c r="I4" s="509"/>
      <c r="J4" s="511">
        <f t="shared" ref="J4:J10" si="0">+E9/C9</f>
        <v>3.8888888888888888</v>
      </c>
      <c r="K4" s="511">
        <f t="shared" ref="K4:K15" si="1">+O4/M4</f>
        <v>5.1333333333333337</v>
      </c>
      <c r="L4" s="497" t="s">
        <v>1403</v>
      </c>
      <c r="M4" s="19">
        <v>15</v>
      </c>
      <c r="N4" s="19">
        <v>16</v>
      </c>
      <c r="O4" s="50">
        <v>77</v>
      </c>
      <c r="P4" s="50">
        <v>24</v>
      </c>
      <c r="Q4" s="50">
        <v>1</v>
      </c>
      <c r="R4" s="50">
        <v>603</v>
      </c>
      <c r="S4" s="19">
        <v>143</v>
      </c>
      <c r="T4" s="512">
        <f t="shared" ref="T4:T15" si="2">S4/R4</f>
        <v>0.23714759535655058</v>
      </c>
      <c r="U4" s="345"/>
      <c r="V4" s="345"/>
      <c r="W4" s="345"/>
      <c r="X4" s="345"/>
    </row>
    <row r="5" spans="1:24" ht="18.75" customHeight="1" x14ac:dyDescent="0.25">
      <c r="A5" s="345"/>
      <c r="B5" s="497" t="s">
        <v>1404</v>
      </c>
      <c r="C5" s="509"/>
      <c r="D5" s="509"/>
      <c r="E5" s="509"/>
      <c r="F5" s="510"/>
      <c r="G5" s="498"/>
      <c r="H5" s="509"/>
      <c r="I5" s="509"/>
      <c r="J5" s="511">
        <f t="shared" si="0"/>
        <v>10.307692307692308</v>
      </c>
      <c r="K5" s="511">
        <f t="shared" si="1"/>
        <v>5.75</v>
      </c>
      <c r="L5" s="497" t="s">
        <v>1404</v>
      </c>
      <c r="M5" s="19">
        <v>12</v>
      </c>
      <c r="N5" s="25">
        <v>14</v>
      </c>
      <c r="O5" s="19">
        <v>69</v>
      </c>
      <c r="P5" s="19">
        <v>21</v>
      </c>
      <c r="Q5" s="19"/>
      <c r="R5" s="19">
        <v>558</v>
      </c>
      <c r="S5" s="17">
        <v>99</v>
      </c>
      <c r="T5" s="512">
        <f t="shared" si="2"/>
        <v>0.17741935483870969</v>
      </c>
      <c r="U5" s="345"/>
      <c r="V5" s="345"/>
      <c r="W5" s="345"/>
      <c r="X5" s="345"/>
    </row>
    <row r="6" spans="1:24" ht="18.75" customHeight="1" x14ac:dyDescent="0.25">
      <c r="A6" s="345"/>
      <c r="B6" s="497" t="s">
        <v>714</v>
      </c>
      <c r="C6" s="509"/>
      <c r="D6" s="509"/>
      <c r="E6" s="509"/>
      <c r="F6" s="510"/>
      <c r="G6" s="498"/>
      <c r="H6" s="509"/>
      <c r="I6" s="509"/>
      <c r="J6" s="511">
        <f t="shared" si="0"/>
        <v>5.833333333333333</v>
      </c>
      <c r="K6" s="511">
        <f t="shared" si="1"/>
        <v>5.5333333333333332</v>
      </c>
      <c r="L6" s="497" t="s">
        <v>714</v>
      </c>
      <c r="M6" s="19">
        <v>15</v>
      </c>
      <c r="N6" s="25">
        <v>8</v>
      </c>
      <c r="O6" s="19">
        <v>83</v>
      </c>
      <c r="P6" s="19">
        <v>27</v>
      </c>
      <c r="Q6" s="19">
        <v>1</v>
      </c>
      <c r="R6" s="19">
        <v>530</v>
      </c>
      <c r="S6" s="17">
        <v>124</v>
      </c>
      <c r="T6" s="512">
        <f t="shared" si="2"/>
        <v>0.2339622641509434</v>
      </c>
      <c r="U6" s="345"/>
      <c r="V6" s="345"/>
      <c r="W6" s="345"/>
      <c r="X6" s="345"/>
    </row>
    <row r="7" spans="1:24" ht="18.75" customHeight="1" x14ac:dyDescent="0.25">
      <c r="A7" s="345"/>
      <c r="B7" s="497" t="s">
        <v>1405</v>
      </c>
      <c r="C7" s="509"/>
      <c r="D7" s="509"/>
      <c r="E7" s="509"/>
      <c r="F7" s="510"/>
      <c r="G7" s="498"/>
      <c r="H7" s="509"/>
      <c r="I7" s="509"/>
      <c r="J7" s="511">
        <f t="shared" si="0"/>
        <v>5.9090909090909092</v>
      </c>
      <c r="K7" s="511">
        <f t="shared" si="1"/>
        <v>5.615384615384615</v>
      </c>
      <c r="L7" s="497" t="s">
        <v>1405</v>
      </c>
      <c r="M7" s="19">
        <v>13</v>
      </c>
      <c r="N7" s="25">
        <v>6</v>
      </c>
      <c r="O7" s="19">
        <v>73</v>
      </c>
      <c r="P7" s="19">
        <v>22</v>
      </c>
      <c r="Q7" s="19"/>
      <c r="R7" s="19">
        <v>548</v>
      </c>
      <c r="S7" s="17">
        <v>140</v>
      </c>
      <c r="T7" s="512">
        <f t="shared" si="2"/>
        <v>0.25547445255474455</v>
      </c>
      <c r="U7" s="513">
        <v>86</v>
      </c>
      <c r="V7" s="514">
        <f>R7+S7</f>
        <v>688</v>
      </c>
      <c r="W7" s="345"/>
      <c r="X7" s="345"/>
    </row>
    <row r="8" spans="1:24" ht="18.75" customHeight="1" x14ac:dyDescent="0.25">
      <c r="A8" s="345"/>
      <c r="B8" s="497" t="s">
        <v>1406</v>
      </c>
      <c r="C8" s="509"/>
      <c r="D8" s="509"/>
      <c r="E8" s="509"/>
      <c r="F8" s="510"/>
      <c r="G8" s="498"/>
      <c r="H8" s="509"/>
      <c r="I8" s="509"/>
      <c r="J8" s="511">
        <f t="shared" si="0"/>
        <v>6.333333333333333</v>
      </c>
      <c r="K8" s="511">
        <f t="shared" si="1"/>
        <v>5.7692307692307692</v>
      </c>
      <c r="L8" s="497" t="s">
        <v>1406</v>
      </c>
      <c r="M8" s="19">
        <v>13</v>
      </c>
      <c r="N8" s="25">
        <v>15</v>
      </c>
      <c r="O8" s="19">
        <v>75</v>
      </c>
      <c r="P8" s="19">
        <v>20</v>
      </c>
      <c r="Q8" s="19"/>
      <c r="R8" s="19">
        <v>541</v>
      </c>
      <c r="S8" s="17">
        <v>70</v>
      </c>
      <c r="T8" s="512">
        <f t="shared" si="2"/>
        <v>0.12939001848428835</v>
      </c>
      <c r="U8" s="512">
        <v>678.95299999999997</v>
      </c>
      <c r="V8" s="515">
        <v>493.48</v>
      </c>
      <c r="W8" s="515">
        <f>U8-V8</f>
        <v>185.47299999999996</v>
      </c>
      <c r="X8" s="515">
        <f>W8-U9</f>
        <v>26.623618867924478</v>
      </c>
    </row>
    <row r="9" spans="1:24" ht="18.75" customHeight="1" x14ac:dyDescent="0.25">
      <c r="A9" s="345"/>
      <c r="B9" s="516" t="s">
        <v>524</v>
      </c>
      <c r="C9" s="77">
        <v>18</v>
      </c>
      <c r="D9" s="77">
        <v>2</v>
      </c>
      <c r="E9" s="517">
        <v>70</v>
      </c>
      <c r="F9" s="517">
        <v>2</v>
      </c>
      <c r="G9" s="517"/>
      <c r="H9" s="517"/>
      <c r="I9" s="518"/>
      <c r="J9" s="511">
        <f t="shared" si="0"/>
        <v>6.7692307692307692</v>
      </c>
      <c r="K9" s="511">
        <f t="shared" si="1"/>
        <v>5.5384615384615383</v>
      </c>
      <c r="L9" s="497" t="s">
        <v>524</v>
      </c>
      <c r="M9" s="19">
        <v>13</v>
      </c>
      <c r="N9" s="19">
        <v>6</v>
      </c>
      <c r="O9" s="517">
        <v>72</v>
      </c>
      <c r="P9" s="77">
        <v>20</v>
      </c>
      <c r="Q9" s="77">
        <v>1</v>
      </c>
      <c r="R9" s="519">
        <v>633</v>
      </c>
      <c r="S9" s="19">
        <v>72</v>
      </c>
      <c r="T9" s="512">
        <f t="shared" si="2"/>
        <v>0.11374407582938388</v>
      </c>
      <c r="U9" s="512">
        <f>U8*T6</f>
        <v>158.84938113207548</v>
      </c>
      <c r="V9" s="345"/>
      <c r="W9" s="345"/>
      <c r="X9" s="345"/>
    </row>
    <row r="10" spans="1:24" ht="18.75" customHeight="1" x14ac:dyDescent="0.25">
      <c r="A10" s="345"/>
      <c r="B10" s="497" t="s">
        <v>554</v>
      </c>
      <c r="C10" s="19">
        <v>13</v>
      </c>
      <c r="D10" s="19">
        <v>8</v>
      </c>
      <c r="E10" s="25">
        <v>134</v>
      </c>
      <c r="F10" s="25">
        <v>5</v>
      </c>
      <c r="G10" s="25"/>
      <c r="H10" s="25">
        <v>421</v>
      </c>
      <c r="I10" s="19">
        <v>138</v>
      </c>
      <c r="J10" s="511">
        <f t="shared" si="0"/>
        <v>5</v>
      </c>
      <c r="K10" s="511">
        <f t="shared" si="1"/>
        <v>5.5714285714285712</v>
      </c>
      <c r="L10" s="497" t="s">
        <v>554</v>
      </c>
      <c r="M10" s="19">
        <v>14</v>
      </c>
      <c r="N10" s="19">
        <v>0</v>
      </c>
      <c r="O10" s="25">
        <v>78</v>
      </c>
      <c r="P10" s="19">
        <v>20</v>
      </c>
      <c r="Q10" s="19">
        <v>1</v>
      </c>
      <c r="R10" s="25">
        <v>527</v>
      </c>
      <c r="S10" s="19">
        <v>73</v>
      </c>
      <c r="T10" s="512">
        <f t="shared" si="2"/>
        <v>0.13851992409867173</v>
      </c>
      <c r="U10" s="345"/>
      <c r="V10" s="345"/>
      <c r="W10" s="345"/>
      <c r="X10" s="345"/>
    </row>
    <row r="11" spans="1:24" ht="18.75" customHeight="1" x14ac:dyDescent="0.25">
      <c r="A11" s="345"/>
      <c r="B11" s="497" t="s">
        <v>859</v>
      </c>
      <c r="C11" s="19">
        <v>12</v>
      </c>
      <c r="D11" s="19">
        <v>4</v>
      </c>
      <c r="E11" s="25">
        <v>70</v>
      </c>
      <c r="F11" s="25">
        <v>8</v>
      </c>
      <c r="G11" s="25"/>
      <c r="H11" s="25">
        <v>416</v>
      </c>
      <c r="I11" s="19">
        <v>102</v>
      </c>
      <c r="J11" s="345"/>
      <c r="K11" s="511">
        <f t="shared" si="1"/>
        <v>5.5</v>
      </c>
      <c r="L11" s="497" t="s">
        <v>859</v>
      </c>
      <c r="M11" s="19">
        <v>14</v>
      </c>
      <c r="N11" s="19">
        <v>7</v>
      </c>
      <c r="O11" s="25">
        <v>77</v>
      </c>
      <c r="P11" s="25">
        <v>17</v>
      </c>
      <c r="Q11" s="25">
        <v>1</v>
      </c>
      <c r="R11" s="25">
        <v>511</v>
      </c>
      <c r="S11" s="19">
        <v>122</v>
      </c>
      <c r="T11" s="512">
        <f t="shared" si="2"/>
        <v>0.23874755381604695</v>
      </c>
      <c r="U11" s="512">
        <v>562.46699999999998</v>
      </c>
      <c r="V11" s="515">
        <v>437.34399999999999</v>
      </c>
      <c r="W11" s="515">
        <f>U11-V11</f>
        <v>125.12299999999999</v>
      </c>
      <c r="X11" s="515">
        <f>W11-U12</f>
        <v>25.330467741935479</v>
      </c>
    </row>
    <row r="12" spans="1:24" ht="18.75" customHeight="1" x14ac:dyDescent="0.25">
      <c r="A12" s="345"/>
      <c r="B12" s="497" t="s">
        <v>912</v>
      </c>
      <c r="C12" s="19">
        <v>11</v>
      </c>
      <c r="D12" s="19">
        <v>2</v>
      </c>
      <c r="E12" s="25">
        <v>65</v>
      </c>
      <c r="F12" s="25">
        <v>27</v>
      </c>
      <c r="G12" s="25">
        <v>1</v>
      </c>
      <c r="H12" s="25">
        <v>470</v>
      </c>
      <c r="I12" s="19">
        <v>93</v>
      </c>
      <c r="J12" s="345"/>
      <c r="K12" s="511">
        <f t="shared" si="1"/>
        <v>5.1428571428571432</v>
      </c>
      <c r="L12" s="497" t="s">
        <v>912</v>
      </c>
      <c r="M12" s="19">
        <v>14</v>
      </c>
      <c r="N12" s="19">
        <v>2</v>
      </c>
      <c r="O12" s="25">
        <v>72</v>
      </c>
      <c r="P12" s="25">
        <v>17</v>
      </c>
      <c r="Q12" s="25">
        <v>1</v>
      </c>
      <c r="R12" s="25">
        <v>606</v>
      </c>
      <c r="S12" s="19">
        <v>85</v>
      </c>
      <c r="T12" s="512">
        <f t="shared" si="2"/>
        <v>0.14026402640264027</v>
      </c>
      <c r="U12" s="512">
        <f>U11*T5</f>
        <v>99.792532258064512</v>
      </c>
      <c r="V12" s="345"/>
      <c r="W12" s="345"/>
      <c r="X12" s="345"/>
    </row>
    <row r="13" spans="1:24" ht="18.75" customHeight="1" x14ac:dyDescent="0.25">
      <c r="A13" s="345"/>
      <c r="B13" s="497" t="s">
        <v>1407</v>
      </c>
      <c r="C13" s="19">
        <v>9</v>
      </c>
      <c r="D13" s="19">
        <v>9</v>
      </c>
      <c r="E13" s="25">
        <v>57</v>
      </c>
      <c r="F13" s="25">
        <v>16</v>
      </c>
      <c r="G13" s="25">
        <v>1</v>
      </c>
      <c r="H13" s="25">
        <v>539</v>
      </c>
      <c r="I13" s="19">
        <v>108</v>
      </c>
      <c r="J13" s="345"/>
      <c r="K13" s="511">
        <f t="shared" si="1"/>
        <v>5.2142857142857144</v>
      </c>
      <c r="L13" s="497" t="s">
        <v>1407</v>
      </c>
      <c r="M13" s="19">
        <v>14</v>
      </c>
      <c r="N13" s="19">
        <v>8</v>
      </c>
      <c r="O13" s="25">
        <v>73</v>
      </c>
      <c r="P13" s="25">
        <v>17</v>
      </c>
      <c r="Q13" s="25"/>
      <c r="R13" s="25">
        <v>619</v>
      </c>
      <c r="S13" s="19">
        <v>48</v>
      </c>
      <c r="T13" s="512">
        <f t="shared" si="2"/>
        <v>7.7544426494345717E-2</v>
      </c>
      <c r="U13" s="345"/>
      <c r="V13" s="345"/>
      <c r="W13" s="345"/>
      <c r="X13" s="345"/>
    </row>
    <row r="14" spans="1:24" ht="18.75" customHeight="1" x14ac:dyDescent="0.25">
      <c r="A14" s="345"/>
      <c r="B14" s="497" t="s">
        <v>966</v>
      </c>
      <c r="C14" s="19">
        <v>13</v>
      </c>
      <c r="D14" s="19">
        <v>23</v>
      </c>
      <c r="E14" s="25">
        <v>88</v>
      </c>
      <c r="F14" s="25">
        <v>25</v>
      </c>
      <c r="G14" s="25"/>
      <c r="H14" s="25">
        <v>540</v>
      </c>
      <c r="I14" s="19">
        <v>126</v>
      </c>
      <c r="J14" s="345"/>
      <c r="K14" s="511">
        <f t="shared" si="1"/>
        <v>5.6875</v>
      </c>
      <c r="L14" s="497" t="s">
        <v>966</v>
      </c>
      <c r="M14" s="19">
        <v>16</v>
      </c>
      <c r="N14" s="19">
        <v>10</v>
      </c>
      <c r="O14" s="25">
        <v>91</v>
      </c>
      <c r="P14" s="25">
        <v>30</v>
      </c>
      <c r="Q14" s="25">
        <v>1</v>
      </c>
      <c r="R14" s="25">
        <v>681</v>
      </c>
      <c r="S14" s="19">
        <v>110</v>
      </c>
      <c r="T14" s="512">
        <f t="shared" si="2"/>
        <v>0.16152716593245228</v>
      </c>
      <c r="U14" s="345"/>
      <c r="V14" s="345"/>
      <c r="W14" s="345"/>
      <c r="X14" s="345"/>
    </row>
    <row r="15" spans="1:24" ht="18.75" customHeight="1" x14ac:dyDescent="0.25">
      <c r="A15" s="345"/>
      <c r="B15" s="520" t="s">
        <v>615</v>
      </c>
      <c r="C15" s="49">
        <v>22</v>
      </c>
      <c r="D15" s="49">
        <v>19</v>
      </c>
      <c r="E15" s="50">
        <v>110</v>
      </c>
      <c r="F15" s="50">
        <v>31</v>
      </c>
      <c r="G15" s="50">
        <v>1</v>
      </c>
      <c r="H15" s="50">
        <v>618</v>
      </c>
      <c r="I15" s="19">
        <v>126</v>
      </c>
      <c r="J15" s="345"/>
      <c r="K15" s="511">
        <f t="shared" si="1"/>
        <v>6.1111111111111107</v>
      </c>
      <c r="L15" s="520" t="s">
        <v>615</v>
      </c>
      <c r="M15" s="49">
        <v>18</v>
      </c>
      <c r="N15" s="49">
        <v>7</v>
      </c>
      <c r="O15" s="50">
        <v>110</v>
      </c>
      <c r="P15" s="50">
        <v>30</v>
      </c>
      <c r="Q15" s="50"/>
      <c r="R15" s="50">
        <v>612</v>
      </c>
      <c r="S15" s="19">
        <v>57</v>
      </c>
      <c r="T15" s="512">
        <f t="shared" si="2"/>
        <v>9.3137254901960786E-2</v>
      </c>
      <c r="U15" s="345"/>
      <c r="V15" s="345"/>
      <c r="W15" s="345"/>
      <c r="X15" s="345"/>
    </row>
    <row r="16" spans="1:24" ht="18.75" customHeight="1" x14ac:dyDescent="0.25">
      <c r="A16" s="521"/>
      <c r="B16" s="497" t="s">
        <v>1408</v>
      </c>
      <c r="C16" s="522">
        <f t="shared" ref="C16:I16" si="3">SUM(C9:C15)</f>
        <v>98</v>
      </c>
      <c r="D16" s="498">
        <f t="shared" si="3"/>
        <v>67</v>
      </c>
      <c r="E16" s="498">
        <f t="shared" si="3"/>
        <v>594</v>
      </c>
      <c r="F16" s="498">
        <f t="shared" si="3"/>
        <v>114</v>
      </c>
      <c r="G16" s="498">
        <f t="shared" si="3"/>
        <v>3</v>
      </c>
      <c r="H16" s="498">
        <f t="shared" si="3"/>
        <v>3004</v>
      </c>
      <c r="I16" s="523">
        <f t="shared" si="3"/>
        <v>693</v>
      </c>
      <c r="J16" s="345"/>
      <c r="K16" s="345"/>
      <c r="L16" s="497" t="s">
        <v>1408</v>
      </c>
      <c r="M16" s="522">
        <f t="shared" ref="M16:S16" si="4">SUM(M4:M15)</f>
        <v>171</v>
      </c>
      <c r="N16" s="522">
        <f t="shared" si="4"/>
        <v>99</v>
      </c>
      <c r="O16" s="522">
        <f t="shared" si="4"/>
        <v>950</v>
      </c>
      <c r="P16" s="522">
        <f t="shared" si="4"/>
        <v>265</v>
      </c>
      <c r="Q16" s="522">
        <f t="shared" si="4"/>
        <v>7</v>
      </c>
      <c r="R16" s="522">
        <f t="shared" si="4"/>
        <v>6969</v>
      </c>
      <c r="S16" s="522">
        <f t="shared" si="4"/>
        <v>1143</v>
      </c>
      <c r="T16" s="345"/>
      <c r="U16" s="345"/>
      <c r="V16" s="345"/>
      <c r="W16" s="345"/>
      <c r="X16" s="345"/>
    </row>
    <row r="17" spans="1:24" ht="18.75" customHeight="1" x14ac:dyDescent="0.25">
      <c r="A17" s="521"/>
      <c r="C17" s="5"/>
      <c r="D17" s="5"/>
      <c r="E17" s="5"/>
      <c r="F17" s="4"/>
      <c r="G17" s="5"/>
      <c r="H17" s="5"/>
      <c r="I17" s="5"/>
      <c r="J17" s="345"/>
      <c r="K17" s="345"/>
      <c r="M17" s="5"/>
      <c r="N17" s="5"/>
      <c r="O17" s="5"/>
      <c r="P17" s="5"/>
      <c r="Q17" s="5"/>
      <c r="R17" s="5"/>
      <c r="S17" s="5"/>
      <c r="T17" s="345"/>
      <c r="U17" s="345"/>
      <c r="V17" s="345"/>
      <c r="W17" s="345"/>
      <c r="X17" s="345"/>
    </row>
    <row r="18" spans="1:24" ht="18.75" customHeight="1" x14ac:dyDescent="0.25">
      <c r="A18" s="521"/>
      <c r="C18" s="5"/>
      <c r="D18" s="5"/>
      <c r="E18" s="5"/>
      <c r="F18" s="345"/>
      <c r="G18" s="5"/>
      <c r="H18" s="5"/>
      <c r="I18" s="5"/>
      <c r="J18" s="345"/>
      <c r="K18" s="345"/>
      <c r="M18" s="5"/>
      <c r="N18" s="5"/>
      <c r="O18" s="5"/>
      <c r="P18" s="5"/>
      <c r="Q18" s="5"/>
      <c r="R18" s="5"/>
      <c r="S18" s="5"/>
      <c r="T18" s="345"/>
      <c r="U18" s="345"/>
      <c r="V18" s="345"/>
      <c r="W18" s="345"/>
      <c r="X18" s="345"/>
    </row>
    <row r="19" spans="1:24" ht="18.75" customHeight="1" x14ac:dyDescent="0.25">
      <c r="A19" s="521"/>
      <c r="B19" s="674" t="s">
        <v>1409</v>
      </c>
      <c r="C19" s="675"/>
      <c r="D19" s="675"/>
      <c r="E19" s="675"/>
      <c r="F19" s="676"/>
      <c r="G19" s="675"/>
      <c r="H19" s="675"/>
      <c r="I19" s="675"/>
      <c r="J19" s="345"/>
      <c r="K19" s="345"/>
      <c r="M19" s="5"/>
      <c r="N19" s="5"/>
      <c r="O19" s="5"/>
      <c r="P19" s="5"/>
      <c r="Q19" s="5"/>
      <c r="R19" s="5"/>
      <c r="S19" s="5"/>
      <c r="T19" s="345"/>
      <c r="U19" s="345"/>
      <c r="V19" s="345"/>
      <c r="W19" s="345"/>
      <c r="X19" s="345"/>
    </row>
    <row r="20" spans="1:24" ht="18.75" customHeight="1" x14ac:dyDescent="0.25">
      <c r="A20" s="521"/>
      <c r="B20" s="497" t="s">
        <v>1397</v>
      </c>
      <c r="C20" s="508" t="s">
        <v>1398</v>
      </c>
      <c r="D20" s="508" t="s">
        <v>519</v>
      </c>
      <c r="E20" s="508" t="s">
        <v>518</v>
      </c>
      <c r="F20" s="524" t="s">
        <v>1399</v>
      </c>
      <c r="G20" s="508" t="s">
        <v>1400</v>
      </c>
      <c r="H20" s="508" t="s">
        <v>1401</v>
      </c>
      <c r="I20" s="508" t="s">
        <v>1402</v>
      </c>
      <c r="J20" s="345"/>
      <c r="K20" s="345"/>
      <c r="M20" s="5"/>
      <c r="N20" s="5"/>
      <c r="O20" s="5"/>
      <c r="P20" s="5"/>
      <c r="Q20" s="5"/>
      <c r="R20" s="5"/>
      <c r="S20" s="5"/>
      <c r="T20" s="345"/>
      <c r="U20" s="345"/>
      <c r="V20" s="345"/>
      <c r="W20" s="345"/>
      <c r="X20" s="345"/>
    </row>
    <row r="21" spans="1:24" ht="18.75" customHeight="1" x14ac:dyDescent="0.25">
      <c r="A21" s="525">
        <f t="shared" ref="A21:A33" si="5">+E21/C21</f>
        <v>5.8571428571428568</v>
      </c>
      <c r="B21" s="497" t="s">
        <v>1403</v>
      </c>
      <c r="C21" s="19">
        <v>7</v>
      </c>
      <c r="D21" s="19">
        <v>13</v>
      </c>
      <c r="E21" s="50">
        <v>41</v>
      </c>
      <c r="F21" s="526">
        <f t="shared" ref="F21:F32" si="6">+E21/4</f>
        <v>10.25</v>
      </c>
      <c r="G21" s="50"/>
      <c r="H21" s="50">
        <v>663</v>
      </c>
      <c r="I21" s="19">
        <v>48</v>
      </c>
      <c r="J21" s="345"/>
      <c r="K21" s="345"/>
      <c r="M21" s="5"/>
      <c r="N21" s="5"/>
      <c r="O21" s="5"/>
      <c r="P21" s="5"/>
      <c r="Q21" s="5"/>
      <c r="R21" s="5"/>
      <c r="S21" s="5"/>
      <c r="T21" s="345"/>
      <c r="U21" s="345"/>
      <c r="V21" s="345"/>
      <c r="W21" s="345"/>
      <c r="X21" s="345"/>
    </row>
    <row r="22" spans="1:24" ht="18.75" customHeight="1" x14ac:dyDescent="0.25">
      <c r="A22" s="525">
        <f t="shared" si="5"/>
        <v>5.5</v>
      </c>
      <c r="B22" s="497" t="s">
        <v>1404</v>
      </c>
      <c r="C22" s="19">
        <v>18</v>
      </c>
      <c r="D22" s="25">
        <v>7</v>
      </c>
      <c r="E22" s="19">
        <v>99</v>
      </c>
      <c r="F22" s="526">
        <f t="shared" si="6"/>
        <v>24.75</v>
      </c>
      <c r="G22" s="19">
        <v>1</v>
      </c>
      <c r="H22" s="19">
        <v>593</v>
      </c>
      <c r="I22" s="17">
        <v>104</v>
      </c>
      <c r="J22" s="345"/>
      <c r="K22" s="345"/>
      <c r="M22" s="5"/>
      <c r="N22" s="5"/>
      <c r="O22" s="5"/>
      <c r="P22" s="5"/>
      <c r="Q22" s="5"/>
      <c r="R22" s="5"/>
      <c r="S22" s="5"/>
      <c r="T22" s="345"/>
      <c r="U22" s="345"/>
      <c r="V22" s="345"/>
      <c r="W22" s="345"/>
      <c r="X22" s="345"/>
    </row>
    <row r="23" spans="1:24" ht="18.75" customHeight="1" x14ac:dyDescent="0.25">
      <c r="A23" s="525">
        <f t="shared" si="5"/>
        <v>5.7333333333333334</v>
      </c>
      <c r="B23" s="497" t="s">
        <v>714</v>
      </c>
      <c r="C23" s="19">
        <v>15</v>
      </c>
      <c r="D23" s="25">
        <v>8</v>
      </c>
      <c r="E23" s="19">
        <v>86</v>
      </c>
      <c r="F23" s="526">
        <f t="shared" si="6"/>
        <v>21.5</v>
      </c>
      <c r="G23" s="19"/>
      <c r="H23" s="19">
        <v>678</v>
      </c>
      <c r="I23" s="17">
        <v>93</v>
      </c>
      <c r="J23" s="345"/>
      <c r="K23" s="345"/>
      <c r="M23" s="5"/>
      <c r="N23" s="5"/>
      <c r="O23" s="5"/>
      <c r="P23" s="5"/>
      <c r="Q23" s="5"/>
      <c r="R23" s="5"/>
      <c r="S23" s="5"/>
      <c r="T23" s="345"/>
      <c r="U23" s="345"/>
      <c r="V23" s="345"/>
      <c r="W23" s="345"/>
      <c r="X23" s="345"/>
    </row>
    <row r="24" spans="1:24" ht="18.75" customHeight="1" x14ac:dyDescent="0.25">
      <c r="A24" s="525">
        <f t="shared" si="5"/>
        <v>5.4117647058823533</v>
      </c>
      <c r="B24" s="497" t="s">
        <v>1405</v>
      </c>
      <c r="C24" s="19">
        <v>17</v>
      </c>
      <c r="D24" s="25">
        <v>23</v>
      </c>
      <c r="E24" s="19">
        <v>92</v>
      </c>
      <c r="F24" s="526">
        <f t="shared" si="6"/>
        <v>23</v>
      </c>
      <c r="G24" s="19"/>
      <c r="H24" s="19">
        <v>645</v>
      </c>
      <c r="I24" s="17">
        <v>36</v>
      </c>
      <c r="J24" s="345"/>
      <c r="K24" s="345"/>
      <c r="M24" s="5"/>
      <c r="N24" s="5"/>
      <c r="O24" s="5"/>
      <c r="P24" s="5"/>
      <c r="Q24" s="5"/>
      <c r="R24" s="5"/>
      <c r="S24" s="5"/>
      <c r="T24" s="345"/>
      <c r="U24" s="345"/>
      <c r="V24" s="345"/>
      <c r="W24" s="345"/>
      <c r="X24" s="345"/>
    </row>
    <row r="25" spans="1:24" ht="18.75" customHeight="1" x14ac:dyDescent="0.25">
      <c r="A25" s="527">
        <f t="shared" si="5"/>
        <v>5.4736842105263159</v>
      </c>
      <c r="B25" s="497" t="s">
        <v>1406</v>
      </c>
      <c r="C25" s="19">
        <v>19</v>
      </c>
      <c r="D25" s="25">
        <v>39</v>
      </c>
      <c r="E25" s="19">
        <v>104</v>
      </c>
      <c r="F25" s="526">
        <f t="shared" si="6"/>
        <v>26</v>
      </c>
      <c r="G25" s="19"/>
      <c r="H25" s="19">
        <v>677</v>
      </c>
      <c r="I25" s="17">
        <v>96</v>
      </c>
      <c r="J25" s="345"/>
      <c r="K25" s="345"/>
      <c r="M25" s="5"/>
      <c r="N25" s="5"/>
      <c r="O25" s="5"/>
      <c r="P25" s="5"/>
      <c r="Q25" s="5"/>
      <c r="R25" s="5"/>
      <c r="S25" s="5"/>
      <c r="T25" s="345"/>
      <c r="U25" s="345"/>
      <c r="V25" s="345"/>
      <c r="W25" s="345"/>
      <c r="X25" s="345"/>
    </row>
    <row r="26" spans="1:24" ht="18.75" customHeight="1" x14ac:dyDescent="0.25">
      <c r="A26" s="527">
        <f t="shared" si="5"/>
        <v>5.375</v>
      </c>
      <c r="B26" s="497" t="s">
        <v>524</v>
      </c>
      <c r="C26" s="19">
        <v>8</v>
      </c>
      <c r="D26" s="19">
        <v>24</v>
      </c>
      <c r="E26" s="517">
        <v>43</v>
      </c>
      <c r="F26" s="22">
        <f t="shared" si="6"/>
        <v>10.75</v>
      </c>
      <c r="G26" s="519"/>
      <c r="H26" s="19">
        <v>478</v>
      </c>
      <c r="I26" s="19">
        <v>57</v>
      </c>
      <c r="J26" s="345"/>
      <c r="K26" s="345"/>
      <c r="M26" s="5"/>
      <c r="N26" s="5"/>
      <c r="O26" s="5"/>
      <c r="P26" s="5"/>
      <c r="Q26" s="5"/>
      <c r="R26" s="5"/>
      <c r="S26" s="5"/>
      <c r="T26" s="345"/>
      <c r="U26" s="345"/>
      <c r="V26" s="345"/>
      <c r="W26" s="345"/>
      <c r="X26" s="345"/>
    </row>
    <row r="27" spans="1:24" ht="18.75" customHeight="1" x14ac:dyDescent="0.25">
      <c r="A27" s="527">
        <f t="shared" si="5"/>
        <v>7.666666666666667</v>
      </c>
      <c r="B27" s="497" t="s">
        <v>554</v>
      </c>
      <c r="C27" s="19">
        <v>12</v>
      </c>
      <c r="D27" s="19">
        <v>23</v>
      </c>
      <c r="E27" s="50">
        <v>92</v>
      </c>
      <c r="F27" s="528">
        <f t="shared" si="6"/>
        <v>23</v>
      </c>
      <c r="G27" s="49"/>
      <c r="H27" s="529">
        <v>550</v>
      </c>
      <c r="I27" s="19">
        <v>117</v>
      </c>
      <c r="J27" s="345"/>
      <c r="K27" s="345"/>
      <c r="M27" s="5"/>
      <c r="N27" s="5"/>
      <c r="O27" s="5"/>
      <c r="P27" s="5"/>
      <c r="Q27" s="5"/>
      <c r="R27" s="5"/>
      <c r="S27" s="5"/>
      <c r="T27" s="345"/>
      <c r="U27" s="345"/>
      <c r="V27" s="345"/>
      <c r="W27" s="345"/>
      <c r="X27" s="345"/>
    </row>
    <row r="28" spans="1:24" ht="18.75" customHeight="1" x14ac:dyDescent="0.25">
      <c r="A28" s="527">
        <f t="shared" si="5"/>
        <v>5.6111111111111107</v>
      </c>
      <c r="B28" s="497" t="s">
        <v>859</v>
      </c>
      <c r="C28" s="19">
        <v>18</v>
      </c>
      <c r="D28" s="25">
        <v>48</v>
      </c>
      <c r="E28" s="19">
        <v>101</v>
      </c>
      <c r="F28" s="526">
        <f t="shared" si="6"/>
        <v>25.25</v>
      </c>
      <c r="G28" s="19"/>
      <c r="H28" s="530">
        <v>597</v>
      </c>
      <c r="I28" s="19">
        <v>106</v>
      </c>
      <c r="J28" s="345"/>
      <c r="K28" s="345"/>
      <c r="M28" s="5"/>
      <c r="N28" s="5"/>
      <c r="O28" s="5"/>
      <c r="P28" s="5"/>
      <c r="Q28" s="5"/>
      <c r="R28" s="5"/>
      <c r="S28" s="5"/>
      <c r="T28" s="345"/>
      <c r="U28" s="345"/>
      <c r="V28" s="345"/>
      <c r="W28" s="345"/>
      <c r="X28" s="345"/>
    </row>
    <row r="29" spans="1:24" ht="18.75" customHeight="1" x14ac:dyDescent="0.25">
      <c r="A29" s="531" t="e">
        <f t="shared" si="5"/>
        <v>#DIV/0!</v>
      </c>
      <c r="B29" s="497" t="s">
        <v>912</v>
      </c>
      <c r="C29" s="19"/>
      <c r="D29" s="25"/>
      <c r="E29" s="19"/>
      <c r="F29" s="526">
        <f t="shared" si="6"/>
        <v>0</v>
      </c>
      <c r="G29" s="19"/>
      <c r="H29" s="530"/>
      <c r="I29" s="19"/>
      <c r="J29" s="345"/>
      <c r="K29" s="345"/>
      <c r="M29" s="5"/>
      <c r="N29" s="5"/>
      <c r="O29" s="5"/>
      <c r="P29" s="5"/>
      <c r="Q29" s="5"/>
      <c r="R29" s="5"/>
      <c r="S29" s="5"/>
      <c r="T29" s="345"/>
      <c r="U29" s="345"/>
      <c r="V29" s="345"/>
      <c r="W29" s="345"/>
      <c r="X29" s="345"/>
    </row>
    <row r="30" spans="1:24" ht="18.75" customHeight="1" x14ac:dyDescent="0.25">
      <c r="A30" s="531" t="e">
        <f t="shared" si="5"/>
        <v>#DIV/0!</v>
      </c>
      <c r="B30" s="497" t="s">
        <v>1407</v>
      </c>
      <c r="C30" s="19"/>
      <c r="D30" s="25"/>
      <c r="E30" s="19"/>
      <c r="F30" s="526">
        <f t="shared" si="6"/>
        <v>0</v>
      </c>
      <c r="G30" s="19"/>
      <c r="H30" s="530"/>
      <c r="I30" s="19"/>
      <c r="J30" s="345"/>
      <c r="K30" s="345"/>
      <c r="M30" s="5"/>
      <c r="N30" s="5"/>
      <c r="O30" s="5"/>
      <c r="P30" s="5"/>
      <c r="Q30" s="5"/>
      <c r="R30" s="5"/>
      <c r="S30" s="5"/>
      <c r="T30" s="345"/>
      <c r="U30" s="345"/>
      <c r="V30" s="345"/>
      <c r="W30" s="345"/>
      <c r="X30" s="345"/>
    </row>
    <row r="31" spans="1:24" ht="18.75" customHeight="1" x14ac:dyDescent="0.25">
      <c r="A31" s="531" t="e">
        <f t="shared" si="5"/>
        <v>#DIV/0!</v>
      </c>
      <c r="B31" s="497" t="s">
        <v>966</v>
      </c>
      <c r="C31" s="19"/>
      <c r="D31" s="25"/>
      <c r="E31" s="19"/>
      <c r="F31" s="526">
        <f t="shared" si="6"/>
        <v>0</v>
      </c>
      <c r="G31" s="19"/>
      <c r="H31" s="530"/>
      <c r="I31" s="19"/>
      <c r="J31" s="345"/>
      <c r="K31" s="345"/>
      <c r="M31" s="5"/>
      <c r="N31" s="5"/>
      <c r="O31" s="5"/>
      <c r="P31" s="5"/>
      <c r="Q31" s="5"/>
      <c r="R31" s="5"/>
      <c r="S31" s="5"/>
      <c r="T31" s="345"/>
      <c r="U31" s="345"/>
      <c r="V31" s="345"/>
      <c r="W31" s="345"/>
      <c r="X31" s="345"/>
    </row>
    <row r="32" spans="1:24" ht="18.75" customHeight="1" x14ac:dyDescent="0.25">
      <c r="A32" s="531" t="e">
        <f t="shared" si="5"/>
        <v>#DIV/0!</v>
      </c>
      <c r="B32" s="520" t="s">
        <v>615</v>
      </c>
      <c r="C32" s="49"/>
      <c r="D32" s="49"/>
      <c r="E32" s="532"/>
      <c r="F32" s="526">
        <f t="shared" si="6"/>
        <v>0</v>
      </c>
      <c r="G32" s="532"/>
      <c r="H32" s="50"/>
      <c r="I32" s="19"/>
      <c r="J32" s="345"/>
      <c r="K32" s="345"/>
      <c r="M32" s="5"/>
      <c r="N32" s="5"/>
      <c r="O32" s="5"/>
      <c r="P32" s="5"/>
      <c r="Q32" s="5"/>
      <c r="R32" s="5"/>
      <c r="S32" s="5"/>
      <c r="T32" s="345"/>
      <c r="U32" s="345"/>
      <c r="V32" s="345"/>
      <c r="W32" s="345"/>
      <c r="X32" s="345"/>
    </row>
    <row r="33" spans="1:24" ht="18.75" customHeight="1" x14ac:dyDescent="0.25">
      <c r="A33" s="525">
        <f t="shared" si="5"/>
        <v>5.7719298245614032</v>
      </c>
      <c r="B33" s="497" t="s">
        <v>1408</v>
      </c>
      <c r="C33" s="522">
        <f t="shared" ref="C33:I33" si="7">SUM(C21:C32)</f>
        <v>114</v>
      </c>
      <c r="D33" s="522">
        <f t="shared" si="7"/>
        <v>185</v>
      </c>
      <c r="E33" s="522">
        <f t="shared" si="7"/>
        <v>658</v>
      </c>
      <c r="F33" s="533">
        <f t="shared" si="7"/>
        <v>164.5</v>
      </c>
      <c r="G33" s="522">
        <f t="shared" si="7"/>
        <v>1</v>
      </c>
      <c r="H33" s="522">
        <f t="shared" si="7"/>
        <v>4881</v>
      </c>
      <c r="I33" s="522">
        <f t="shared" si="7"/>
        <v>657</v>
      </c>
      <c r="J33" s="345"/>
      <c r="K33" s="345"/>
      <c r="M33" s="5"/>
      <c r="N33" s="5"/>
      <c r="O33" s="5"/>
      <c r="P33" s="5"/>
      <c r="Q33" s="5"/>
      <c r="R33" s="5"/>
      <c r="S33" s="5"/>
      <c r="T33" s="345"/>
      <c r="U33" s="345"/>
      <c r="V33" s="345"/>
      <c r="W33" s="345"/>
      <c r="X33" s="345"/>
    </row>
    <row r="34" spans="1:24" ht="18.75" customHeight="1" x14ac:dyDescent="0.25">
      <c r="A34" s="521"/>
      <c r="C34" s="5"/>
      <c r="D34" s="5"/>
      <c r="E34" s="5"/>
      <c r="F34" s="345"/>
      <c r="G34" s="5"/>
      <c r="H34" s="5"/>
      <c r="I34" s="5"/>
      <c r="J34" s="345"/>
      <c r="K34" s="345"/>
      <c r="M34" s="5"/>
      <c r="N34" s="5"/>
      <c r="O34" s="5"/>
      <c r="P34" s="5"/>
      <c r="Q34" s="5"/>
      <c r="R34" s="5"/>
      <c r="S34" s="5"/>
      <c r="T34" s="345"/>
      <c r="U34" s="345"/>
      <c r="V34" s="345"/>
      <c r="W34" s="345"/>
      <c r="X34" s="345"/>
    </row>
    <row r="35" spans="1:24" ht="18.75" customHeight="1" x14ac:dyDescent="0.25">
      <c r="A35" s="521"/>
      <c r="C35" s="5"/>
      <c r="D35" s="5"/>
      <c r="E35" s="5"/>
      <c r="F35" s="345"/>
      <c r="G35" s="5"/>
      <c r="H35" s="5"/>
      <c r="I35" s="5"/>
      <c r="J35" s="345"/>
      <c r="K35" s="345"/>
      <c r="M35" s="5"/>
      <c r="N35" s="5"/>
      <c r="O35" s="5"/>
      <c r="P35" s="5"/>
      <c r="Q35" s="5"/>
      <c r="R35" s="5"/>
      <c r="S35" s="5"/>
      <c r="T35" s="345"/>
      <c r="U35" s="345"/>
      <c r="V35" s="345"/>
      <c r="W35" s="345"/>
      <c r="X35" s="345"/>
    </row>
    <row r="36" spans="1:24" ht="18.75" customHeight="1" x14ac:dyDescent="0.25">
      <c r="A36" s="521"/>
      <c r="C36" s="5"/>
      <c r="D36" s="5"/>
      <c r="E36" s="5"/>
      <c r="F36" s="345"/>
      <c r="G36" s="5"/>
      <c r="H36" s="5"/>
      <c r="I36" s="5"/>
      <c r="J36" s="345"/>
      <c r="K36" s="345"/>
      <c r="M36" s="5"/>
      <c r="N36" s="5"/>
      <c r="O36" s="5"/>
      <c r="P36" s="5"/>
      <c r="Q36" s="5"/>
      <c r="R36" s="5"/>
      <c r="S36" s="5"/>
      <c r="T36" s="345"/>
      <c r="U36" s="345"/>
      <c r="V36" s="345"/>
      <c r="W36" s="345"/>
      <c r="X36" s="345"/>
    </row>
    <row r="37" spans="1:24" ht="18.75" customHeight="1" x14ac:dyDescent="0.25">
      <c r="A37" s="521"/>
      <c r="C37" s="5"/>
      <c r="D37" s="5"/>
      <c r="E37" s="5"/>
      <c r="F37" s="345"/>
      <c r="G37" s="5"/>
      <c r="H37" s="5"/>
      <c r="I37" s="5"/>
      <c r="J37" s="345"/>
      <c r="K37" s="345"/>
      <c r="M37" s="5"/>
      <c r="N37" s="5"/>
      <c r="O37" s="5"/>
      <c r="P37" s="5"/>
      <c r="Q37" s="5"/>
      <c r="R37" s="5"/>
      <c r="S37" s="5"/>
      <c r="T37" s="345"/>
      <c r="U37" s="345"/>
      <c r="V37" s="345"/>
      <c r="W37" s="345"/>
      <c r="X37" s="345"/>
    </row>
    <row r="38" spans="1:24" ht="18.75" customHeight="1" x14ac:dyDescent="0.25">
      <c r="A38" s="521"/>
      <c r="C38" s="5"/>
      <c r="D38" s="5"/>
      <c r="E38" s="5"/>
      <c r="F38" s="345"/>
      <c r="G38" s="5"/>
      <c r="H38" s="5"/>
      <c r="I38" s="5"/>
      <c r="J38" s="345"/>
      <c r="K38" s="345"/>
      <c r="M38" s="5"/>
      <c r="N38" s="5"/>
      <c r="O38" s="5"/>
      <c r="P38" s="5"/>
      <c r="Q38" s="5"/>
      <c r="R38" s="5"/>
      <c r="S38" s="5"/>
      <c r="T38" s="345"/>
      <c r="U38" s="345"/>
      <c r="V38" s="345"/>
      <c r="W38" s="345"/>
      <c r="X38" s="345"/>
    </row>
    <row r="39" spans="1:24" ht="18.75" customHeight="1" x14ac:dyDescent="0.25">
      <c r="A39" s="521"/>
      <c r="C39" s="5"/>
      <c r="D39" s="5"/>
      <c r="E39" s="5"/>
      <c r="F39" s="345"/>
      <c r="G39" s="5"/>
      <c r="H39" s="5"/>
      <c r="I39" s="5"/>
      <c r="J39" s="345"/>
      <c r="K39" s="345"/>
      <c r="M39" s="5"/>
      <c r="N39" s="5"/>
      <c r="O39" s="5"/>
      <c r="P39" s="5"/>
      <c r="Q39" s="5"/>
      <c r="R39" s="5"/>
      <c r="S39" s="5"/>
      <c r="T39" s="345"/>
      <c r="U39" s="345"/>
      <c r="V39" s="345"/>
      <c r="W39" s="345"/>
      <c r="X39" s="345"/>
    </row>
  </sheetData>
  <mergeCells count="3">
    <mergeCell ref="B2:I2"/>
    <mergeCell ref="L2:S2"/>
    <mergeCell ref="B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M324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4.28515625" style="238" bestFit="1" customWidth="1"/>
    <col min="2" max="2" width="11.85546875" style="238" bestFit="1" customWidth="1"/>
    <col min="3" max="3" width="28.28515625" style="238" bestFit="1" customWidth="1"/>
    <col min="4" max="4" width="28.28515625" style="239" bestFit="1" customWidth="1"/>
    <col min="5" max="5" width="30.140625" style="238" bestFit="1" customWidth="1"/>
    <col min="6" max="6" width="28.140625" style="239" bestFit="1" customWidth="1"/>
    <col min="7" max="8" width="24.28515625" style="239" bestFit="1" customWidth="1"/>
    <col min="9" max="9" width="24.28515625" style="236" bestFit="1" customWidth="1"/>
    <col min="10" max="10" width="24.28515625" style="240" bestFit="1" customWidth="1"/>
    <col min="11" max="11" width="16.42578125" style="241" bestFit="1" customWidth="1"/>
    <col min="12" max="12" width="16.42578125" style="240" bestFit="1" customWidth="1"/>
    <col min="13" max="13" width="13.5703125" style="236" hidden="1" bestFit="1" customWidth="1"/>
    <col min="14" max="15" width="13.5703125" style="240" hidden="1" bestFit="1" customWidth="1"/>
    <col min="16" max="20" width="13.5703125" style="236" hidden="1" bestFit="1" customWidth="1"/>
    <col min="21" max="21" width="20" style="240" bestFit="1" customWidth="1"/>
    <col min="22" max="22" width="20.7109375" style="240" bestFit="1" customWidth="1"/>
    <col min="23" max="23" width="20.7109375" style="242" bestFit="1" customWidth="1"/>
    <col min="24" max="24" width="31.28515625" style="242" bestFit="1" customWidth="1"/>
    <col min="25" max="26" width="19.28515625" style="242" bestFit="1" customWidth="1"/>
    <col min="27" max="27" width="24.5703125" style="242" bestFit="1" customWidth="1"/>
    <col min="28" max="28" width="20.28515625" style="236" bestFit="1" customWidth="1"/>
    <col min="29" max="29" width="32.7109375" style="242" bestFit="1" customWidth="1"/>
    <col min="30" max="39" width="13.5703125" style="496" bestFit="1" customWidth="1"/>
  </cols>
  <sheetData>
    <row r="1" spans="1:39" s="94" customFormat="1" ht="18.75" customHeight="1" x14ac:dyDescent="0.25">
      <c r="A1" s="95"/>
      <c r="B1" s="107"/>
      <c r="C1" s="696" t="s">
        <v>89</v>
      </c>
      <c r="D1" s="697"/>
      <c r="E1" s="697"/>
      <c r="F1" s="697"/>
      <c r="G1" s="697"/>
      <c r="H1" s="697"/>
      <c r="I1" s="250"/>
      <c r="J1" s="223"/>
      <c r="K1" s="234"/>
      <c r="L1" s="234"/>
      <c r="M1" s="412"/>
      <c r="N1" s="223"/>
      <c r="O1" s="223"/>
      <c r="P1" s="250"/>
      <c r="Q1" s="250"/>
      <c r="R1" s="250"/>
      <c r="S1" s="250"/>
      <c r="T1" s="250"/>
      <c r="U1" s="234"/>
      <c r="V1" s="234"/>
      <c r="W1" s="413"/>
      <c r="X1" s="413"/>
      <c r="Y1" s="413"/>
      <c r="Z1" s="413"/>
      <c r="AA1" s="413"/>
      <c r="AB1" s="412"/>
      <c r="AC1" s="413"/>
      <c r="AD1" s="97"/>
      <c r="AE1" s="97"/>
      <c r="AF1" s="97"/>
      <c r="AG1" s="97"/>
      <c r="AH1" s="97"/>
      <c r="AI1" s="97"/>
      <c r="AJ1" s="97"/>
      <c r="AK1" s="97"/>
      <c r="AL1" s="97"/>
      <c r="AM1" s="97"/>
    </row>
    <row r="2" spans="1:39" s="94" customFormat="1" ht="18.75" customHeight="1" x14ac:dyDescent="0.25">
      <c r="A2" s="95"/>
      <c r="B2" s="107"/>
      <c r="C2" s="696" t="s">
        <v>90</v>
      </c>
      <c r="D2" s="697"/>
      <c r="E2" s="697"/>
      <c r="F2" s="697"/>
      <c r="G2" s="697"/>
      <c r="H2" s="697"/>
      <c r="I2" s="697"/>
      <c r="J2" s="697"/>
      <c r="K2" s="697"/>
      <c r="L2" s="234"/>
      <c r="M2" s="412"/>
      <c r="N2" s="223"/>
      <c r="O2" s="223"/>
      <c r="P2" s="250"/>
      <c r="Q2" s="250"/>
      <c r="R2" s="250"/>
      <c r="S2" s="250"/>
      <c r="T2" s="250"/>
      <c r="U2" s="234"/>
      <c r="V2" s="234"/>
      <c r="W2" s="413"/>
      <c r="X2" s="413"/>
      <c r="Y2" s="413"/>
      <c r="Z2" s="413"/>
      <c r="AA2" s="413"/>
      <c r="AB2" s="412"/>
      <c r="AC2" s="413"/>
      <c r="AD2" s="97"/>
      <c r="AE2" s="97"/>
      <c r="AF2" s="97"/>
      <c r="AG2" s="97"/>
      <c r="AH2" s="97"/>
      <c r="AI2" s="97"/>
      <c r="AJ2" s="97"/>
      <c r="AK2" s="97"/>
      <c r="AL2" s="97"/>
      <c r="AM2" s="97"/>
    </row>
    <row r="3" spans="1:39" s="94" customFormat="1" ht="18.75" customHeight="1" x14ac:dyDescent="0.25">
      <c r="A3" s="95"/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  <c r="N3" s="103"/>
      <c r="O3" s="103"/>
      <c r="P3" s="103"/>
      <c r="Q3" s="103"/>
      <c r="R3" s="103"/>
      <c r="S3" s="103"/>
      <c r="T3" s="103"/>
      <c r="U3" s="103"/>
      <c r="V3" s="103"/>
      <c r="W3" s="104"/>
      <c r="X3" s="104"/>
      <c r="Y3" s="104"/>
      <c r="Z3" s="104"/>
      <c r="AA3" s="104"/>
      <c r="AB3" s="104"/>
      <c r="AC3" s="104"/>
      <c r="AD3" s="97"/>
      <c r="AE3" s="97"/>
      <c r="AF3" s="97"/>
      <c r="AG3" s="97"/>
      <c r="AH3" s="97"/>
      <c r="AI3" s="97"/>
      <c r="AJ3" s="97"/>
      <c r="AK3" s="97"/>
      <c r="AL3" s="97"/>
      <c r="AM3" s="97"/>
    </row>
    <row r="4" spans="1:39" s="94" customFormat="1" ht="18.75" customHeight="1" x14ac:dyDescent="0.25">
      <c r="A4" s="95"/>
      <c r="B4" s="108"/>
      <c r="C4" s="698" t="s">
        <v>91</v>
      </c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  <c r="S4" s="669"/>
      <c r="T4" s="669"/>
      <c r="U4" s="669"/>
      <c r="V4" s="669"/>
      <c r="W4" s="669"/>
      <c r="X4" s="669"/>
      <c r="Y4" s="669"/>
      <c r="Z4" s="669"/>
      <c r="AA4" s="670"/>
      <c r="AB4" s="105"/>
      <c r="AC4" s="413"/>
      <c r="AD4" s="97"/>
      <c r="AE4" s="97"/>
      <c r="AF4" s="97"/>
      <c r="AG4" s="97"/>
      <c r="AH4" s="97"/>
      <c r="AI4" s="97"/>
      <c r="AJ4" s="97"/>
      <c r="AK4" s="97"/>
      <c r="AL4" s="97"/>
      <c r="AM4" s="97"/>
    </row>
    <row r="5" spans="1:39" s="94" customFormat="1" ht="18.75" customHeight="1" x14ac:dyDescent="0.25">
      <c r="A5" s="95"/>
      <c r="B5" s="109" t="s">
        <v>92</v>
      </c>
      <c r="C5" s="110" t="s">
        <v>93</v>
      </c>
      <c r="D5" s="101" t="s">
        <v>94</v>
      </c>
      <c r="E5" s="111" t="s">
        <v>509</v>
      </c>
      <c r="F5" s="101" t="s">
        <v>95</v>
      </c>
      <c r="G5" s="101" t="s">
        <v>96</v>
      </c>
      <c r="H5" s="101" t="s">
        <v>14</v>
      </c>
      <c r="I5" s="112" t="s">
        <v>97</v>
      </c>
      <c r="J5" s="113" t="s">
        <v>98</v>
      </c>
      <c r="K5" s="113" t="s">
        <v>99</v>
      </c>
      <c r="L5" s="113" t="s">
        <v>100</v>
      </c>
      <c r="M5" s="414" t="s">
        <v>101</v>
      </c>
      <c r="N5" s="115" t="s">
        <v>102</v>
      </c>
      <c r="O5" s="115" t="s">
        <v>103</v>
      </c>
      <c r="P5" s="116" t="s">
        <v>1143</v>
      </c>
      <c r="Q5" s="116" t="s">
        <v>104</v>
      </c>
      <c r="R5" s="116" t="s">
        <v>105</v>
      </c>
      <c r="S5" s="116" t="s">
        <v>106</v>
      </c>
      <c r="T5" s="116" t="s">
        <v>107</v>
      </c>
      <c r="U5" s="115" t="s">
        <v>108</v>
      </c>
      <c r="V5" s="118" t="s">
        <v>109</v>
      </c>
      <c r="W5" s="119" t="s">
        <v>110</v>
      </c>
      <c r="X5" s="120" t="s">
        <v>29</v>
      </c>
      <c r="Y5" s="119" t="s">
        <v>111</v>
      </c>
      <c r="Z5" s="119" t="s">
        <v>112</v>
      </c>
      <c r="AA5" s="119" t="s">
        <v>113</v>
      </c>
      <c r="AB5" s="121" t="s">
        <v>114</v>
      </c>
      <c r="AC5" s="413"/>
      <c r="AD5" s="97"/>
      <c r="AE5" s="97"/>
      <c r="AF5" s="97"/>
      <c r="AG5" s="97"/>
      <c r="AH5" s="97"/>
      <c r="AI5" s="97"/>
      <c r="AJ5" s="97"/>
      <c r="AK5" s="97"/>
      <c r="AL5" s="97"/>
      <c r="AM5" s="97"/>
    </row>
    <row r="6" spans="1:39" s="94" customFormat="1" ht="18.75" customHeight="1" x14ac:dyDescent="0.25">
      <c r="A6" s="222">
        <v>1</v>
      </c>
      <c r="B6" s="132">
        <v>44937</v>
      </c>
      <c r="C6" s="133" t="s">
        <v>126</v>
      </c>
      <c r="D6" s="134" t="s">
        <v>633</v>
      </c>
      <c r="E6" s="133"/>
      <c r="F6" s="134" t="s">
        <v>1144</v>
      </c>
      <c r="G6" s="134" t="s">
        <v>139</v>
      </c>
      <c r="H6" s="134" t="s">
        <v>126</v>
      </c>
      <c r="I6" s="135" t="s">
        <v>130</v>
      </c>
      <c r="J6" s="136" t="s">
        <v>140</v>
      </c>
      <c r="K6" s="136">
        <v>26</v>
      </c>
      <c r="L6" s="136">
        <v>20230008555</v>
      </c>
      <c r="M6" s="133"/>
      <c r="N6" s="133"/>
      <c r="O6" s="133"/>
      <c r="P6" s="133"/>
      <c r="Q6" s="133"/>
      <c r="R6" s="133"/>
      <c r="S6" s="133"/>
      <c r="T6" s="133"/>
      <c r="U6" s="136">
        <v>7087</v>
      </c>
      <c r="V6" s="137">
        <v>1206.4000000000001</v>
      </c>
      <c r="W6" s="137">
        <v>2.57</v>
      </c>
      <c r="X6" s="137"/>
      <c r="Y6" s="137"/>
      <c r="Z6" s="137"/>
      <c r="AA6" s="137">
        <v>11633.3</v>
      </c>
      <c r="AB6" s="211"/>
      <c r="AC6" s="187"/>
      <c r="AD6" s="97"/>
      <c r="AE6" s="97"/>
      <c r="AF6" s="97"/>
      <c r="AG6" s="97"/>
      <c r="AH6" s="97"/>
      <c r="AI6" s="97"/>
      <c r="AJ6" s="97"/>
      <c r="AK6" s="97"/>
      <c r="AL6" s="97"/>
      <c r="AM6" s="97"/>
    </row>
    <row r="7" spans="1:39" s="94" customFormat="1" ht="18.75" customHeight="1" x14ac:dyDescent="0.25">
      <c r="A7" s="222">
        <f t="shared" ref="A7:A14" si="0">A6+1</f>
        <v>2</v>
      </c>
      <c r="B7" s="132">
        <v>44937</v>
      </c>
      <c r="C7" s="133" t="s">
        <v>126</v>
      </c>
      <c r="D7" s="134" t="s">
        <v>1145</v>
      </c>
      <c r="E7" s="133"/>
      <c r="F7" s="134" t="s">
        <v>1146</v>
      </c>
      <c r="G7" s="134" t="s">
        <v>155</v>
      </c>
      <c r="H7" s="134" t="s">
        <v>126</v>
      </c>
      <c r="I7" s="135" t="s">
        <v>135</v>
      </c>
      <c r="J7" s="136">
        <v>961036</v>
      </c>
      <c r="K7" s="136">
        <v>26</v>
      </c>
      <c r="L7" s="136">
        <v>20230011924</v>
      </c>
      <c r="M7" s="133"/>
      <c r="N7" s="133"/>
      <c r="O7" s="133"/>
      <c r="P7" s="133"/>
      <c r="Q7" s="133"/>
      <c r="R7" s="133"/>
      <c r="S7" s="133"/>
      <c r="T7" s="133"/>
      <c r="U7" s="136">
        <v>14484</v>
      </c>
      <c r="V7" s="137">
        <v>1134.2</v>
      </c>
      <c r="W7" s="137">
        <v>2.92</v>
      </c>
      <c r="X7" s="137"/>
      <c r="Y7" s="137"/>
      <c r="Z7" s="137"/>
      <c r="AA7" s="137">
        <v>7833.18</v>
      </c>
      <c r="AB7" s="211"/>
      <c r="AC7" s="187"/>
      <c r="AD7" s="97"/>
      <c r="AE7" s="97"/>
      <c r="AF7" s="97"/>
      <c r="AG7" s="97"/>
      <c r="AH7" s="97"/>
      <c r="AI7" s="97"/>
      <c r="AJ7" s="97"/>
      <c r="AK7" s="97"/>
      <c r="AL7" s="97"/>
      <c r="AM7" s="97"/>
    </row>
    <row r="8" spans="1:39" s="94" customFormat="1" ht="18.75" customHeight="1" x14ac:dyDescent="0.25">
      <c r="A8" s="222">
        <f t="shared" si="0"/>
        <v>3</v>
      </c>
      <c r="B8" s="132">
        <v>44939</v>
      </c>
      <c r="C8" s="133" t="s">
        <v>126</v>
      </c>
      <c r="D8" s="134" t="s">
        <v>628</v>
      </c>
      <c r="E8" s="133"/>
      <c r="F8" s="134" t="s">
        <v>1147</v>
      </c>
      <c r="G8" s="134" t="s">
        <v>139</v>
      </c>
      <c r="H8" s="134" t="s">
        <v>126</v>
      </c>
      <c r="I8" s="135" t="s">
        <v>130</v>
      </c>
      <c r="J8" s="136" t="s">
        <v>1148</v>
      </c>
      <c r="K8" s="136">
        <v>26</v>
      </c>
      <c r="L8" s="136">
        <v>20230012768</v>
      </c>
      <c r="M8" s="133"/>
      <c r="N8" s="133"/>
      <c r="O8" s="133"/>
      <c r="P8" s="133"/>
      <c r="Q8" s="133"/>
      <c r="R8" s="133"/>
      <c r="S8" s="133"/>
      <c r="T8" s="133"/>
      <c r="U8" s="136">
        <v>9376</v>
      </c>
      <c r="V8" s="137">
        <v>801.8</v>
      </c>
      <c r="W8" s="137">
        <v>1.94</v>
      </c>
      <c r="X8" s="137"/>
      <c r="Y8" s="137"/>
      <c r="Z8" s="137"/>
      <c r="AA8" s="137">
        <v>8778.58</v>
      </c>
      <c r="AB8" s="211"/>
      <c r="AC8" s="187"/>
      <c r="AD8" s="97"/>
      <c r="AE8" s="97"/>
      <c r="AF8" s="97"/>
      <c r="AG8" s="97"/>
      <c r="AH8" s="97"/>
      <c r="AI8" s="97"/>
      <c r="AJ8" s="97"/>
      <c r="AK8" s="97"/>
      <c r="AL8" s="97"/>
      <c r="AM8" s="97"/>
    </row>
    <row r="9" spans="1:39" s="94" customFormat="1" ht="18.75" customHeight="1" x14ac:dyDescent="0.25">
      <c r="A9" s="222">
        <f t="shared" si="0"/>
        <v>4</v>
      </c>
      <c r="B9" s="133" t="s">
        <v>1149</v>
      </c>
      <c r="C9" s="133" t="s">
        <v>1150</v>
      </c>
      <c r="D9" s="134" t="s">
        <v>642</v>
      </c>
      <c r="E9" s="133"/>
      <c r="F9" s="134" t="s">
        <v>362</v>
      </c>
      <c r="G9" s="134" t="s">
        <v>155</v>
      </c>
      <c r="H9" s="134" t="s">
        <v>126</v>
      </c>
      <c r="I9" s="135" t="s">
        <v>135</v>
      </c>
      <c r="J9" s="136">
        <v>959654</v>
      </c>
      <c r="K9" s="136">
        <v>26</v>
      </c>
      <c r="L9" s="136">
        <v>20230019345</v>
      </c>
      <c r="M9" s="133"/>
      <c r="N9" s="133"/>
      <c r="O9" s="133"/>
      <c r="P9" s="133"/>
      <c r="Q9" s="133"/>
      <c r="R9" s="133"/>
      <c r="S9" s="133"/>
      <c r="T9" s="133"/>
      <c r="U9" s="136">
        <v>37975</v>
      </c>
      <c r="V9" s="137">
        <v>862.59</v>
      </c>
      <c r="W9" s="137">
        <v>1.62</v>
      </c>
      <c r="X9" s="137"/>
      <c r="Y9" s="137"/>
      <c r="Z9" s="137"/>
      <c r="AA9" s="137">
        <v>11677.5</v>
      </c>
      <c r="AB9" s="138"/>
      <c r="AC9" s="182"/>
      <c r="AD9" s="97"/>
      <c r="AE9" s="97"/>
      <c r="AF9" s="97"/>
      <c r="AG9" s="97"/>
      <c r="AH9" s="97"/>
      <c r="AI9" s="97"/>
      <c r="AJ9" s="97"/>
      <c r="AK9" s="97"/>
      <c r="AL9" s="97"/>
      <c r="AM9" s="97"/>
    </row>
    <row r="10" spans="1:39" s="94" customFormat="1" ht="18.75" customHeight="1" x14ac:dyDescent="0.25">
      <c r="A10" s="222">
        <f t="shared" si="0"/>
        <v>5</v>
      </c>
      <c r="B10" s="133" t="s">
        <v>1041</v>
      </c>
      <c r="C10" s="133" t="s">
        <v>126</v>
      </c>
      <c r="D10" s="134" t="s">
        <v>600</v>
      </c>
      <c r="E10" s="133"/>
      <c r="F10" s="134" t="s">
        <v>1151</v>
      </c>
      <c r="G10" s="134" t="s">
        <v>139</v>
      </c>
      <c r="H10" s="134" t="s">
        <v>126</v>
      </c>
      <c r="I10" s="135" t="s">
        <v>130</v>
      </c>
      <c r="J10" s="136">
        <v>926996</v>
      </c>
      <c r="K10" s="136">
        <v>26</v>
      </c>
      <c r="L10" s="136">
        <v>20230019501</v>
      </c>
      <c r="M10" s="133"/>
      <c r="N10" s="133"/>
      <c r="O10" s="133"/>
      <c r="P10" s="133"/>
      <c r="Q10" s="133"/>
      <c r="R10" s="133"/>
      <c r="S10" s="133"/>
      <c r="T10" s="133"/>
      <c r="U10" s="136">
        <v>38548</v>
      </c>
      <c r="V10" s="137">
        <v>2827.9</v>
      </c>
      <c r="W10" s="137">
        <v>12.72</v>
      </c>
      <c r="X10" s="137"/>
      <c r="Y10" s="137"/>
      <c r="Z10" s="146"/>
      <c r="AA10" s="146">
        <v>32115.61</v>
      </c>
      <c r="AB10" s="138"/>
      <c r="AC10" s="182"/>
      <c r="AD10" s="97"/>
      <c r="AE10" s="97"/>
      <c r="AF10" s="97"/>
      <c r="AG10" s="97"/>
      <c r="AH10" s="97"/>
      <c r="AI10" s="97"/>
      <c r="AJ10" s="97"/>
      <c r="AK10" s="97"/>
      <c r="AL10" s="97"/>
      <c r="AM10" s="97"/>
    </row>
    <row r="11" spans="1:39" s="94" customFormat="1" ht="18.75" customHeight="1" x14ac:dyDescent="0.25">
      <c r="A11" s="222">
        <f t="shared" si="0"/>
        <v>6</v>
      </c>
      <c r="B11" s="133" t="s">
        <v>1152</v>
      </c>
      <c r="C11" s="133" t="s">
        <v>1153</v>
      </c>
      <c r="D11" s="134" t="s">
        <v>623</v>
      </c>
      <c r="E11" s="133"/>
      <c r="F11" s="134" t="s">
        <v>1154</v>
      </c>
      <c r="G11" s="134" t="s">
        <v>160</v>
      </c>
      <c r="H11" s="134" t="s">
        <v>118</v>
      </c>
      <c r="I11" s="135" t="s">
        <v>124</v>
      </c>
      <c r="J11" s="136">
        <v>687946</v>
      </c>
      <c r="K11" s="136">
        <v>26</v>
      </c>
      <c r="L11" s="145">
        <v>20230026224</v>
      </c>
      <c r="M11" s="133"/>
      <c r="N11" s="133"/>
      <c r="O11" s="133"/>
      <c r="P11" s="133"/>
      <c r="Q11" s="133"/>
      <c r="R11" s="133"/>
      <c r="S11" s="133"/>
      <c r="T11" s="133"/>
      <c r="U11" s="136">
        <v>24160</v>
      </c>
      <c r="V11" s="137">
        <v>920.6</v>
      </c>
      <c r="W11" s="137">
        <v>2.1800000000000002</v>
      </c>
      <c r="X11" s="137"/>
      <c r="Y11" s="379"/>
      <c r="Z11" s="137"/>
      <c r="AA11" s="137">
        <v>9608.4</v>
      </c>
      <c r="AB11" s="415"/>
      <c r="AC11" s="187"/>
      <c r="AD11" s="97"/>
      <c r="AE11" s="97"/>
      <c r="AF11" s="97"/>
      <c r="AG11" s="97"/>
      <c r="AH11" s="97"/>
      <c r="AI11" s="97"/>
      <c r="AJ11" s="97"/>
      <c r="AK11" s="97"/>
      <c r="AL11" s="97"/>
      <c r="AM11" s="97"/>
    </row>
    <row r="12" spans="1:39" s="94" customFormat="1" ht="18.75" customHeight="1" x14ac:dyDescent="0.25">
      <c r="A12" s="222">
        <f t="shared" si="0"/>
        <v>7</v>
      </c>
      <c r="B12" s="133" t="s">
        <v>1155</v>
      </c>
      <c r="C12" s="133" t="s">
        <v>126</v>
      </c>
      <c r="D12" s="134" t="s">
        <v>624</v>
      </c>
      <c r="E12" s="133"/>
      <c r="F12" s="134" t="s">
        <v>138</v>
      </c>
      <c r="G12" s="134" t="s">
        <v>139</v>
      </c>
      <c r="H12" s="134" t="s">
        <v>126</v>
      </c>
      <c r="I12" s="135" t="s">
        <v>130</v>
      </c>
      <c r="J12" s="136">
        <v>836759</v>
      </c>
      <c r="K12" s="262">
        <v>48</v>
      </c>
      <c r="L12" s="145">
        <v>20230030675</v>
      </c>
      <c r="M12" s="214"/>
      <c r="N12" s="133"/>
      <c r="O12" s="133"/>
      <c r="P12" s="133"/>
      <c r="Q12" s="133"/>
      <c r="R12" s="133"/>
      <c r="S12" s="133"/>
      <c r="T12" s="133"/>
      <c r="U12" s="136">
        <v>76073</v>
      </c>
      <c r="V12" s="137">
        <v>7765.2</v>
      </c>
      <c r="W12" s="137">
        <v>18.78</v>
      </c>
      <c r="X12" s="137"/>
      <c r="Y12" s="137"/>
      <c r="Z12" s="147"/>
      <c r="AA12" s="147">
        <v>79188.86</v>
      </c>
      <c r="AB12" s="138"/>
      <c r="AC12" s="182"/>
      <c r="AD12" s="97"/>
      <c r="AE12" s="97"/>
      <c r="AF12" s="97"/>
      <c r="AG12" s="97"/>
      <c r="AH12" s="97"/>
      <c r="AI12" s="97"/>
      <c r="AJ12" s="97"/>
      <c r="AK12" s="97"/>
      <c r="AL12" s="97"/>
      <c r="AM12" s="97"/>
    </row>
    <row r="13" spans="1:39" s="94" customFormat="1" ht="18.75" customHeight="1" x14ac:dyDescent="0.25">
      <c r="A13" s="222">
        <f t="shared" si="0"/>
        <v>8</v>
      </c>
      <c r="B13" s="133" t="s">
        <v>1156</v>
      </c>
      <c r="C13" s="133" t="s">
        <v>126</v>
      </c>
      <c r="D13" s="134" t="s">
        <v>620</v>
      </c>
      <c r="E13" s="133"/>
      <c r="F13" s="134" t="s">
        <v>1157</v>
      </c>
      <c r="G13" s="134" t="s">
        <v>1158</v>
      </c>
      <c r="H13" s="134" t="s">
        <v>126</v>
      </c>
      <c r="I13" s="135" t="s">
        <v>135</v>
      </c>
      <c r="J13" s="136" t="s">
        <v>180</v>
      </c>
      <c r="K13" s="262">
        <v>26</v>
      </c>
      <c r="L13" s="136">
        <v>20230034420</v>
      </c>
      <c r="M13" s="214"/>
      <c r="N13" s="133"/>
      <c r="O13" s="133"/>
      <c r="P13" s="133"/>
      <c r="Q13" s="133"/>
      <c r="R13" s="133"/>
      <c r="S13" s="133"/>
      <c r="T13" s="133"/>
      <c r="U13" s="136">
        <v>27220</v>
      </c>
      <c r="V13" s="137">
        <v>2424.4</v>
      </c>
      <c r="W13" s="137">
        <v>3.43</v>
      </c>
      <c r="X13" s="137">
        <v>175</v>
      </c>
      <c r="Y13" s="379"/>
      <c r="Z13" s="137"/>
      <c r="AA13" s="181">
        <v>11736</v>
      </c>
      <c r="AB13" s="416"/>
      <c r="AC13" s="187"/>
      <c r="AD13" s="97"/>
      <c r="AE13" s="97"/>
      <c r="AF13" s="97"/>
      <c r="AG13" s="97"/>
      <c r="AH13" s="97"/>
      <c r="AI13" s="97"/>
      <c r="AJ13" s="97"/>
      <c r="AK13" s="97"/>
      <c r="AL13" s="97"/>
      <c r="AM13" s="97"/>
    </row>
    <row r="14" spans="1:39" s="94" customFormat="1" ht="18.75" customHeight="1" x14ac:dyDescent="0.25">
      <c r="A14" s="417">
        <f t="shared" si="0"/>
        <v>9</v>
      </c>
      <c r="B14" s="133" t="s">
        <v>1032</v>
      </c>
      <c r="C14" s="133">
        <v>68875107</v>
      </c>
      <c r="D14" s="134" t="s">
        <v>660</v>
      </c>
      <c r="E14" s="133"/>
      <c r="F14" s="134" t="s">
        <v>1159</v>
      </c>
      <c r="G14" s="134" t="s">
        <v>160</v>
      </c>
      <c r="H14" s="134" t="s">
        <v>118</v>
      </c>
      <c r="I14" s="135" t="s">
        <v>124</v>
      </c>
      <c r="J14" s="136">
        <v>683483</v>
      </c>
      <c r="K14" s="262">
        <v>26</v>
      </c>
      <c r="L14" s="136">
        <v>20230036652</v>
      </c>
      <c r="M14" s="216"/>
      <c r="N14" s="144"/>
      <c r="O14" s="144"/>
      <c r="P14" s="144"/>
      <c r="Q14" s="133"/>
      <c r="R14" s="133"/>
      <c r="S14" s="133"/>
      <c r="T14" s="133"/>
      <c r="U14" s="145">
        <v>53925</v>
      </c>
      <c r="V14" s="146">
        <v>9405.5</v>
      </c>
      <c r="W14" s="146">
        <v>11.03</v>
      </c>
      <c r="X14" s="146"/>
      <c r="Y14" s="146"/>
      <c r="Z14" s="278"/>
      <c r="AA14" s="137">
        <v>9405.5</v>
      </c>
      <c r="AB14" s="415"/>
      <c r="AC14" s="182"/>
      <c r="AD14" s="97"/>
      <c r="AE14" s="97"/>
      <c r="AF14" s="97"/>
      <c r="AG14" s="97"/>
      <c r="AH14" s="97"/>
      <c r="AI14" s="97"/>
      <c r="AJ14" s="97"/>
      <c r="AK14" s="97"/>
      <c r="AL14" s="97"/>
      <c r="AM14" s="97"/>
    </row>
    <row r="15" spans="1:39" s="94" customFormat="1" ht="18.75" customHeight="1" x14ac:dyDescent="0.25">
      <c r="A15" s="222">
        <v>10</v>
      </c>
      <c r="B15" s="133" t="s">
        <v>1036</v>
      </c>
      <c r="C15" s="133" t="s">
        <v>1160</v>
      </c>
      <c r="D15" s="134" t="s">
        <v>671</v>
      </c>
      <c r="E15" s="133"/>
      <c r="F15" s="134" t="s">
        <v>1161</v>
      </c>
      <c r="G15" s="134" t="s">
        <v>117</v>
      </c>
      <c r="H15" s="134" t="s">
        <v>118</v>
      </c>
      <c r="I15" s="135" t="s">
        <v>124</v>
      </c>
      <c r="J15" s="136">
        <v>724816</v>
      </c>
      <c r="K15" s="136">
        <v>26</v>
      </c>
      <c r="L15" s="141">
        <v>20230041862</v>
      </c>
      <c r="M15" s="133"/>
      <c r="N15" s="133"/>
      <c r="O15" s="133"/>
      <c r="P15" s="133"/>
      <c r="Q15" s="133"/>
      <c r="R15" s="133"/>
      <c r="S15" s="133"/>
      <c r="T15" s="133"/>
      <c r="U15" s="136">
        <v>45226</v>
      </c>
      <c r="V15" s="137">
        <v>1540.57</v>
      </c>
      <c r="W15" s="137">
        <v>4.13</v>
      </c>
      <c r="X15" s="137">
        <v>175</v>
      </c>
      <c r="Y15" s="137"/>
      <c r="Z15" s="137"/>
      <c r="AA15" s="142">
        <v>19840.5</v>
      </c>
      <c r="AB15" s="138"/>
      <c r="AC15" s="182"/>
      <c r="AD15" s="97"/>
      <c r="AE15" s="97"/>
      <c r="AF15" s="97"/>
      <c r="AG15" s="97"/>
      <c r="AH15" s="97"/>
      <c r="AI15" s="97"/>
      <c r="AJ15" s="97"/>
      <c r="AK15" s="97"/>
      <c r="AL15" s="97"/>
      <c r="AM15" s="97"/>
    </row>
    <row r="16" spans="1:39" s="94" customFormat="1" ht="18.75" customHeight="1" x14ac:dyDescent="0.25">
      <c r="A16" s="222">
        <f>A15+1</f>
        <v>11</v>
      </c>
      <c r="B16" s="418" t="s">
        <v>1162</v>
      </c>
      <c r="C16" s="133" t="s">
        <v>126</v>
      </c>
      <c r="D16" s="134" t="s">
        <v>679</v>
      </c>
      <c r="E16" s="133"/>
      <c r="F16" s="134" t="s">
        <v>1146</v>
      </c>
      <c r="G16" s="134" t="s">
        <v>155</v>
      </c>
      <c r="H16" s="134" t="s">
        <v>126</v>
      </c>
      <c r="I16" s="135" t="s">
        <v>135</v>
      </c>
      <c r="J16" s="136">
        <v>961036</v>
      </c>
      <c r="K16" s="136">
        <v>26</v>
      </c>
      <c r="L16" s="136">
        <v>20230050880</v>
      </c>
      <c r="M16" s="133"/>
      <c r="N16" s="133"/>
      <c r="O16" s="133"/>
      <c r="P16" s="133"/>
      <c r="Q16" s="133"/>
      <c r="R16" s="133"/>
      <c r="S16" s="133"/>
      <c r="T16" s="133"/>
      <c r="U16" s="136">
        <v>1008</v>
      </c>
      <c r="V16" s="137">
        <v>148.4</v>
      </c>
      <c r="W16" s="137">
        <v>1.06</v>
      </c>
      <c r="X16" s="137"/>
      <c r="Y16" s="137"/>
      <c r="Z16" s="137"/>
      <c r="AA16" s="137">
        <v>1209.5999999999999</v>
      </c>
      <c r="AB16" s="138"/>
      <c r="AC16" s="182"/>
      <c r="AD16" s="97"/>
      <c r="AE16" s="97"/>
      <c r="AF16" s="97"/>
      <c r="AG16" s="97"/>
      <c r="AH16" s="97"/>
      <c r="AI16" s="97"/>
      <c r="AJ16" s="97"/>
      <c r="AK16" s="97"/>
      <c r="AL16" s="97"/>
      <c r="AM16" s="97"/>
    </row>
    <row r="17" spans="1:39" s="94" customFormat="1" ht="18.75" customHeight="1" x14ac:dyDescent="0.25">
      <c r="A17" s="222">
        <f>A16+1</f>
        <v>12</v>
      </c>
      <c r="B17" s="148">
        <v>44958</v>
      </c>
      <c r="C17" s="133">
        <v>4940469870</v>
      </c>
      <c r="D17" s="134" t="s">
        <v>1163</v>
      </c>
      <c r="E17" s="133"/>
      <c r="F17" s="134" t="s">
        <v>1164</v>
      </c>
      <c r="G17" s="134" t="s">
        <v>160</v>
      </c>
      <c r="H17" s="134" t="s">
        <v>286</v>
      </c>
      <c r="I17" s="135" t="s">
        <v>287</v>
      </c>
      <c r="J17" s="136" t="s">
        <v>1165</v>
      </c>
      <c r="K17" s="136">
        <v>26</v>
      </c>
      <c r="L17" s="136"/>
      <c r="M17" s="133"/>
      <c r="N17" s="133"/>
      <c r="O17" s="133"/>
      <c r="P17" s="133"/>
      <c r="Q17" s="133"/>
      <c r="R17" s="133"/>
      <c r="S17" s="133"/>
      <c r="T17" s="133"/>
      <c r="U17" s="136">
        <v>7</v>
      </c>
      <c r="V17" s="137">
        <v>45.4</v>
      </c>
      <c r="W17" s="137">
        <v>0.25</v>
      </c>
      <c r="X17" s="137"/>
      <c r="Y17" s="137"/>
      <c r="Z17" s="137"/>
      <c r="AA17" s="137">
        <v>7</v>
      </c>
      <c r="AB17" s="138"/>
      <c r="AC17" s="182"/>
      <c r="AD17" s="97"/>
      <c r="AE17" s="97"/>
      <c r="AF17" s="97"/>
      <c r="AG17" s="97"/>
      <c r="AH17" s="97"/>
      <c r="AI17" s="97"/>
      <c r="AJ17" s="97"/>
      <c r="AK17" s="97"/>
      <c r="AL17" s="97"/>
      <c r="AM17" s="97"/>
    </row>
    <row r="18" spans="1:39" s="94" customFormat="1" ht="18.75" customHeight="1" x14ac:dyDescent="0.25">
      <c r="A18" s="417">
        <f>A17+1</f>
        <v>13</v>
      </c>
      <c r="B18" s="149">
        <v>44959</v>
      </c>
      <c r="C18" s="144" t="s">
        <v>118</v>
      </c>
      <c r="D18" s="150" t="s">
        <v>619</v>
      </c>
      <c r="E18" s="144"/>
      <c r="F18" s="150" t="s">
        <v>1166</v>
      </c>
      <c r="G18" s="150" t="s">
        <v>117</v>
      </c>
      <c r="H18" s="150" t="s">
        <v>118</v>
      </c>
      <c r="I18" s="151" t="s">
        <v>124</v>
      </c>
      <c r="J18" s="136" t="s">
        <v>140</v>
      </c>
      <c r="K18" s="136">
        <v>26</v>
      </c>
      <c r="L18" s="145">
        <v>20230047430</v>
      </c>
      <c r="M18" s="144"/>
      <c r="N18" s="144"/>
      <c r="O18" s="133"/>
      <c r="P18" s="133"/>
      <c r="Q18" s="133"/>
      <c r="R18" s="133"/>
      <c r="S18" s="133"/>
      <c r="T18" s="133"/>
      <c r="U18" s="136">
        <v>76297</v>
      </c>
      <c r="V18" s="137">
        <v>4783.16</v>
      </c>
      <c r="W18" s="137">
        <v>7.31</v>
      </c>
      <c r="X18" s="137"/>
      <c r="Y18" s="137"/>
      <c r="Z18" s="137"/>
      <c r="AA18" s="137">
        <v>34267.410000000003</v>
      </c>
      <c r="AB18" s="138"/>
      <c r="AC18" s="182"/>
      <c r="AD18" s="97"/>
      <c r="AE18" s="97"/>
      <c r="AF18" s="97"/>
      <c r="AG18" s="97"/>
      <c r="AH18" s="97"/>
      <c r="AI18" s="97"/>
      <c r="AJ18" s="97"/>
      <c r="AK18" s="97"/>
      <c r="AL18" s="97"/>
      <c r="AM18" s="97"/>
    </row>
    <row r="19" spans="1:39" s="94" customFormat="1" ht="18.75" customHeight="1" x14ac:dyDescent="0.25">
      <c r="A19" s="222">
        <v>14</v>
      </c>
      <c r="B19" s="149">
        <v>44960</v>
      </c>
      <c r="C19" s="133" t="s">
        <v>126</v>
      </c>
      <c r="D19" s="134" t="s">
        <v>687</v>
      </c>
      <c r="E19" s="133"/>
      <c r="F19" s="134" t="s">
        <v>138</v>
      </c>
      <c r="G19" s="134" t="s">
        <v>139</v>
      </c>
      <c r="H19" s="134" t="s">
        <v>126</v>
      </c>
      <c r="I19" s="135" t="s">
        <v>130</v>
      </c>
      <c r="J19" s="136" t="s">
        <v>140</v>
      </c>
      <c r="K19" s="136">
        <v>26</v>
      </c>
      <c r="L19" s="136">
        <v>20230059678</v>
      </c>
      <c r="M19" s="133"/>
      <c r="N19" s="133"/>
      <c r="O19" s="133"/>
      <c r="P19" s="133"/>
      <c r="Q19" s="133"/>
      <c r="R19" s="133"/>
      <c r="S19" s="133"/>
      <c r="T19" s="133"/>
      <c r="U19" s="136">
        <v>51574</v>
      </c>
      <c r="V19" s="137">
        <v>1376.1</v>
      </c>
      <c r="W19" s="137">
        <v>2.83</v>
      </c>
      <c r="X19" s="137"/>
      <c r="Y19" s="137"/>
      <c r="Z19" s="137"/>
      <c r="AA19" s="137">
        <v>16598.32</v>
      </c>
      <c r="AB19" s="138"/>
      <c r="AC19" s="182"/>
      <c r="AD19" s="97"/>
      <c r="AE19" s="97"/>
      <c r="AF19" s="97"/>
      <c r="AG19" s="97"/>
      <c r="AH19" s="97"/>
      <c r="AI19" s="97"/>
      <c r="AJ19" s="97"/>
      <c r="AK19" s="97"/>
      <c r="AL19" s="97"/>
      <c r="AM19" s="97"/>
    </row>
    <row r="20" spans="1:39" s="94" customFormat="1" ht="18.75" customHeight="1" x14ac:dyDescent="0.25">
      <c r="A20" s="222">
        <f t="shared" ref="A20:A26" si="1">A19+1</f>
        <v>15</v>
      </c>
      <c r="B20" s="699">
        <v>44960</v>
      </c>
      <c r="C20" s="683">
        <v>64876346</v>
      </c>
      <c r="D20" s="134" t="s">
        <v>631</v>
      </c>
      <c r="E20" s="133"/>
      <c r="F20" s="134" t="s">
        <v>1167</v>
      </c>
      <c r="G20" s="689" t="s">
        <v>1158</v>
      </c>
      <c r="H20" s="689" t="s">
        <v>118</v>
      </c>
      <c r="I20" s="702" t="s">
        <v>124</v>
      </c>
      <c r="J20" s="677" t="s">
        <v>1168</v>
      </c>
      <c r="K20" s="677">
        <v>40</v>
      </c>
      <c r="L20" s="136">
        <v>20230059085</v>
      </c>
      <c r="M20" s="133"/>
      <c r="N20" s="133"/>
      <c r="O20" s="133"/>
      <c r="P20" s="133"/>
      <c r="Q20" s="133"/>
      <c r="R20" s="133"/>
      <c r="S20" s="133"/>
      <c r="T20" s="133"/>
      <c r="U20" s="136">
        <v>31556</v>
      </c>
      <c r="V20" s="137">
        <v>11990.9</v>
      </c>
      <c r="W20" s="137">
        <v>6.42</v>
      </c>
      <c r="X20" s="680">
        <v>250</v>
      </c>
      <c r="Y20" s="137"/>
      <c r="Z20" s="137"/>
      <c r="AA20" s="137">
        <v>16404</v>
      </c>
      <c r="AB20" s="138"/>
      <c r="AC20" s="182"/>
      <c r="AD20" s="97"/>
      <c r="AE20" s="97"/>
      <c r="AF20" s="97"/>
      <c r="AG20" s="97"/>
      <c r="AH20" s="97"/>
      <c r="AI20" s="97"/>
      <c r="AJ20" s="97"/>
      <c r="AK20" s="97"/>
      <c r="AL20" s="97"/>
      <c r="AM20" s="97"/>
    </row>
    <row r="21" spans="1:39" s="94" customFormat="1" ht="18.75" customHeight="1" x14ac:dyDescent="0.25">
      <c r="A21" s="222">
        <f t="shared" si="1"/>
        <v>16</v>
      </c>
      <c r="B21" s="700"/>
      <c r="C21" s="684"/>
      <c r="D21" s="134" t="s">
        <v>584</v>
      </c>
      <c r="E21" s="133"/>
      <c r="F21" s="134" t="s">
        <v>1169</v>
      </c>
      <c r="G21" s="684"/>
      <c r="H21" s="684"/>
      <c r="I21" s="684"/>
      <c r="J21" s="678"/>
      <c r="K21" s="678"/>
      <c r="L21" s="136">
        <v>20230059088</v>
      </c>
      <c r="M21" s="133"/>
      <c r="N21" s="133"/>
      <c r="O21" s="133"/>
      <c r="P21" s="133"/>
      <c r="Q21" s="133"/>
      <c r="R21" s="133"/>
      <c r="S21" s="133"/>
      <c r="T21" s="133"/>
      <c r="U21" s="136">
        <v>18754</v>
      </c>
      <c r="V21" s="137">
        <v>940</v>
      </c>
      <c r="W21" s="137">
        <v>1.67</v>
      </c>
      <c r="X21" s="681"/>
      <c r="Y21" s="137"/>
      <c r="Z21" s="137"/>
      <c r="AA21" s="137">
        <v>10885.99</v>
      </c>
      <c r="AB21" s="138"/>
      <c r="AC21" s="419"/>
      <c r="AD21" s="97"/>
      <c r="AE21" s="97"/>
      <c r="AF21" s="97"/>
      <c r="AG21" s="97"/>
      <c r="AH21" s="97"/>
      <c r="AI21" s="97"/>
      <c r="AJ21" s="97"/>
      <c r="AK21" s="97"/>
      <c r="AL21" s="97"/>
      <c r="AM21" s="97"/>
    </row>
    <row r="22" spans="1:39" s="94" customFormat="1" ht="18.75" customHeight="1" x14ac:dyDescent="0.25">
      <c r="A22" s="222">
        <f t="shared" si="1"/>
        <v>17</v>
      </c>
      <c r="B22" s="701"/>
      <c r="C22" s="685"/>
      <c r="D22" s="134" t="s">
        <v>1170</v>
      </c>
      <c r="E22" s="133"/>
      <c r="F22" s="134" t="s">
        <v>1171</v>
      </c>
      <c r="G22" s="685"/>
      <c r="H22" s="685"/>
      <c r="I22" s="685"/>
      <c r="J22" s="679"/>
      <c r="K22" s="679"/>
      <c r="L22" s="136">
        <v>20230059099</v>
      </c>
      <c r="M22" s="133"/>
      <c r="N22" s="133"/>
      <c r="O22" s="133"/>
      <c r="P22" s="133"/>
      <c r="Q22" s="133"/>
      <c r="R22" s="133"/>
      <c r="S22" s="133"/>
      <c r="T22" s="133"/>
      <c r="U22" s="136">
        <v>100155</v>
      </c>
      <c r="V22" s="137">
        <v>12625.5</v>
      </c>
      <c r="W22" s="137">
        <v>21.86</v>
      </c>
      <c r="X22" s="682"/>
      <c r="Y22" s="137"/>
      <c r="Z22" s="137"/>
      <c r="AA22" s="137">
        <v>76842.399999999994</v>
      </c>
      <c r="AB22" s="138"/>
      <c r="AC22" s="182"/>
      <c r="AD22" s="97"/>
      <c r="AE22" s="97"/>
      <c r="AF22" s="97"/>
      <c r="AG22" s="97"/>
      <c r="AH22" s="97"/>
      <c r="AI22" s="97"/>
      <c r="AJ22" s="97"/>
      <c r="AK22" s="97"/>
      <c r="AL22" s="97"/>
      <c r="AM22" s="97"/>
    </row>
    <row r="23" spans="1:39" s="94" customFormat="1" ht="18.75" customHeight="1" x14ac:dyDescent="0.25">
      <c r="A23" s="222">
        <f t="shared" si="1"/>
        <v>18</v>
      </c>
      <c r="B23" s="132">
        <v>44965</v>
      </c>
      <c r="C23" s="133" t="s">
        <v>126</v>
      </c>
      <c r="D23" s="134" t="s">
        <v>701</v>
      </c>
      <c r="E23" s="133"/>
      <c r="F23" s="134" t="s">
        <v>1172</v>
      </c>
      <c r="G23" s="134" t="s">
        <v>139</v>
      </c>
      <c r="H23" s="134" t="s">
        <v>126</v>
      </c>
      <c r="I23" s="135" t="s">
        <v>130</v>
      </c>
      <c r="J23" s="136" t="s">
        <v>140</v>
      </c>
      <c r="K23" s="136">
        <v>26</v>
      </c>
      <c r="L23" s="136">
        <v>20230068117</v>
      </c>
      <c r="M23" s="133"/>
      <c r="N23" s="133"/>
      <c r="O23" s="133"/>
      <c r="P23" s="133"/>
      <c r="Q23" s="133"/>
      <c r="R23" s="133"/>
      <c r="S23" s="133"/>
      <c r="T23" s="133"/>
      <c r="U23" s="136">
        <v>2287</v>
      </c>
      <c r="V23" s="137">
        <v>737.6</v>
      </c>
      <c r="W23" s="137">
        <v>1.84</v>
      </c>
      <c r="X23" s="137"/>
      <c r="Y23" s="137"/>
      <c r="Z23" s="137"/>
      <c r="AA23" s="137">
        <v>6570.96</v>
      </c>
      <c r="AB23" s="138"/>
      <c r="AC23" s="182"/>
      <c r="AD23" s="97"/>
      <c r="AE23" s="97"/>
      <c r="AF23" s="97"/>
      <c r="AG23" s="97"/>
      <c r="AH23" s="97"/>
      <c r="AI23" s="97"/>
      <c r="AJ23" s="97"/>
      <c r="AK23" s="97"/>
      <c r="AL23" s="97"/>
      <c r="AM23" s="97"/>
    </row>
    <row r="24" spans="1:39" s="94" customFormat="1" ht="18.75" customHeight="1" x14ac:dyDescent="0.25">
      <c r="A24" s="222">
        <f t="shared" si="1"/>
        <v>19</v>
      </c>
      <c r="B24" s="132">
        <v>44966</v>
      </c>
      <c r="C24" s="133" t="s">
        <v>126</v>
      </c>
      <c r="D24" s="134" t="s">
        <v>690</v>
      </c>
      <c r="E24" s="133"/>
      <c r="F24" s="134" t="s">
        <v>1144</v>
      </c>
      <c r="G24" s="134" t="s">
        <v>139</v>
      </c>
      <c r="H24" s="134" t="s">
        <v>126</v>
      </c>
      <c r="I24" s="135" t="s">
        <v>130</v>
      </c>
      <c r="J24" s="136" t="s">
        <v>140</v>
      </c>
      <c r="K24" s="136">
        <v>26</v>
      </c>
      <c r="L24" s="136">
        <v>20230069436</v>
      </c>
      <c r="M24" s="133"/>
      <c r="N24" s="133"/>
      <c r="O24" s="133"/>
      <c r="P24" s="133"/>
      <c r="Q24" s="133"/>
      <c r="R24" s="133"/>
      <c r="S24" s="133"/>
      <c r="T24" s="133"/>
      <c r="U24" s="136">
        <v>13503</v>
      </c>
      <c r="V24" s="137">
        <v>1369.6</v>
      </c>
      <c r="W24" s="137">
        <v>2.9</v>
      </c>
      <c r="X24" s="137"/>
      <c r="Y24" s="137"/>
      <c r="Z24" s="137"/>
      <c r="AA24" s="137">
        <v>14159.18</v>
      </c>
      <c r="AB24" s="138"/>
      <c r="AC24" s="182"/>
      <c r="AD24" s="97"/>
      <c r="AE24" s="97"/>
      <c r="AF24" s="97"/>
      <c r="AG24" s="97"/>
      <c r="AH24" s="97"/>
      <c r="AI24" s="97"/>
      <c r="AJ24" s="97"/>
      <c r="AK24" s="97"/>
      <c r="AL24" s="97"/>
      <c r="AM24" s="97"/>
    </row>
    <row r="25" spans="1:39" s="94" customFormat="1" ht="18.75" customHeight="1" x14ac:dyDescent="0.25">
      <c r="A25" s="222">
        <f t="shared" si="1"/>
        <v>20</v>
      </c>
      <c r="B25" s="132">
        <v>44970</v>
      </c>
      <c r="C25" s="133" t="s">
        <v>126</v>
      </c>
      <c r="D25" s="134" t="s">
        <v>683</v>
      </c>
      <c r="E25" s="133"/>
      <c r="F25" s="134" t="s">
        <v>147</v>
      </c>
      <c r="G25" s="134" t="s">
        <v>155</v>
      </c>
      <c r="H25" s="134" t="s">
        <v>126</v>
      </c>
      <c r="I25" s="135" t="s">
        <v>135</v>
      </c>
      <c r="J25" s="136">
        <v>395264</v>
      </c>
      <c r="K25" s="136">
        <v>26</v>
      </c>
      <c r="L25" s="136">
        <v>20230072196</v>
      </c>
      <c r="M25" s="133"/>
      <c r="N25" s="133"/>
      <c r="O25" s="133"/>
      <c r="P25" s="133"/>
      <c r="Q25" s="133"/>
      <c r="R25" s="133"/>
      <c r="S25" s="133"/>
      <c r="T25" s="133"/>
      <c r="U25" s="136">
        <v>43828</v>
      </c>
      <c r="V25" s="137">
        <v>2878.4</v>
      </c>
      <c r="W25" s="137">
        <v>9.34</v>
      </c>
      <c r="X25" s="137"/>
      <c r="Y25" s="137"/>
      <c r="Z25" s="137"/>
      <c r="AA25" s="137">
        <v>25238.560000000001</v>
      </c>
      <c r="AB25" s="138"/>
      <c r="AC25" s="419"/>
      <c r="AD25" s="97"/>
      <c r="AE25" s="97"/>
      <c r="AF25" s="97"/>
      <c r="AG25" s="97"/>
      <c r="AH25" s="97"/>
      <c r="AI25" s="97"/>
      <c r="AJ25" s="97"/>
      <c r="AK25" s="97"/>
      <c r="AL25" s="97"/>
      <c r="AM25" s="97"/>
    </row>
    <row r="26" spans="1:39" s="94" customFormat="1" ht="18.75" customHeight="1" x14ac:dyDescent="0.25">
      <c r="A26" s="222">
        <f t="shared" si="1"/>
        <v>21</v>
      </c>
      <c r="B26" s="132">
        <v>44971</v>
      </c>
      <c r="C26" s="133" t="s">
        <v>126</v>
      </c>
      <c r="D26" s="134" t="s">
        <v>695</v>
      </c>
      <c r="E26" s="133"/>
      <c r="F26" s="134" t="s">
        <v>261</v>
      </c>
      <c r="G26" s="134" t="s">
        <v>145</v>
      </c>
      <c r="H26" s="134" t="s">
        <v>126</v>
      </c>
      <c r="I26" s="135" t="s">
        <v>130</v>
      </c>
      <c r="J26" s="136">
        <v>279698</v>
      </c>
      <c r="K26" s="136">
        <v>26</v>
      </c>
      <c r="L26" s="136">
        <v>20230080311</v>
      </c>
      <c r="M26" s="133"/>
      <c r="N26" s="133"/>
      <c r="O26" s="133"/>
      <c r="P26" s="133"/>
      <c r="Q26" s="133"/>
      <c r="R26" s="133"/>
      <c r="S26" s="133"/>
      <c r="T26" s="133"/>
      <c r="U26" s="136">
        <v>25000</v>
      </c>
      <c r="V26" s="137">
        <v>1040.2</v>
      </c>
      <c r="W26" s="137">
        <v>3.09</v>
      </c>
      <c r="X26" s="137"/>
      <c r="Y26" s="137"/>
      <c r="Z26" s="137"/>
      <c r="AA26" s="137">
        <v>9659.5</v>
      </c>
      <c r="AB26" s="138"/>
      <c r="AC26" s="137"/>
      <c r="AD26" s="97"/>
      <c r="AE26" s="97"/>
      <c r="AF26" s="97"/>
      <c r="AG26" s="97"/>
      <c r="AH26" s="97"/>
      <c r="AI26" s="97"/>
      <c r="AJ26" s="97"/>
      <c r="AK26" s="97"/>
      <c r="AL26" s="97"/>
      <c r="AM26" s="97"/>
    </row>
    <row r="27" spans="1:39" s="94" customFormat="1" ht="18.75" customHeight="1" x14ac:dyDescent="0.25">
      <c r="A27" s="222"/>
      <c r="B27" s="133" t="s">
        <v>1173</v>
      </c>
      <c r="C27" s="133" t="s">
        <v>126</v>
      </c>
      <c r="D27" s="134" t="s">
        <v>680</v>
      </c>
      <c r="E27" s="133"/>
      <c r="F27" s="134" t="s">
        <v>362</v>
      </c>
      <c r="G27" s="134" t="s">
        <v>155</v>
      </c>
      <c r="H27" s="134" t="s">
        <v>126</v>
      </c>
      <c r="I27" s="135" t="s">
        <v>135</v>
      </c>
      <c r="J27" s="133">
        <v>959654</v>
      </c>
      <c r="K27" s="133">
        <v>26</v>
      </c>
      <c r="L27" s="133">
        <v>20230081517</v>
      </c>
      <c r="M27" s="135"/>
      <c r="N27" s="136"/>
      <c r="O27" s="136"/>
      <c r="P27" s="135"/>
      <c r="Q27" s="133"/>
      <c r="R27" s="133"/>
      <c r="S27" s="133"/>
      <c r="T27" s="133"/>
      <c r="U27" s="133">
        <v>72957</v>
      </c>
      <c r="V27" s="136" t="s">
        <v>1174</v>
      </c>
      <c r="W27" s="137">
        <v>2.9</v>
      </c>
      <c r="X27" s="136"/>
      <c r="Y27" s="137"/>
      <c r="Z27" s="137"/>
      <c r="AA27" s="137">
        <v>21921.4</v>
      </c>
      <c r="AB27" s="137"/>
      <c r="AC27" s="146"/>
      <c r="AD27" s="137"/>
      <c r="AE27" s="97"/>
      <c r="AF27" s="97"/>
      <c r="AG27" s="97"/>
      <c r="AH27" s="97"/>
      <c r="AI27" s="97"/>
      <c r="AJ27" s="97"/>
      <c r="AK27" s="97"/>
      <c r="AL27" s="97"/>
      <c r="AM27" s="97"/>
    </row>
    <row r="28" spans="1:39" s="94" customFormat="1" ht="18.75" customHeight="1" x14ac:dyDescent="0.25">
      <c r="A28" s="222">
        <f>A26+1</f>
        <v>22</v>
      </c>
      <c r="B28" s="133" t="s">
        <v>1175</v>
      </c>
      <c r="C28" s="133" t="s">
        <v>126</v>
      </c>
      <c r="D28" s="134" t="s">
        <v>1176</v>
      </c>
      <c r="E28" s="133"/>
      <c r="F28" s="134" t="s">
        <v>1177</v>
      </c>
      <c r="G28" s="134" t="s">
        <v>129</v>
      </c>
      <c r="H28" s="134" t="s">
        <v>126</v>
      </c>
      <c r="I28" s="135" t="s">
        <v>130</v>
      </c>
      <c r="J28" s="136">
        <v>684272</v>
      </c>
      <c r="K28" s="136">
        <v>26</v>
      </c>
      <c r="L28" s="136">
        <v>20230087691</v>
      </c>
      <c r="M28" s="133"/>
      <c r="N28" s="133"/>
      <c r="O28" s="133"/>
      <c r="P28" s="133"/>
      <c r="Q28" s="133"/>
      <c r="R28" s="133"/>
      <c r="S28" s="133"/>
      <c r="T28" s="133"/>
      <c r="U28" s="136">
        <v>46330</v>
      </c>
      <c r="V28" s="137">
        <v>1272.5999999999999</v>
      </c>
      <c r="W28" s="137">
        <v>3.18</v>
      </c>
      <c r="X28" s="137"/>
      <c r="Y28" s="137"/>
      <c r="Z28" s="137"/>
      <c r="AA28" s="137">
        <v>9038.5</v>
      </c>
      <c r="AB28" s="138"/>
      <c r="AC28" s="182"/>
      <c r="AD28" s="97"/>
      <c r="AE28" s="97"/>
      <c r="AF28" s="97"/>
      <c r="AG28" s="97"/>
      <c r="AH28" s="97"/>
      <c r="AI28" s="97"/>
      <c r="AJ28" s="97"/>
      <c r="AK28" s="97"/>
      <c r="AL28" s="97"/>
      <c r="AM28" s="97"/>
    </row>
    <row r="29" spans="1:39" s="94" customFormat="1" ht="18.75" customHeight="1" x14ac:dyDescent="0.25">
      <c r="A29" s="222">
        <f t="shared" ref="A29:A54" si="2">A28+1</f>
        <v>23</v>
      </c>
      <c r="B29" s="133" t="s">
        <v>1175</v>
      </c>
      <c r="C29" s="133" t="s">
        <v>1178</v>
      </c>
      <c r="D29" s="134" t="s">
        <v>648</v>
      </c>
      <c r="E29" s="133"/>
      <c r="F29" s="134" t="s">
        <v>1179</v>
      </c>
      <c r="G29" s="134" t="s">
        <v>129</v>
      </c>
      <c r="H29" s="134" t="s">
        <v>118</v>
      </c>
      <c r="I29" s="135" t="s">
        <v>119</v>
      </c>
      <c r="J29" s="136">
        <v>724816</v>
      </c>
      <c r="K29" s="136">
        <v>26</v>
      </c>
      <c r="L29" s="136">
        <v>20230088876</v>
      </c>
      <c r="M29" s="133"/>
      <c r="N29" s="133"/>
      <c r="O29" s="133"/>
      <c r="P29" s="133"/>
      <c r="Q29" s="133"/>
      <c r="R29" s="133"/>
      <c r="S29" s="133"/>
      <c r="T29" s="133"/>
      <c r="U29" s="136">
        <v>9724</v>
      </c>
      <c r="V29" s="137">
        <v>3576.1</v>
      </c>
      <c r="W29" s="137">
        <v>11.53</v>
      </c>
      <c r="X29" s="137">
        <v>175</v>
      </c>
      <c r="Y29" s="137"/>
      <c r="Z29" s="137"/>
      <c r="AA29" s="137">
        <v>20406.2</v>
      </c>
      <c r="AB29" s="138"/>
      <c r="AC29" s="182"/>
      <c r="AD29" s="97"/>
      <c r="AE29" s="97"/>
      <c r="AF29" s="97"/>
      <c r="AG29" s="97"/>
      <c r="AH29" s="97"/>
      <c r="AI29" s="97"/>
      <c r="AJ29" s="97"/>
      <c r="AK29" s="97"/>
      <c r="AL29" s="97"/>
      <c r="AM29" s="97"/>
    </row>
    <row r="30" spans="1:39" s="94" customFormat="1" ht="18.75" customHeight="1" x14ac:dyDescent="0.25">
      <c r="A30" s="222">
        <f t="shared" si="2"/>
        <v>24</v>
      </c>
      <c r="B30" s="133" t="s">
        <v>1175</v>
      </c>
      <c r="C30" s="133" t="s">
        <v>118</v>
      </c>
      <c r="D30" s="134" t="s">
        <v>556</v>
      </c>
      <c r="E30" s="133"/>
      <c r="F30" s="134" t="s">
        <v>1180</v>
      </c>
      <c r="G30" s="134" t="s">
        <v>117</v>
      </c>
      <c r="H30" s="134" t="s">
        <v>118</v>
      </c>
      <c r="I30" s="135" t="s">
        <v>124</v>
      </c>
      <c r="J30" s="136" t="s">
        <v>1181</v>
      </c>
      <c r="K30" s="136">
        <v>26</v>
      </c>
      <c r="L30" s="136">
        <v>20230091301</v>
      </c>
      <c r="M30" s="133"/>
      <c r="N30" s="133"/>
      <c r="O30" s="133"/>
      <c r="P30" s="133"/>
      <c r="Q30" s="133"/>
      <c r="R30" s="133"/>
      <c r="S30" s="133"/>
      <c r="T30" s="133"/>
      <c r="U30" s="136">
        <v>92543</v>
      </c>
      <c r="V30" s="137">
        <v>4216.6000000000004</v>
      </c>
      <c r="W30" s="137">
        <v>8.61</v>
      </c>
      <c r="X30" s="137"/>
      <c r="Y30" s="137"/>
      <c r="Z30" s="137"/>
      <c r="AA30" s="137">
        <v>23708.01</v>
      </c>
      <c r="AB30" s="138"/>
      <c r="AC30" s="182"/>
      <c r="AD30" s="97"/>
      <c r="AE30" s="97"/>
      <c r="AF30" s="97"/>
      <c r="AG30" s="97"/>
      <c r="AH30" s="97"/>
      <c r="AI30" s="97"/>
      <c r="AJ30" s="97"/>
      <c r="AK30" s="97"/>
      <c r="AL30" s="97"/>
      <c r="AM30" s="97"/>
    </row>
    <row r="31" spans="1:39" s="94" customFormat="1" ht="18.75" customHeight="1" x14ac:dyDescent="0.25">
      <c r="A31" s="222">
        <f t="shared" si="2"/>
        <v>25</v>
      </c>
      <c r="B31" s="133" t="s">
        <v>1175</v>
      </c>
      <c r="C31" s="133">
        <v>6352334090</v>
      </c>
      <c r="D31" s="134" t="s">
        <v>1182</v>
      </c>
      <c r="E31" s="133"/>
      <c r="F31" s="134" t="s">
        <v>1183</v>
      </c>
      <c r="G31" s="134" t="s">
        <v>117</v>
      </c>
      <c r="H31" s="134" t="s">
        <v>118</v>
      </c>
      <c r="I31" s="135" t="s">
        <v>124</v>
      </c>
      <c r="J31" s="136" t="s">
        <v>1184</v>
      </c>
      <c r="K31" s="136">
        <v>40</v>
      </c>
      <c r="L31" s="136">
        <v>20230067203</v>
      </c>
      <c r="M31" s="133"/>
      <c r="N31" s="133"/>
      <c r="O31" s="133"/>
      <c r="P31" s="133"/>
      <c r="Q31" s="133"/>
      <c r="R31" s="133"/>
      <c r="S31" s="133"/>
      <c r="T31" s="133"/>
      <c r="U31" s="136">
        <v>413307</v>
      </c>
      <c r="V31" s="137">
        <v>20635.669999999998</v>
      </c>
      <c r="W31" s="137">
        <v>32.552</v>
      </c>
      <c r="X31" s="137">
        <v>250</v>
      </c>
      <c r="Y31" s="137"/>
      <c r="Z31" s="137"/>
      <c r="AA31" s="137">
        <v>230079.2</v>
      </c>
      <c r="AB31" s="211"/>
      <c r="AC31" s="128" t="s">
        <v>1185</v>
      </c>
      <c r="AD31" s="97"/>
      <c r="AE31" s="97"/>
      <c r="AF31" s="97"/>
      <c r="AG31" s="97"/>
      <c r="AH31" s="97"/>
      <c r="AI31" s="97"/>
      <c r="AJ31" s="97"/>
      <c r="AK31" s="97"/>
      <c r="AL31" s="97"/>
      <c r="AM31" s="97"/>
    </row>
    <row r="32" spans="1:39" ht="18.75" customHeight="1" x14ac:dyDescent="0.25">
      <c r="A32" s="163">
        <f t="shared" si="2"/>
        <v>26</v>
      </c>
      <c r="B32" s="132">
        <v>44986</v>
      </c>
      <c r="C32" s="133" t="s">
        <v>126</v>
      </c>
      <c r="D32" s="134" t="s">
        <v>670</v>
      </c>
      <c r="E32" s="133"/>
      <c r="F32" s="134" t="s">
        <v>1186</v>
      </c>
      <c r="G32" s="134" t="s">
        <v>160</v>
      </c>
      <c r="H32" s="134" t="s">
        <v>126</v>
      </c>
      <c r="I32" s="135" t="s">
        <v>130</v>
      </c>
      <c r="J32" s="136">
        <v>676724</v>
      </c>
      <c r="K32" s="136">
        <v>26</v>
      </c>
      <c r="L32" s="136">
        <v>20230106187</v>
      </c>
      <c r="M32" s="133"/>
      <c r="N32" s="133"/>
      <c r="O32" s="133"/>
      <c r="P32" s="133"/>
      <c r="Q32" s="133"/>
      <c r="R32" s="133"/>
      <c r="S32" s="133"/>
      <c r="T32" s="133"/>
      <c r="U32" s="136">
        <v>5448</v>
      </c>
      <c r="V32" s="137">
        <v>464</v>
      </c>
      <c r="W32" s="137">
        <v>0.81</v>
      </c>
      <c r="X32" s="137"/>
      <c r="Y32" s="137"/>
      <c r="Z32" s="146"/>
      <c r="AA32" s="137">
        <v>4091.64</v>
      </c>
      <c r="AB32" s="138"/>
      <c r="AC32" s="182"/>
      <c r="AD32" s="420"/>
      <c r="AE32" s="420"/>
      <c r="AF32" s="420"/>
      <c r="AG32" s="420"/>
      <c r="AH32" s="420"/>
      <c r="AI32" s="420"/>
      <c r="AJ32" s="420"/>
      <c r="AK32" s="420"/>
      <c r="AL32" s="420"/>
      <c r="AM32" s="420"/>
    </row>
    <row r="33" spans="1:39" ht="18.75" customHeight="1" x14ac:dyDescent="0.25">
      <c r="A33" s="163">
        <f t="shared" si="2"/>
        <v>27</v>
      </c>
      <c r="B33" s="132">
        <v>44988</v>
      </c>
      <c r="C33" s="133" t="s">
        <v>1187</v>
      </c>
      <c r="D33" s="134" t="s">
        <v>1188</v>
      </c>
      <c r="E33" s="133"/>
      <c r="F33" s="134" t="s">
        <v>362</v>
      </c>
      <c r="G33" s="134" t="s">
        <v>155</v>
      </c>
      <c r="H33" s="134" t="s">
        <v>126</v>
      </c>
      <c r="I33" s="135" t="s">
        <v>135</v>
      </c>
      <c r="J33" s="136" t="s">
        <v>1189</v>
      </c>
      <c r="K33" s="136">
        <v>26</v>
      </c>
      <c r="L33" s="136">
        <v>20230093148</v>
      </c>
      <c r="M33" s="133"/>
      <c r="N33" s="133"/>
      <c r="O33" s="133"/>
      <c r="P33" s="133"/>
      <c r="Q33" s="133"/>
      <c r="R33" s="133"/>
      <c r="S33" s="133"/>
      <c r="T33" s="133"/>
      <c r="U33" s="136">
        <v>74900</v>
      </c>
      <c r="V33" s="137">
        <v>1925</v>
      </c>
      <c r="W33" s="137">
        <v>3.09</v>
      </c>
      <c r="X33" s="137"/>
      <c r="Y33" s="137"/>
      <c r="Z33" s="146"/>
      <c r="AA33" s="137">
        <v>19664</v>
      </c>
      <c r="AB33" s="138"/>
      <c r="AC33" s="182"/>
      <c r="AD33" s="420"/>
      <c r="AE33" s="420"/>
      <c r="AF33" s="420"/>
      <c r="AG33" s="420"/>
      <c r="AH33" s="420"/>
      <c r="AI33" s="420"/>
      <c r="AJ33" s="420"/>
      <c r="AK33" s="420"/>
      <c r="AL33" s="420"/>
      <c r="AM33" s="420"/>
    </row>
    <row r="34" spans="1:39" ht="18.75" customHeight="1" x14ac:dyDescent="0.25">
      <c r="A34" s="163">
        <f t="shared" si="2"/>
        <v>28</v>
      </c>
      <c r="B34" s="132">
        <v>44988</v>
      </c>
      <c r="C34" s="133" t="s">
        <v>126</v>
      </c>
      <c r="D34" s="134" t="s">
        <v>1190</v>
      </c>
      <c r="E34" s="133"/>
      <c r="F34" s="134" t="s">
        <v>1191</v>
      </c>
      <c r="G34" s="134" t="s">
        <v>1158</v>
      </c>
      <c r="H34" s="134" t="s">
        <v>126</v>
      </c>
      <c r="I34" s="135" t="s">
        <v>130</v>
      </c>
      <c r="J34" s="136">
        <v>724656</v>
      </c>
      <c r="K34" s="136">
        <v>26</v>
      </c>
      <c r="L34" s="136">
        <v>20230110850</v>
      </c>
      <c r="M34" s="133"/>
      <c r="N34" s="133"/>
      <c r="O34" s="133"/>
      <c r="P34" s="133"/>
      <c r="Q34" s="133"/>
      <c r="R34" s="133"/>
      <c r="S34" s="133"/>
      <c r="T34" s="133"/>
      <c r="U34" s="136">
        <v>23158</v>
      </c>
      <c r="V34" s="137">
        <v>2511.5</v>
      </c>
      <c r="W34" s="137">
        <v>5.28</v>
      </c>
      <c r="X34" s="137"/>
      <c r="Y34" s="137"/>
      <c r="Z34" s="146"/>
      <c r="AA34" s="137">
        <v>21821.9</v>
      </c>
      <c r="AB34" s="138"/>
      <c r="AC34" s="162"/>
      <c r="AD34" s="420"/>
      <c r="AE34" s="420"/>
      <c r="AF34" s="420"/>
      <c r="AG34" s="420"/>
      <c r="AH34" s="420"/>
      <c r="AI34" s="420"/>
      <c r="AJ34" s="420"/>
      <c r="AK34" s="420"/>
      <c r="AL34" s="420"/>
      <c r="AM34" s="420"/>
    </row>
    <row r="35" spans="1:39" ht="18.75" customHeight="1" x14ac:dyDescent="0.25">
      <c r="A35" s="163">
        <f t="shared" si="2"/>
        <v>29</v>
      </c>
      <c r="B35" s="132">
        <v>44988</v>
      </c>
      <c r="C35" s="174" t="s">
        <v>126</v>
      </c>
      <c r="D35" s="175" t="s">
        <v>704</v>
      </c>
      <c r="E35" s="174"/>
      <c r="F35" s="175" t="s">
        <v>225</v>
      </c>
      <c r="G35" s="175" t="s">
        <v>139</v>
      </c>
      <c r="H35" s="175" t="s">
        <v>126</v>
      </c>
      <c r="I35" s="176" t="s">
        <v>130</v>
      </c>
      <c r="J35" s="177">
        <v>386925</v>
      </c>
      <c r="K35" s="136">
        <v>26</v>
      </c>
      <c r="L35" s="178">
        <v>20230112620</v>
      </c>
      <c r="M35" s="174"/>
      <c r="N35" s="174"/>
      <c r="O35" s="174"/>
      <c r="P35" s="174"/>
      <c r="Q35" s="174"/>
      <c r="R35" s="174"/>
      <c r="S35" s="174"/>
      <c r="T35" s="179"/>
      <c r="U35" s="136">
        <v>14497</v>
      </c>
      <c r="V35" s="180">
        <v>1992.4</v>
      </c>
      <c r="W35" s="142">
        <v>4.83</v>
      </c>
      <c r="X35" s="142"/>
      <c r="Y35" s="279"/>
      <c r="Z35" s="137"/>
      <c r="AA35" s="181">
        <v>18166.57</v>
      </c>
      <c r="AB35" s="138"/>
      <c r="AC35" s="182"/>
      <c r="AD35" s="420"/>
      <c r="AE35" s="420"/>
      <c r="AF35" s="420"/>
      <c r="AG35" s="420"/>
      <c r="AH35" s="420"/>
      <c r="AI35" s="420"/>
      <c r="AJ35" s="420"/>
      <c r="AK35" s="420"/>
      <c r="AL35" s="420"/>
      <c r="AM35" s="420"/>
    </row>
    <row r="36" spans="1:39" ht="18.75" customHeight="1" x14ac:dyDescent="0.25">
      <c r="A36" s="163">
        <f t="shared" si="2"/>
        <v>30</v>
      </c>
      <c r="B36" s="132">
        <v>44988</v>
      </c>
      <c r="C36" s="174" t="s">
        <v>126</v>
      </c>
      <c r="D36" s="175" t="s">
        <v>703</v>
      </c>
      <c r="E36" s="174"/>
      <c r="F36" s="175" t="s">
        <v>1192</v>
      </c>
      <c r="G36" s="175" t="s">
        <v>145</v>
      </c>
      <c r="H36" s="175" t="s">
        <v>126</v>
      </c>
      <c r="I36" s="176" t="s">
        <v>130</v>
      </c>
      <c r="J36" s="177">
        <v>386925</v>
      </c>
      <c r="K36" s="136">
        <v>26</v>
      </c>
      <c r="L36" s="178">
        <v>20230108869</v>
      </c>
      <c r="M36" s="174"/>
      <c r="N36" s="174"/>
      <c r="O36" s="174"/>
      <c r="P36" s="174"/>
      <c r="Q36" s="174"/>
      <c r="R36" s="174"/>
      <c r="S36" s="174"/>
      <c r="T36" s="179"/>
      <c r="U36" s="136">
        <v>11621</v>
      </c>
      <c r="V36" s="180">
        <v>725.2</v>
      </c>
      <c r="W36" s="142">
        <v>1.45</v>
      </c>
      <c r="X36" s="142"/>
      <c r="Y36" s="279"/>
      <c r="Z36" s="137"/>
      <c r="AA36" s="181">
        <v>7165.62</v>
      </c>
      <c r="AB36" s="138"/>
      <c r="AC36" s="182"/>
      <c r="AD36" s="420"/>
      <c r="AE36" s="420"/>
      <c r="AF36" s="420"/>
      <c r="AG36" s="420"/>
      <c r="AH36" s="420"/>
      <c r="AI36" s="420"/>
      <c r="AJ36" s="420"/>
      <c r="AK36" s="420"/>
      <c r="AL36" s="420"/>
      <c r="AM36" s="420"/>
    </row>
    <row r="37" spans="1:39" ht="18.75" customHeight="1" x14ac:dyDescent="0.25">
      <c r="A37" s="163">
        <f t="shared" si="2"/>
        <v>31</v>
      </c>
      <c r="B37" s="132">
        <v>44988</v>
      </c>
      <c r="C37" s="174" t="s">
        <v>126</v>
      </c>
      <c r="D37" s="175" t="s">
        <v>733</v>
      </c>
      <c r="E37" s="174"/>
      <c r="F37" s="175" t="s">
        <v>1193</v>
      </c>
      <c r="G37" s="175" t="s">
        <v>155</v>
      </c>
      <c r="H37" s="175" t="s">
        <v>126</v>
      </c>
      <c r="I37" s="176" t="s">
        <v>135</v>
      </c>
      <c r="J37" s="177">
        <v>407424</v>
      </c>
      <c r="K37" s="136">
        <v>26</v>
      </c>
      <c r="L37" s="178">
        <v>20230057234</v>
      </c>
      <c r="M37" s="174"/>
      <c r="N37" s="174"/>
      <c r="O37" s="174"/>
      <c r="P37" s="174"/>
      <c r="Q37" s="174"/>
      <c r="R37" s="174"/>
      <c r="S37" s="174"/>
      <c r="T37" s="179"/>
      <c r="U37" s="136">
        <v>31820</v>
      </c>
      <c r="V37" s="180">
        <v>947.2</v>
      </c>
      <c r="W37" s="142">
        <v>4.5999999999999996</v>
      </c>
      <c r="X37" s="142"/>
      <c r="Y37" s="279"/>
      <c r="Z37" s="137"/>
      <c r="AA37" s="181">
        <v>10507.52</v>
      </c>
      <c r="AB37" s="211"/>
      <c r="AC37" s="284" t="s">
        <v>1194</v>
      </c>
      <c r="AD37" s="420"/>
      <c r="AE37" s="420"/>
      <c r="AF37" s="420"/>
      <c r="AG37" s="420"/>
      <c r="AH37" s="420"/>
      <c r="AI37" s="420"/>
      <c r="AJ37" s="420"/>
      <c r="AK37" s="420"/>
      <c r="AL37" s="420"/>
      <c r="AM37" s="420"/>
    </row>
    <row r="38" spans="1:39" ht="18.75" customHeight="1" x14ac:dyDescent="0.25">
      <c r="A38" s="163">
        <f t="shared" si="2"/>
        <v>32</v>
      </c>
      <c r="B38" s="132">
        <v>44992</v>
      </c>
      <c r="C38" s="174" t="s">
        <v>126</v>
      </c>
      <c r="D38" s="175" t="s">
        <v>688</v>
      </c>
      <c r="E38" s="174"/>
      <c r="F38" s="175" t="s">
        <v>551</v>
      </c>
      <c r="G38" s="175" t="s">
        <v>160</v>
      </c>
      <c r="H38" s="175" t="s">
        <v>126</v>
      </c>
      <c r="I38" s="176" t="s">
        <v>130</v>
      </c>
      <c r="J38" s="177">
        <v>386925</v>
      </c>
      <c r="K38" s="136">
        <v>26</v>
      </c>
      <c r="L38" s="178">
        <v>20230117826</v>
      </c>
      <c r="M38" s="174"/>
      <c r="N38" s="174"/>
      <c r="O38" s="174"/>
      <c r="P38" s="174"/>
      <c r="Q38" s="174"/>
      <c r="R38" s="174"/>
      <c r="S38" s="174"/>
      <c r="T38" s="179"/>
      <c r="U38" s="136">
        <v>105584</v>
      </c>
      <c r="V38" s="180">
        <v>3082.2</v>
      </c>
      <c r="W38" s="142">
        <v>6.41</v>
      </c>
      <c r="X38" s="142"/>
      <c r="Y38" s="279"/>
      <c r="Z38" s="137"/>
      <c r="AA38" s="181">
        <v>24345.4</v>
      </c>
      <c r="AB38" s="138"/>
      <c r="AC38" s="182"/>
      <c r="AD38" s="420"/>
      <c r="AE38" s="420"/>
      <c r="AF38" s="420"/>
      <c r="AG38" s="420"/>
      <c r="AH38" s="420"/>
      <c r="AI38" s="420"/>
      <c r="AJ38" s="420"/>
      <c r="AK38" s="420"/>
      <c r="AL38" s="420"/>
      <c r="AM38" s="420"/>
    </row>
    <row r="39" spans="1:39" ht="18.75" customHeight="1" x14ac:dyDescent="0.25">
      <c r="A39" s="163">
        <f t="shared" si="2"/>
        <v>33</v>
      </c>
      <c r="B39" s="132">
        <v>44994</v>
      </c>
      <c r="C39" s="174" t="s">
        <v>126</v>
      </c>
      <c r="D39" s="134" t="s">
        <v>723</v>
      </c>
      <c r="E39" s="133"/>
      <c r="F39" s="134" t="s">
        <v>1146</v>
      </c>
      <c r="G39" s="134" t="s">
        <v>155</v>
      </c>
      <c r="H39" s="134" t="s">
        <v>126</v>
      </c>
      <c r="I39" s="135" t="s">
        <v>135</v>
      </c>
      <c r="J39" s="136">
        <v>961036</v>
      </c>
      <c r="K39" s="136">
        <v>26</v>
      </c>
      <c r="L39" s="136">
        <v>20230123278</v>
      </c>
      <c r="M39" s="133"/>
      <c r="N39" s="133"/>
      <c r="O39" s="133"/>
      <c r="P39" s="133"/>
      <c r="Q39" s="133"/>
      <c r="R39" s="133"/>
      <c r="S39" s="133"/>
      <c r="T39" s="133"/>
      <c r="U39" s="136">
        <v>14072</v>
      </c>
      <c r="V39" s="137">
        <v>1240</v>
      </c>
      <c r="W39" s="137">
        <v>4.12</v>
      </c>
      <c r="X39" s="137"/>
      <c r="Y39" s="137"/>
      <c r="Z39" s="137"/>
      <c r="AA39" s="137">
        <v>10948.8</v>
      </c>
      <c r="AB39" s="138"/>
      <c r="AC39" s="182"/>
      <c r="AD39" s="420"/>
      <c r="AE39" s="420"/>
      <c r="AF39" s="420"/>
      <c r="AG39" s="420"/>
      <c r="AH39" s="420"/>
      <c r="AI39" s="420"/>
      <c r="AJ39" s="420"/>
      <c r="AK39" s="420"/>
      <c r="AL39" s="420"/>
      <c r="AM39" s="420"/>
    </row>
    <row r="40" spans="1:39" ht="18.75" customHeight="1" x14ac:dyDescent="0.25">
      <c r="A40" s="163">
        <f t="shared" si="2"/>
        <v>34</v>
      </c>
      <c r="B40" s="132">
        <v>44995</v>
      </c>
      <c r="C40" s="133" t="s">
        <v>1195</v>
      </c>
      <c r="D40" s="134" t="s">
        <v>598</v>
      </c>
      <c r="E40" s="133"/>
      <c r="F40" s="134" t="s">
        <v>309</v>
      </c>
      <c r="G40" s="134" t="s">
        <v>194</v>
      </c>
      <c r="H40" s="134" t="s">
        <v>118</v>
      </c>
      <c r="I40" s="135" t="s">
        <v>124</v>
      </c>
      <c r="J40" s="136">
        <v>724815</v>
      </c>
      <c r="K40" s="136">
        <v>26</v>
      </c>
      <c r="L40" s="136">
        <v>20230124148</v>
      </c>
      <c r="M40" s="133"/>
      <c r="N40" s="133"/>
      <c r="O40" s="133"/>
      <c r="P40" s="133"/>
      <c r="Q40" s="133"/>
      <c r="R40" s="133"/>
      <c r="S40" s="133"/>
      <c r="T40" s="133"/>
      <c r="U40" s="136">
        <v>84555</v>
      </c>
      <c r="V40" s="137">
        <v>2361</v>
      </c>
      <c r="W40" s="137">
        <v>7.82</v>
      </c>
      <c r="X40" s="137">
        <v>175</v>
      </c>
      <c r="Y40" s="137"/>
      <c r="Z40" s="137"/>
      <c r="AA40" s="137">
        <v>20951.3</v>
      </c>
      <c r="AB40" s="138"/>
      <c r="AC40" s="182"/>
      <c r="AD40" s="420"/>
      <c r="AE40" s="420"/>
      <c r="AF40" s="420"/>
      <c r="AG40" s="420"/>
      <c r="AH40" s="420"/>
      <c r="AI40" s="420"/>
      <c r="AJ40" s="420"/>
      <c r="AK40" s="420"/>
      <c r="AL40" s="420"/>
      <c r="AM40" s="420"/>
    </row>
    <row r="41" spans="1:39" ht="18.75" customHeight="1" x14ac:dyDescent="0.25">
      <c r="A41" s="163">
        <f t="shared" si="2"/>
        <v>35</v>
      </c>
      <c r="B41" s="133" t="s">
        <v>1196</v>
      </c>
      <c r="C41" s="133" t="s">
        <v>126</v>
      </c>
      <c r="D41" s="134" t="s">
        <v>722</v>
      </c>
      <c r="E41" s="133"/>
      <c r="F41" s="134" t="s">
        <v>1197</v>
      </c>
      <c r="G41" s="134" t="s">
        <v>155</v>
      </c>
      <c r="H41" s="134" t="s">
        <v>126</v>
      </c>
      <c r="I41" s="135" t="s">
        <v>135</v>
      </c>
      <c r="J41" s="136">
        <v>395264</v>
      </c>
      <c r="K41" s="136">
        <v>26</v>
      </c>
      <c r="L41" s="136">
        <v>20230129139</v>
      </c>
      <c r="M41" s="133"/>
      <c r="N41" s="133"/>
      <c r="O41" s="133"/>
      <c r="P41" s="133"/>
      <c r="Q41" s="133"/>
      <c r="R41" s="133"/>
      <c r="S41" s="133"/>
      <c r="T41" s="133"/>
      <c r="U41" s="136">
        <v>37390</v>
      </c>
      <c r="V41" s="137">
        <v>1307</v>
      </c>
      <c r="W41" s="137">
        <v>2.63</v>
      </c>
      <c r="X41" s="137"/>
      <c r="Y41" s="137"/>
      <c r="Z41" s="137"/>
      <c r="AA41" s="137">
        <v>13914</v>
      </c>
      <c r="AB41" s="138"/>
      <c r="AC41" s="182"/>
      <c r="AD41" s="420"/>
      <c r="AE41" s="420"/>
      <c r="AF41" s="420"/>
      <c r="AG41" s="420"/>
      <c r="AH41" s="420"/>
      <c r="AI41" s="420"/>
      <c r="AJ41" s="420"/>
      <c r="AK41" s="420"/>
      <c r="AL41" s="420"/>
      <c r="AM41" s="420"/>
    </row>
    <row r="42" spans="1:39" ht="18.75" customHeight="1" x14ac:dyDescent="0.25">
      <c r="A42" s="163">
        <f t="shared" si="2"/>
        <v>36</v>
      </c>
      <c r="B42" s="132">
        <v>44999</v>
      </c>
      <c r="C42" s="133" t="s">
        <v>126</v>
      </c>
      <c r="D42" s="134" t="s">
        <v>721</v>
      </c>
      <c r="E42" s="133"/>
      <c r="F42" s="134" t="s">
        <v>138</v>
      </c>
      <c r="G42" s="134" t="s">
        <v>155</v>
      </c>
      <c r="H42" s="134" t="s">
        <v>126</v>
      </c>
      <c r="I42" s="135" t="s">
        <v>130</v>
      </c>
      <c r="J42" s="136" t="s">
        <v>1198</v>
      </c>
      <c r="K42" s="136">
        <v>53</v>
      </c>
      <c r="L42" s="136">
        <v>20230132980</v>
      </c>
      <c r="M42" s="133"/>
      <c r="N42" s="133"/>
      <c r="O42" s="133"/>
      <c r="P42" s="133"/>
      <c r="Q42" s="133"/>
      <c r="R42" s="133"/>
      <c r="S42" s="133"/>
      <c r="T42" s="133"/>
      <c r="U42" s="136">
        <v>152044</v>
      </c>
      <c r="V42" s="137">
        <v>15494</v>
      </c>
      <c r="W42" s="137">
        <v>27.56</v>
      </c>
      <c r="X42" s="137"/>
      <c r="Y42" s="137"/>
      <c r="Z42" s="137"/>
      <c r="AA42" s="137">
        <v>154487.23000000001</v>
      </c>
      <c r="AB42" s="138"/>
      <c r="AC42" s="182"/>
      <c r="AD42" s="420"/>
      <c r="AE42" s="420"/>
      <c r="AF42" s="420"/>
      <c r="AG42" s="420"/>
      <c r="AH42" s="420"/>
      <c r="AI42" s="420"/>
      <c r="AJ42" s="420"/>
      <c r="AK42" s="420"/>
      <c r="AL42" s="420"/>
      <c r="AM42" s="420"/>
    </row>
    <row r="43" spans="1:39" ht="18.75" customHeight="1" x14ac:dyDescent="0.25">
      <c r="A43" s="163">
        <f t="shared" si="2"/>
        <v>37</v>
      </c>
      <c r="B43" s="133" t="s">
        <v>1199</v>
      </c>
      <c r="C43" s="133" t="s">
        <v>1200</v>
      </c>
      <c r="D43" s="134" t="s">
        <v>1201</v>
      </c>
      <c r="E43" s="133"/>
      <c r="F43" s="134" t="s">
        <v>1193</v>
      </c>
      <c r="G43" s="175" t="s">
        <v>169</v>
      </c>
      <c r="H43" s="134" t="s">
        <v>286</v>
      </c>
      <c r="I43" s="176" t="s">
        <v>287</v>
      </c>
      <c r="J43" s="136" t="s">
        <v>1202</v>
      </c>
      <c r="K43" s="136">
        <v>26</v>
      </c>
      <c r="L43" s="136">
        <v>20230139062</v>
      </c>
      <c r="M43" s="133"/>
      <c r="N43" s="133"/>
      <c r="O43" s="133"/>
      <c r="P43" s="133"/>
      <c r="Q43" s="133"/>
      <c r="R43" s="133"/>
      <c r="S43" s="133"/>
      <c r="T43" s="133"/>
      <c r="U43" s="136">
        <v>50</v>
      </c>
      <c r="V43" s="137">
        <v>1.4</v>
      </c>
      <c r="W43" s="137">
        <v>0.3</v>
      </c>
      <c r="X43" s="137"/>
      <c r="Y43" s="137"/>
      <c r="Z43" s="137"/>
      <c r="AA43" s="137">
        <v>120.55</v>
      </c>
      <c r="AB43" s="138"/>
      <c r="AC43" s="182"/>
      <c r="AD43" s="420"/>
      <c r="AE43" s="420"/>
      <c r="AF43" s="420"/>
      <c r="AG43" s="420"/>
      <c r="AH43" s="420"/>
      <c r="AI43" s="420"/>
      <c r="AJ43" s="420"/>
      <c r="AK43" s="420"/>
      <c r="AL43" s="420"/>
      <c r="AM43" s="420"/>
    </row>
    <row r="44" spans="1:39" ht="18.75" customHeight="1" x14ac:dyDescent="0.25">
      <c r="A44" s="163">
        <f t="shared" si="2"/>
        <v>38</v>
      </c>
      <c r="B44" s="133" t="s">
        <v>1203</v>
      </c>
      <c r="C44" s="133" t="s">
        <v>1204</v>
      </c>
      <c r="D44" s="134" t="s">
        <v>1205</v>
      </c>
      <c r="E44" s="133"/>
      <c r="F44" s="134" t="s">
        <v>1193</v>
      </c>
      <c r="G44" s="134" t="s">
        <v>169</v>
      </c>
      <c r="H44" s="134" t="s">
        <v>118</v>
      </c>
      <c r="I44" s="176" t="s">
        <v>124</v>
      </c>
      <c r="J44" s="136" t="s">
        <v>1206</v>
      </c>
      <c r="K44" s="136">
        <v>40</v>
      </c>
      <c r="L44" s="136">
        <v>20230165176</v>
      </c>
      <c r="M44" s="133"/>
      <c r="N44" s="133"/>
      <c r="O44" s="133"/>
      <c r="P44" s="133"/>
      <c r="Q44" s="133"/>
      <c r="R44" s="133"/>
      <c r="S44" s="133"/>
      <c r="T44" s="133"/>
      <c r="U44" s="136">
        <v>125894</v>
      </c>
      <c r="V44" s="137">
        <v>17411.97</v>
      </c>
      <c r="W44" s="137">
        <v>35.729999999999997</v>
      </c>
      <c r="X44" s="137">
        <v>250</v>
      </c>
      <c r="Y44" s="137"/>
      <c r="Z44" s="137"/>
      <c r="AA44" s="137">
        <v>17411.97</v>
      </c>
      <c r="AB44" s="211"/>
      <c r="AC44" s="159" t="s">
        <v>1207</v>
      </c>
      <c r="AD44" s="420"/>
      <c r="AE44" s="420"/>
      <c r="AF44" s="420"/>
      <c r="AG44" s="420"/>
      <c r="AH44" s="420"/>
      <c r="AI44" s="420"/>
      <c r="AJ44" s="420"/>
      <c r="AK44" s="420"/>
      <c r="AL44" s="420"/>
      <c r="AM44" s="420"/>
    </row>
    <row r="45" spans="1:39" ht="18.75" customHeight="1" x14ac:dyDescent="0.25">
      <c r="A45" s="163">
        <f t="shared" si="2"/>
        <v>39</v>
      </c>
      <c r="B45" s="133" t="s">
        <v>1203</v>
      </c>
      <c r="C45" s="133" t="s">
        <v>1208</v>
      </c>
      <c r="D45" s="134" t="s">
        <v>689</v>
      </c>
      <c r="E45" s="133"/>
      <c r="F45" s="134" t="s">
        <v>1209</v>
      </c>
      <c r="G45" s="134" t="s">
        <v>117</v>
      </c>
      <c r="H45" s="134" t="s">
        <v>118</v>
      </c>
      <c r="I45" s="135" t="s">
        <v>119</v>
      </c>
      <c r="J45" s="136">
        <v>724815</v>
      </c>
      <c r="K45" s="136">
        <v>26</v>
      </c>
      <c r="L45" s="136">
        <v>20230168773</v>
      </c>
      <c r="M45" s="133"/>
      <c r="N45" s="133"/>
      <c r="O45" s="133"/>
      <c r="P45" s="133"/>
      <c r="Q45" s="133"/>
      <c r="R45" s="133"/>
      <c r="S45" s="133"/>
      <c r="T45" s="133"/>
      <c r="U45" s="136">
        <v>15209</v>
      </c>
      <c r="V45" s="137">
        <v>2891.96</v>
      </c>
      <c r="W45" s="137">
        <v>4.3499999999999996</v>
      </c>
      <c r="X45" s="137">
        <v>110</v>
      </c>
      <c r="Y45" s="137"/>
      <c r="Z45" s="137"/>
      <c r="AA45" s="137">
        <v>20168.14</v>
      </c>
      <c r="AB45" s="138"/>
      <c r="AC45" s="182"/>
      <c r="AD45" s="420"/>
      <c r="AE45" s="420"/>
      <c r="AF45" s="420"/>
      <c r="AG45" s="420"/>
      <c r="AH45" s="420"/>
      <c r="AI45" s="420"/>
      <c r="AJ45" s="420"/>
      <c r="AK45" s="420"/>
      <c r="AL45" s="420"/>
      <c r="AM45" s="420"/>
    </row>
    <row r="46" spans="1:39" s="94" customFormat="1" ht="18.75" customHeight="1" x14ac:dyDescent="0.25">
      <c r="A46" s="222">
        <f t="shared" si="2"/>
        <v>40</v>
      </c>
      <c r="B46" s="132">
        <v>45019</v>
      </c>
      <c r="C46" s="133" t="s">
        <v>1210</v>
      </c>
      <c r="D46" s="134" t="s">
        <v>715</v>
      </c>
      <c r="E46" s="133"/>
      <c r="F46" s="134" t="s">
        <v>1211</v>
      </c>
      <c r="G46" s="134" t="s">
        <v>155</v>
      </c>
      <c r="H46" s="134" t="s">
        <v>126</v>
      </c>
      <c r="I46" s="176" t="s">
        <v>135</v>
      </c>
      <c r="J46" s="136">
        <v>724816</v>
      </c>
      <c r="K46" s="136">
        <v>26</v>
      </c>
      <c r="L46" s="136">
        <v>20230158710</v>
      </c>
      <c r="M46" s="133"/>
      <c r="N46" s="133"/>
      <c r="O46" s="133"/>
      <c r="P46" s="133"/>
      <c r="Q46" s="133"/>
      <c r="R46" s="133"/>
      <c r="S46" s="133"/>
      <c r="T46" s="133"/>
      <c r="U46" s="136">
        <v>6</v>
      </c>
      <c r="V46" s="137">
        <v>40</v>
      </c>
      <c r="W46" s="137">
        <v>0.3</v>
      </c>
      <c r="X46" s="137"/>
      <c r="Y46" s="137"/>
      <c r="Z46" s="137"/>
      <c r="AA46" s="137">
        <v>191.34</v>
      </c>
      <c r="AB46" s="211"/>
      <c r="AC46" s="159" t="s">
        <v>1212</v>
      </c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spans="1:39" s="94" customFormat="1" ht="18.75" customHeight="1" x14ac:dyDescent="0.25">
      <c r="A47" s="222">
        <f t="shared" si="2"/>
        <v>41</v>
      </c>
      <c r="B47" s="133" t="s">
        <v>1213</v>
      </c>
      <c r="C47" s="133" t="s">
        <v>126</v>
      </c>
      <c r="D47" s="134" t="s">
        <v>766</v>
      </c>
      <c r="E47" s="133"/>
      <c r="F47" s="134" t="s">
        <v>1146</v>
      </c>
      <c r="G47" s="134" t="s">
        <v>155</v>
      </c>
      <c r="H47" s="134" t="s">
        <v>126</v>
      </c>
      <c r="I47" s="176" t="s">
        <v>135</v>
      </c>
      <c r="J47" s="136">
        <v>961036</v>
      </c>
      <c r="K47" s="136">
        <v>26</v>
      </c>
      <c r="L47" s="136">
        <v>20230186840</v>
      </c>
      <c r="M47" s="133"/>
      <c r="N47" s="133"/>
      <c r="O47" s="133"/>
      <c r="P47" s="133"/>
      <c r="Q47" s="133"/>
      <c r="R47" s="133"/>
      <c r="S47" s="133"/>
      <c r="T47" s="133"/>
      <c r="U47" s="136">
        <v>33006</v>
      </c>
      <c r="V47" s="137">
        <v>2819</v>
      </c>
      <c r="W47" s="137">
        <v>7.8</v>
      </c>
      <c r="X47" s="137"/>
      <c r="Y47" s="137"/>
      <c r="Z47" s="137"/>
      <c r="AA47" s="137">
        <v>21089.56</v>
      </c>
      <c r="AB47" s="138"/>
      <c r="AC47" s="182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spans="1:39" s="94" customFormat="1" ht="18.75" customHeight="1" x14ac:dyDescent="0.25">
      <c r="A48" s="222">
        <f t="shared" si="2"/>
        <v>42</v>
      </c>
      <c r="B48" s="133" t="s">
        <v>1213</v>
      </c>
      <c r="C48" s="133" t="s">
        <v>126</v>
      </c>
      <c r="D48" s="134" t="s">
        <v>754</v>
      </c>
      <c r="E48" s="133"/>
      <c r="F48" s="134" t="s">
        <v>1144</v>
      </c>
      <c r="G48" s="134" t="s">
        <v>139</v>
      </c>
      <c r="H48" s="134" t="s">
        <v>126</v>
      </c>
      <c r="I48" s="176" t="s">
        <v>130</v>
      </c>
      <c r="J48" s="136" t="s">
        <v>140</v>
      </c>
      <c r="K48" s="136">
        <v>26</v>
      </c>
      <c r="L48" s="136">
        <v>20230187018</v>
      </c>
      <c r="M48" s="133"/>
      <c r="N48" s="133"/>
      <c r="O48" s="133"/>
      <c r="P48" s="133"/>
      <c r="Q48" s="133"/>
      <c r="R48" s="133"/>
      <c r="S48" s="133"/>
      <c r="T48" s="133"/>
      <c r="U48" s="136">
        <v>6572</v>
      </c>
      <c r="V48" s="137">
        <v>1672</v>
      </c>
      <c r="W48" s="137">
        <v>3.54</v>
      </c>
      <c r="X48" s="137"/>
      <c r="Y48" s="137"/>
      <c r="Z48" s="137"/>
      <c r="AA48" s="137">
        <v>16011.74</v>
      </c>
      <c r="AB48" s="138"/>
      <c r="AC48" s="182"/>
      <c r="AD48" s="97"/>
      <c r="AE48" s="97"/>
      <c r="AF48" s="97"/>
      <c r="AG48" s="97"/>
      <c r="AH48" s="97"/>
      <c r="AI48" s="97"/>
      <c r="AJ48" s="97"/>
      <c r="AK48" s="97"/>
      <c r="AL48" s="97"/>
      <c r="AM48" s="97"/>
    </row>
    <row r="49" spans="1:39" s="94" customFormat="1" ht="18.75" customHeight="1" x14ac:dyDescent="0.25">
      <c r="A49" s="222">
        <f t="shared" si="2"/>
        <v>43</v>
      </c>
      <c r="B49" s="133" t="s">
        <v>1213</v>
      </c>
      <c r="C49" s="133" t="s">
        <v>126</v>
      </c>
      <c r="D49" s="134" t="s">
        <v>761</v>
      </c>
      <c r="E49" s="133"/>
      <c r="F49" s="134" t="s">
        <v>1172</v>
      </c>
      <c r="G49" s="134" t="s">
        <v>139</v>
      </c>
      <c r="H49" s="134" t="s">
        <v>126</v>
      </c>
      <c r="I49" s="176" t="s">
        <v>130</v>
      </c>
      <c r="J49" s="136" t="s">
        <v>140</v>
      </c>
      <c r="K49" s="136">
        <v>26</v>
      </c>
      <c r="L49" s="136">
        <v>20230187104</v>
      </c>
      <c r="M49" s="133"/>
      <c r="N49" s="133"/>
      <c r="O49" s="133"/>
      <c r="P49" s="133"/>
      <c r="Q49" s="133"/>
      <c r="R49" s="133"/>
      <c r="S49" s="133"/>
      <c r="T49" s="133"/>
      <c r="U49" s="136">
        <v>2265</v>
      </c>
      <c r="V49" s="137">
        <v>57.4</v>
      </c>
      <c r="W49" s="137">
        <v>1.1599999999999999</v>
      </c>
      <c r="X49" s="137"/>
      <c r="Y49" s="137"/>
      <c r="Z49" s="137"/>
      <c r="AA49" s="137">
        <v>5151.1099999999997</v>
      </c>
      <c r="AB49" s="138"/>
      <c r="AC49" s="182"/>
      <c r="AD49" s="97"/>
      <c r="AE49" s="97"/>
      <c r="AF49" s="97"/>
      <c r="AG49" s="97"/>
      <c r="AH49" s="97"/>
      <c r="AI49" s="97"/>
      <c r="AJ49" s="97"/>
      <c r="AK49" s="97"/>
      <c r="AL49" s="97"/>
      <c r="AM49" s="97"/>
    </row>
    <row r="50" spans="1:39" s="94" customFormat="1" ht="18.75" customHeight="1" x14ac:dyDescent="0.25">
      <c r="A50" s="222">
        <f t="shared" si="2"/>
        <v>44</v>
      </c>
      <c r="B50" s="133" t="s">
        <v>1214</v>
      </c>
      <c r="C50" s="133" t="s">
        <v>126</v>
      </c>
      <c r="D50" s="134" t="s">
        <v>1215</v>
      </c>
      <c r="E50" s="133"/>
      <c r="F50" s="134" t="s">
        <v>1197</v>
      </c>
      <c r="G50" s="134" t="s">
        <v>155</v>
      </c>
      <c r="H50" s="134" t="s">
        <v>126</v>
      </c>
      <c r="I50" s="176" t="s">
        <v>135</v>
      </c>
      <c r="J50" s="136">
        <v>160930</v>
      </c>
      <c r="K50" s="136">
        <v>26</v>
      </c>
      <c r="L50" s="136">
        <v>20230196033</v>
      </c>
      <c r="M50" s="133"/>
      <c r="N50" s="133"/>
      <c r="O50" s="133"/>
      <c r="P50" s="133"/>
      <c r="Q50" s="133"/>
      <c r="R50" s="133"/>
      <c r="S50" s="133"/>
      <c r="T50" s="133"/>
      <c r="U50" s="136">
        <v>2</v>
      </c>
      <c r="V50" s="137">
        <v>2</v>
      </c>
      <c r="W50" s="137">
        <v>0.03</v>
      </c>
      <c r="X50" s="137"/>
      <c r="Y50" s="137"/>
      <c r="Z50" s="137"/>
      <c r="AA50" s="137">
        <v>1175.3599999999999</v>
      </c>
      <c r="AB50" s="138"/>
      <c r="AC50" s="182"/>
      <c r="AD50" s="97"/>
      <c r="AE50" s="97"/>
      <c r="AF50" s="97"/>
      <c r="AG50" s="97"/>
      <c r="AH50" s="97"/>
      <c r="AI50" s="97"/>
      <c r="AJ50" s="97"/>
      <c r="AK50" s="97"/>
      <c r="AL50" s="97"/>
      <c r="AM50" s="97"/>
    </row>
    <row r="51" spans="1:39" s="94" customFormat="1" ht="18.75" customHeight="1" x14ac:dyDescent="0.25">
      <c r="A51" s="222">
        <f t="shared" si="2"/>
        <v>45</v>
      </c>
      <c r="B51" s="133" t="s">
        <v>1214</v>
      </c>
      <c r="C51" s="133" t="s">
        <v>126</v>
      </c>
      <c r="D51" s="134" t="s">
        <v>1216</v>
      </c>
      <c r="E51" s="133"/>
      <c r="F51" s="134" t="s">
        <v>1217</v>
      </c>
      <c r="G51" s="134" t="s">
        <v>1158</v>
      </c>
      <c r="H51" s="134" t="s">
        <v>126</v>
      </c>
      <c r="I51" s="135" t="s">
        <v>130</v>
      </c>
      <c r="J51" s="136" t="s">
        <v>258</v>
      </c>
      <c r="K51" s="136">
        <v>26</v>
      </c>
      <c r="L51" s="136">
        <v>20230198250</v>
      </c>
      <c r="M51" s="133"/>
      <c r="N51" s="133"/>
      <c r="O51" s="133"/>
      <c r="P51" s="133"/>
      <c r="Q51" s="133"/>
      <c r="R51" s="133"/>
      <c r="S51" s="133"/>
      <c r="T51" s="133"/>
      <c r="U51" s="136">
        <v>18941</v>
      </c>
      <c r="V51" s="137">
        <v>1411</v>
      </c>
      <c r="W51" s="137">
        <v>3.17</v>
      </c>
      <c r="X51" s="137"/>
      <c r="Y51" s="137"/>
      <c r="Z51" s="137"/>
      <c r="AA51" s="137">
        <v>11930.64</v>
      </c>
      <c r="AB51" s="138"/>
      <c r="AC51" s="182"/>
      <c r="AD51" s="97"/>
      <c r="AE51" s="97"/>
      <c r="AF51" s="97"/>
      <c r="AG51" s="97"/>
      <c r="AH51" s="97"/>
      <c r="AI51" s="97"/>
      <c r="AJ51" s="97"/>
      <c r="AK51" s="97"/>
      <c r="AL51" s="97"/>
      <c r="AM51" s="97"/>
    </row>
    <row r="52" spans="1:39" s="94" customFormat="1" ht="18.75" customHeight="1" x14ac:dyDescent="0.25">
      <c r="A52" s="222">
        <f t="shared" si="2"/>
        <v>46</v>
      </c>
      <c r="B52" s="133" t="s">
        <v>1218</v>
      </c>
      <c r="C52" s="133" t="s">
        <v>1219</v>
      </c>
      <c r="D52" s="134" t="s">
        <v>760</v>
      </c>
      <c r="E52" s="133"/>
      <c r="F52" s="134" t="s">
        <v>1197</v>
      </c>
      <c r="G52" s="134" t="s">
        <v>155</v>
      </c>
      <c r="H52" s="134" t="s">
        <v>126</v>
      </c>
      <c r="I52" s="135" t="s">
        <v>135</v>
      </c>
      <c r="J52" s="136">
        <v>828336</v>
      </c>
      <c r="K52" s="136">
        <v>26</v>
      </c>
      <c r="L52" s="136">
        <v>20230198188</v>
      </c>
      <c r="M52" s="133"/>
      <c r="N52" s="133"/>
      <c r="O52" s="133"/>
      <c r="P52" s="133"/>
      <c r="Q52" s="133"/>
      <c r="R52" s="133"/>
      <c r="S52" s="133"/>
      <c r="T52" s="133"/>
      <c r="U52" s="136">
        <v>45153</v>
      </c>
      <c r="V52" s="137">
        <v>5305</v>
      </c>
      <c r="W52" s="137">
        <v>12.04</v>
      </c>
      <c r="X52" s="137"/>
      <c r="Y52" s="137"/>
      <c r="Z52" s="137"/>
      <c r="AA52" s="137">
        <v>45551.67</v>
      </c>
      <c r="AB52" s="138"/>
      <c r="AC52" s="182"/>
      <c r="AD52" s="97"/>
      <c r="AE52" s="97"/>
      <c r="AF52" s="97"/>
      <c r="AG52" s="97"/>
      <c r="AH52" s="97"/>
      <c r="AI52" s="97"/>
      <c r="AJ52" s="97"/>
      <c r="AK52" s="97"/>
      <c r="AL52" s="97"/>
      <c r="AM52" s="97"/>
    </row>
    <row r="53" spans="1:39" s="94" customFormat="1" ht="18.75" customHeight="1" x14ac:dyDescent="0.25">
      <c r="A53" s="421">
        <f t="shared" si="2"/>
        <v>47</v>
      </c>
      <c r="B53" s="422">
        <v>45048</v>
      </c>
      <c r="C53" s="382">
        <v>227010532</v>
      </c>
      <c r="D53" s="349" t="s">
        <v>1220</v>
      </c>
      <c r="E53" s="382"/>
      <c r="F53" s="349" t="s">
        <v>1183</v>
      </c>
      <c r="G53" s="349" t="s">
        <v>117</v>
      </c>
      <c r="H53" s="349" t="s">
        <v>118</v>
      </c>
      <c r="I53" s="423" t="s">
        <v>124</v>
      </c>
      <c r="J53" s="193" t="s">
        <v>1221</v>
      </c>
      <c r="K53" s="193">
        <v>20</v>
      </c>
      <c r="L53" s="193">
        <v>20230216320</v>
      </c>
      <c r="M53" s="382"/>
      <c r="N53" s="382"/>
      <c r="O53" s="382"/>
      <c r="P53" s="382"/>
      <c r="Q53" s="382"/>
      <c r="R53" s="382"/>
      <c r="S53" s="382"/>
      <c r="T53" s="382"/>
      <c r="U53" s="193">
        <v>140528</v>
      </c>
      <c r="V53" s="350">
        <v>7371.8</v>
      </c>
      <c r="W53" s="350">
        <v>9.8490000000000002</v>
      </c>
      <c r="X53" s="350">
        <v>250</v>
      </c>
      <c r="Y53" s="350"/>
      <c r="Z53" s="350"/>
      <c r="AA53" s="350">
        <v>54217.94</v>
      </c>
      <c r="AB53" s="424"/>
      <c r="AC53" s="425"/>
      <c r="AD53" s="97"/>
      <c r="AE53" s="97"/>
      <c r="AF53" s="97"/>
      <c r="AG53" s="97"/>
      <c r="AH53" s="97"/>
      <c r="AI53" s="97"/>
      <c r="AJ53" s="97"/>
      <c r="AK53" s="97"/>
      <c r="AL53" s="97"/>
      <c r="AM53" s="97"/>
    </row>
    <row r="54" spans="1:39" s="94" customFormat="1" ht="18.75" customHeight="1" x14ac:dyDescent="0.25">
      <c r="A54" s="222">
        <f t="shared" si="2"/>
        <v>48</v>
      </c>
      <c r="B54" s="426">
        <v>45050</v>
      </c>
      <c r="C54" s="427" t="s">
        <v>1222</v>
      </c>
      <c r="D54" s="428" t="s">
        <v>1223</v>
      </c>
      <c r="E54" s="427"/>
      <c r="F54" s="428" t="s">
        <v>1223</v>
      </c>
      <c r="G54" s="428" t="s">
        <v>155</v>
      </c>
      <c r="H54" s="428" t="s">
        <v>126</v>
      </c>
      <c r="I54" s="429" t="s">
        <v>135</v>
      </c>
      <c r="J54" s="273">
        <v>407424</v>
      </c>
      <c r="K54" s="273">
        <v>26</v>
      </c>
      <c r="L54" s="273">
        <v>20230221237</v>
      </c>
      <c r="M54" s="430"/>
      <c r="N54" s="430"/>
      <c r="O54" s="427"/>
      <c r="P54" s="427"/>
      <c r="Q54" s="427"/>
      <c r="R54" s="427"/>
      <c r="S54" s="427"/>
      <c r="T54" s="427"/>
      <c r="U54" s="273">
        <v>512</v>
      </c>
      <c r="V54" s="431">
        <v>242.32</v>
      </c>
      <c r="W54" s="431">
        <v>1.8280000000000001</v>
      </c>
      <c r="X54" s="431">
        <v>300</v>
      </c>
      <c r="Y54" s="431"/>
      <c r="Z54" s="431"/>
      <c r="AA54" s="431">
        <v>1261.78</v>
      </c>
      <c r="AB54" s="432"/>
      <c r="AC54" s="235"/>
      <c r="AD54" s="97"/>
      <c r="AE54" s="97"/>
      <c r="AF54" s="97"/>
      <c r="AG54" s="97"/>
      <c r="AH54" s="97"/>
      <c r="AI54" s="97"/>
      <c r="AJ54" s="97"/>
      <c r="AK54" s="97"/>
      <c r="AL54" s="97"/>
      <c r="AM54" s="97"/>
    </row>
    <row r="55" spans="1:39" s="94" customFormat="1" ht="18.75" customHeight="1" x14ac:dyDescent="0.25">
      <c r="A55" s="166"/>
      <c r="B55" s="433">
        <v>45051</v>
      </c>
      <c r="C55" s="434" t="s">
        <v>126</v>
      </c>
      <c r="D55" s="167" t="s">
        <v>1224</v>
      </c>
      <c r="E55" s="222"/>
      <c r="F55" s="392" t="s">
        <v>1193</v>
      </c>
      <c r="G55" s="167" t="s">
        <v>155</v>
      </c>
      <c r="H55" s="167" t="s">
        <v>126</v>
      </c>
      <c r="I55" s="435" t="s">
        <v>135</v>
      </c>
      <c r="J55" s="271">
        <v>724815</v>
      </c>
      <c r="K55" s="271">
        <v>26</v>
      </c>
      <c r="L55" s="271">
        <v>20230201720</v>
      </c>
      <c r="M55" s="436"/>
      <c r="N55" s="436"/>
      <c r="O55" s="166"/>
      <c r="P55" s="166"/>
      <c r="Q55" s="166"/>
      <c r="R55" s="166"/>
      <c r="S55" s="166"/>
      <c r="T55" s="166"/>
      <c r="U55" s="271">
        <v>5000</v>
      </c>
      <c r="V55" s="169">
        <v>158</v>
      </c>
      <c r="W55" s="169">
        <v>0.72</v>
      </c>
      <c r="X55" s="169">
        <v>200</v>
      </c>
      <c r="Y55" s="169"/>
      <c r="Z55" s="169">
        <v>45</v>
      </c>
      <c r="AA55" s="169">
        <v>1651.09</v>
      </c>
      <c r="AB55" s="437"/>
      <c r="AC55" s="218" t="s">
        <v>1225</v>
      </c>
      <c r="AD55" s="97"/>
      <c r="AE55" s="97"/>
      <c r="AF55" s="97"/>
      <c r="AG55" s="97"/>
      <c r="AH55" s="97"/>
      <c r="AI55" s="97"/>
      <c r="AJ55" s="97"/>
      <c r="AK55" s="97"/>
      <c r="AL55" s="97"/>
      <c r="AM55" s="97"/>
    </row>
    <row r="56" spans="1:39" s="94" customFormat="1" ht="18.75" customHeight="1" x14ac:dyDescent="0.25">
      <c r="A56" s="222">
        <f>A54+1</f>
        <v>49</v>
      </c>
      <c r="B56" s="438">
        <v>45056</v>
      </c>
      <c r="C56" s="439" t="s">
        <v>126</v>
      </c>
      <c r="D56" s="440" t="s">
        <v>781</v>
      </c>
      <c r="E56" s="439"/>
      <c r="F56" s="440" t="s">
        <v>1146</v>
      </c>
      <c r="G56" s="440" t="s">
        <v>155</v>
      </c>
      <c r="H56" s="440" t="s">
        <v>126</v>
      </c>
      <c r="I56" s="441" t="s">
        <v>135</v>
      </c>
      <c r="J56" s="442">
        <v>961036</v>
      </c>
      <c r="K56" s="442">
        <v>26</v>
      </c>
      <c r="L56" s="442">
        <v>20230233494</v>
      </c>
      <c r="M56" s="439"/>
      <c r="N56" s="439"/>
      <c r="O56" s="439"/>
      <c r="P56" s="439"/>
      <c r="Q56" s="439"/>
      <c r="R56" s="439"/>
      <c r="S56" s="439"/>
      <c r="T56" s="439"/>
      <c r="U56" s="442">
        <v>4104</v>
      </c>
      <c r="V56" s="443">
        <v>154</v>
      </c>
      <c r="W56" s="443">
        <v>0.64100000000000001</v>
      </c>
      <c r="X56" s="443"/>
      <c r="Y56" s="443"/>
      <c r="Z56" s="443"/>
      <c r="AA56" s="443">
        <v>2256.84</v>
      </c>
      <c r="AB56" s="444"/>
      <c r="AC56" s="235"/>
      <c r="AD56" s="97"/>
      <c r="AE56" s="97"/>
      <c r="AF56" s="97"/>
      <c r="AG56" s="97"/>
      <c r="AH56" s="97"/>
      <c r="AI56" s="97"/>
      <c r="AJ56" s="97"/>
      <c r="AK56" s="97"/>
      <c r="AL56" s="97"/>
      <c r="AM56" s="97"/>
    </row>
    <row r="57" spans="1:39" s="94" customFormat="1" ht="15.75" customHeight="1" x14ac:dyDescent="0.25">
      <c r="A57" s="434">
        <f>A56+1</f>
        <v>50</v>
      </c>
      <c r="B57" s="445">
        <v>45055</v>
      </c>
      <c r="C57" s="166" t="s">
        <v>126</v>
      </c>
      <c r="D57" s="392" t="s">
        <v>775</v>
      </c>
      <c r="E57" s="391"/>
      <c r="F57" s="167" t="s">
        <v>138</v>
      </c>
      <c r="G57" s="167" t="s">
        <v>139</v>
      </c>
      <c r="H57" s="167" t="s">
        <v>126</v>
      </c>
      <c r="I57" s="435" t="s">
        <v>130</v>
      </c>
      <c r="J57" s="271">
        <v>836886</v>
      </c>
      <c r="K57" s="271">
        <v>53</v>
      </c>
      <c r="L57" s="271">
        <v>20230234911</v>
      </c>
      <c r="M57" s="166"/>
      <c r="N57" s="166"/>
      <c r="O57" s="166"/>
      <c r="P57" s="166"/>
      <c r="Q57" s="166"/>
      <c r="R57" s="166"/>
      <c r="S57" s="166"/>
      <c r="T57" s="166"/>
      <c r="U57" s="271">
        <v>150983</v>
      </c>
      <c r="V57" s="169">
        <v>10376.89</v>
      </c>
      <c r="W57" s="169">
        <v>19.78</v>
      </c>
      <c r="X57" s="169"/>
      <c r="Y57" s="169"/>
      <c r="Z57" s="169"/>
      <c r="AA57" s="169">
        <v>127021.47</v>
      </c>
      <c r="AB57" s="446"/>
      <c r="AC57" s="235"/>
      <c r="AD57" s="97"/>
      <c r="AE57" s="97"/>
      <c r="AF57" s="97"/>
      <c r="AG57" s="97"/>
      <c r="AH57" s="97"/>
      <c r="AI57" s="97"/>
      <c r="AJ57" s="97"/>
      <c r="AK57" s="97"/>
      <c r="AL57" s="97"/>
      <c r="AM57" s="97"/>
    </row>
    <row r="58" spans="1:39" s="94" customFormat="1" ht="18.75" customHeight="1" x14ac:dyDescent="0.25">
      <c r="A58" s="222">
        <f>A57+1</f>
        <v>51</v>
      </c>
      <c r="B58" s="445">
        <v>45056</v>
      </c>
      <c r="C58" s="166"/>
      <c r="D58" s="447" t="s">
        <v>696</v>
      </c>
      <c r="E58" s="448"/>
      <c r="F58" s="286" t="s">
        <v>263</v>
      </c>
      <c r="G58" s="286" t="s">
        <v>117</v>
      </c>
      <c r="H58" s="286" t="s">
        <v>118</v>
      </c>
      <c r="I58" s="449"/>
      <c r="J58" s="274">
        <v>724815</v>
      </c>
      <c r="K58" s="274">
        <v>26</v>
      </c>
      <c r="L58" s="274"/>
      <c r="M58" s="448"/>
      <c r="N58" s="449"/>
      <c r="O58" s="449"/>
      <c r="P58" s="449"/>
      <c r="Q58" s="449"/>
      <c r="R58" s="449"/>
      <c r="S58" s="449"/>
      <c r="T58" s="449"/>
      <c r="U58" s="274">
        <v>71496</v>
      </c>
      <c r="V58" s="287">
        <v>5904.2</v>
      </c>
      <c r="W58" s="287">
        <v>8.94</v>
      </c>
      <c r="X58" s="287"/>
      <c r="Y58" s="287"/>
      <c r="Z58" s="287"/>
      <c r="AA58" s="287"/>
      <c r="AB58" s="450"/>
      <c r="AC58" s="235"/>
      <c r="AD58" s="97"/>
      <c r="AE58" s="97"/>
      <c r="AF58" s="97"/>
      <c r="AG58" s="97"/>
      <c r="AH58" s="97"/>
      <c r="AI58" s="97"/>
      <c r="AJ58" s="97"/>
      <c r="AK58" s="97"/>
      <c r="AL58" s="97"/>
      <c r="AM58" s="97"/>
    </row>
    <row r="59" spans="1:39" s="94" customFormat="1" ht="18.75" customHeight="1" x14ac:dyDescent="0.25">
      <c r="A59" s="222">
        <f>A58+1</f>
        <v>52</v>
      </c>
      <c r="B59" s="445">
        <v>45057</v>
      </c>
      <c r="C59" s="166" t="s">
        <v>1226</v>
      </c>
      <c r="D59" s="447" t="s">
        <v>779</v>
      </c>
      <c r="E59" s="448"/>
      <c r="F59" s="286" t="s">
        <v>1197</v>
      </c>
      <c r="G59" s="286" t="s">
        <v>155</v>
      </c>
      <c r="H59" s="286" t="s">
        <v>126</v>
      </c>
      <c r="I59" s="451" t="s">
        <v>135</v>
      </c>
      <c r="J59" s="274">
        <v>828336</v>
      </c>
      <c r="K59" s="274">
        <v>26</v>
      </c>
      <c r="L59" s="274">
        <v>20230230045</v>
      </c>
      <c r="M59" s="448"/>
      <c r="N59" s="449"/>
      <c r="O59" s="449"/>
      <c r="P59" s="449"/>
      <c r="Q59" s="449"/>
      <c r="R59" s="449"/>
      <c r="S59" s="449"/>
      <c r="T59" s="449"/>
      <c r="U59" s="274">
        <v>33663</v>
      </c>
      <c r="V59" s="287">
        <v>1107</v>
      </c>
      <c r="W59" s="287">
        <v>3.33</v>
      </c>
      <c r="X59" s="287"/>
      <c r="Y59" s="287"/>
      <c r="Z59" s="287"/>
      <c r="AA59" s="287">
        <v>10105.64</v>
      </c>
      <c r="AB59" s="218"/>
      <c r="AC59" s="235"/>
      <c r="AD59" s="97"/>
      <c r="AE59" s="97"/>
      <c r="AF59" s="97"/>
      <c r="AG59" s="97"/>
      <c r="AH59" s="97"/>
      <c r="AI59" s="97"/>
      <c r="AJ59" s="97"/>
      <c r="AK59" s="97"/>
      <c r="AL59" s="97"/>
      <c r="AM59" s="97"/>
    </row>
    <row r="60" spans="1:39" s="94" customFormat="1" ht="18.75" customHeight="1" x14ac:dyDescent="0.25">
      <c r="A60" s="222">
        <f>A59+1</f>
        <v>53</v>
      </c>
      <c r="B60" s="445">
        <v>45057</v>
      </c>
      <c r="C60" s="449" t="s">
        <v>1227</v>
      </c>
      <c r="D60" s="286" t="s">
        <v>771</v>
      </c>
      <c r="E60" s="449"/>
      <c r="F60" s="286" t="s">
        <v>362</v>
      </c>
      <c r="G60" s="286" t="s">
        <v>155</v>
      </c>
      <c r="H60" s="286" t="s">
        <v>126</v>
      </c>
      <c r="I60" s="451" t="s">
        <v>135</v>
      </c>
      <c r="J60" s="274">
        <v>959654</v>
      </c>
      <c r="K60" s="274">
        <v>26</v>
      </c>
      <c r="L60" s="274">
        <v>20230236620</v>
      </c>
      <c r="M60" s="166"/>
      <c r="N60" s="166"/>
      <c r="O60" s="166"/>
      <c r="P60" s="166"/>
      <c r="Q60" s="166"/>
      <c r="R60" s="166"/>
      <c r="S60" s="166"/>
      <c r="T60" s="166"/>
      <c r="U60" s="271">
        <v>69408</v>
      </c>
      <c r="V60" s="169">
        <v>1966</v>
      </c>
      <c r="W60" s="169">
        <v>4.05</v>
      </c>
      <c r="X60" s="169"/>
      <c r="Y60" s="169"/>
      <c r="Z60" s="169"/>
      <c r="AA60" s="169">
        <v>23720.400000000001</v>
      </c>
      <c r="AB60" s="218"/>
      <c r="AC60" s="235"/>
      <c r="AD60" s="97"/>
      <c r="AE60" s="97"/>
      <c r="AF60" s="97"/>
      <c r="AG60" s="97"/>
      <c r="AH60" s="97"/>
      <c r="AI60" s="97"/>
      <c r="AJ60" s="97"/>
      <c r="AK60" s="97"/>
      <c r="AL60" s="97"/>
      <c r="AM60" s="97"/>
    </row>
    <row r="61" spans="1:39" s="94" customFormat="1" ht="18.75" customHeight="1" x14ac:dyDescent="0.25">
      <c r="A61" s="222">
        <f>A60+1</f>
        <v>54</v>
      </c>
      <c r="B61" s="445">
        <v>45057</v>
      </c>
      <c r="C61" s="166" t="s">
        <v>126</v>
      </c>
      <c r="D61" s="167" t="s">
        <v>1228</v>
      </c>
      <c r="E61" s="166"/>
      <c r="F61" s="167" t="s">
        <v>1229</v>
      </c>
      <c r="G61" s="167" t="s">
        <v>139</v>
      </c>
      <c r="H61" s="167" t="s">
        <v>126</v>
      </c>
      <c r="I61" s="435" t="s">
        <v>130</v>
      </c>
      <c r="J61" s="271" t="s">
        <v>140</v>
      </c>
      <c r="K61" s="271">
        <v>26</v>
      </c>
      <c r="L61" s="271">
        <v>20230237075</v>
      </c>
      <c r="M61" s="166"/>
      <c r="N61" s="166"/>
      <c r="O61" s="166"/>
      <c r="P61" s="166"/>
      <c r="Q61" s="166"/>
      <c r="R61" s="166"/>
      <c r="S61" s="166"/>
      <c r="T61" s="166"/>
      <c r="U61" s="271">
        <v>36917</v>
      </c>
      <c r="V61" s="169">
        <v>1051</v>
      </c>
      <c r="W61" s="169">
        <v>5.2709999999999999</v>
      </c>
      <c r="X61" s="169"/>
      <c r="Y61" s="169"/>
      <c r="Z61" s="169"/>
      <c r="AA61" s="169">
        <v>18402.990000000002</v>
      </c>
      <c r="AB61" s="218"/>
      <c r="AC61" s="235"/>
      <c r="AD61" s="97"/>
      <c r="AE61" s="97"/>
      <c r="AF61" s="97"/>
      <c r="AG61" s="97"/>
      <c r="AH61" s="97"/>
      <c r="AI61" s="97"/>
      <c r="AJ61" s="97"/>
      <c r="AK61" s="97"/>
      <c r="AL61" s="97"/>
      <c r="AM61" s="97"/>
    </row>
    <row r="62" spans="1:39" s="94" customFormat="1" ht="18.75" customHeight="1" x14ac:dyDescent="0.25">
      <c r="A62" s="222">
        <v>53</v>
      </c>
      <c r="B62" s="445">
        <v>45058</v>
      </c>
      <c r="C62" s="166" t="s">
        <v>1230</v>
      </c>
      <c r="D62" s="167" t="s">
        <v>777</v>
      </c>
      <c r="E62" s="166"/>
      <c r="F62" s="167" t="s">
        <v>309</v>
      </c>
      <c r="G62" s="167" t="s">
        <v>194</v>
      </c>
      <c r="H62" s="167" t="s">
        <v>118</v>
      </c>
      <c r="I62" s="435" t="s">
        <v>124</v>
      </c>
      <c r="J62" s="271" t="s">
        <v>503</v>
      </c>
      <c r="K62" s="271">
        <v>26</v>
      </c>
      <c r="L62" s="271">
        <v>20230237237</v>
      </c>
      <c r="M62" s="166"/>
      <c r="N62" s="166"/>
      <c r="O62" s="166"/>
      <c r="P62" s="166"/>
      <c r="Q62" s="166"/>
      <c r="R62" s="166"/>
      <c r="S62" s="166"/>
      <c r="T62" s="166"/>
      <c r="U62" s="271">
        <v>8840</v>
      </c>
      <c r="V62" s="169">
        <v>765</v>
      </c>
      <c r="W62" s="169">
        <v>1.23</v>
      </c>
      <c r="X62" s="169">
        <v>175</v>
      </c>
      <c r="Y62" s="169"/>
      <c r="Z62" s="169"/>
      <c r="AA62" s="169">
        <v>4395.6000000000004</v>
      </c>
      <c r="AB62" s="218"/>
      <c r="AC62" s="235"/>
      <c r="AD62" s="97"/>
      <c r="AE62" s="97"/>
      <c r="AF62" s="97"/>
      <c r="AG62" s="97"/>
      <c r="AH62" s="97"/>
      <c r="AI62" s="97"/>
      <c r="AJ62" s="97"/>
      <c r="AK62" s="97"/>
      <c r="AL62" s="97"/>
      <c r="AM62" s="97"/>
    </row>
    <row r="63" spans="1:39" s="94" customFormat="1" ht="18.75" customHeight="1" x14ac:dyDescent="0.25">
      <c r="A63" s="222">
        <f t="shared" ref="A63:A126" si="3">A62+1</f>
        <v>54</v>
      </c>
      <c r="B63" s="445">
        <v>45061</v>
      </c>
      <c r="C63" s="166" t="s">
        <v>1231</v>
      </c>
      <c r="D63" s="286" t="s">
        <v>730</v>
      </c>
      <c r="E63" s="449"/>
      <c r="F63" s="167" t="s">
        <v>551</v>
      </c>
      <c r="G63" s="167" t="s">
        <v>160</v>
      </c>
      <c r="H63" s="167" t="s">
        <v>118</v>
      </c>
      <c r="I63" s="435" t="s">
        <v>124</v>
      </c>
      <c r="J63" s="271">
        <v>679947</v>
      </c>
      <c r="K63" s="271">
        <v>26</v>
      </c>
      <c r="L63" s="271">
        <v>20230243047</v>
      </c>
      <c r="M63" s="166"/>
      <c r="N63" s="166"/>
      <c r="O63" s="166"/>
      <c r="P63" s="166"/>
      <c r="Q63" s="166"/>
      <c r="R63" s="166"/>
      <c r="S63" s="166"/>
      <c r="T63" s="166"/>
      <c r="U63" s="271">
        <v>65364</v>
      </c>
      <c r="V63" s="169">
        <v>7089</v>
      </c>
      <c r="W63" s="169">
        <v>11.28</v>
      </c>
      <c r="X63" s="169"/>
      <c r="Y63" s="169"/>
      <c r="Z63" s="169"/>
      <c r="AA63" s="169">
        <v>63032.52</v>
      </c>
      <c r="AB63" s="218"/>
      <c r="AC63" s="235"/>
      <c r="AD63" s="97"/>
      <c r="AE63" s="97"/>
      <c r="AF63" s="97"/>
      <c r="AG63" s="97"/>
      <c r="AH63" s="97"/>
      <c r="AI63" s="97"/>
      <c r="AJ63" s="97"/>
      <c r="AK63" s="97"/>
      <c r="AL63" s="97"/>
      <c r="AM63" s="97"/>
    </row>
    <row r="64" spans="1:39" s="94" customFormat="1" ht="18.75" customHeight="1" x14ac:dyDescent="0.25">
      <c r="A64" s="222">
        <f t="shared" si="3"/>
        <v>55</v>
      </c>
      <c r="B64" s="445">
        <v>45062</v>
      </c>
      <c r="C64" s="166" t="s">
        <v>118</v>
      </c>
      <c r="D64" s="167" t="s">
        <v>699</v>
      </c>
      <c r="E64" s="166"/>
      <c r="F64" s="167" t="s">
        <v>1167</v>
      </c>
      <c r="G64" s="167" t="s">
        <v>1158</v>
      </c>
      <c r="H64" s="167" t="s">
        <v>118</v>
      </c>
      <c r="I64" s="435" t="s">
        <v>446</v>
      </c>
      <c r="J64" s="271">
        <v>680715</v>
      </c>
      <c r="K64" s="271">
        <v>26</v>
      </c>
      <c r="L64" s="271">
        <v>20230247500</v>
      </c>
      <c r="M64" s="166"/>
      <c r="N64" s="166"/>
      <c r="O64" s="166"/>
      <c r="P64" s="166"/>
      <c r="Q64" s="166"/>
      <c r="R64" s="166"/>
      <c r="S64" s="166"/>
      <c r="T64" s="166"/>
      <c r="U64" s="271">
        <v>17324</v>
      </c>
      <c r="V64" s="169">
        <v>2456.1999999999998</v>
      </c>
      <c r="W64" s="169">
        <v>8.66</v>
      </c>
      <c r="X64" s="169"/>
      <c r="Y64" s="169"/>
      <c r="Z64" s="169"/>
      <c r="AA64" s="169">
        <v>13640.2</v>
      </c>
      <c r="AB64" s="218"/>
      <c r="AC64" s="235"/>
      <c r="AD64" s="97"/>
      <c r="AE64" s="97"/>
      <c r="AF64" s="97"/>
      <c r="AG64" s="97"/>
      <c r="AH64" s="97"/>
      <c r="AI64" s="97"/>
      <c r="AJ64" s="97"/>
      <c r="AK64" s="97"/>
      <c r="AL64" s="97"/>
      <c r="AM64" s="97"/>
    </row>
    <row r="65" spans="1:39" s="94" customFormat="1" ht="18.75" customHeight="1" x14ac:dyDescent="0.25">
      <c r="A65" s="222">
        <f t="shared" si="3"/>
        <v>56</v>
      </c>
      <c r="B65" s="445">
        <v>45062</v>
      </c>
      <c r="C65" s="166" t="s">
        <v>118</v>
      </c>
      <c r="D65" s="167" t="s">
        <v>1232</v>
      </c>
      <c r="E65" s="166"/>
      <c r="F65" s="167" t="s">
        <v>1233</v>
      </c>
      <c r="G65" s="167" t="s">
        <v>1158</v>
      </c>
      <c r="H65" s="167" t="s">
        <v>118</v>
      </c>
      <c r="I65" s="435" t="s">
        <v>446</v>
      </c>
      <c r="J65" s="271">
        <v>957503</v>
      </c>
      <c r="K65" s="271">
        <v>26</v>
      </c>
      <c r="L65" s="271">
        <v>20230247355</v>
      </c>
      <c r="M65" s="166"/>
      <c r="N65" s="166"/>
      <c r="O65" s="166"/>
      <c r="P65" s="166"/>
      <c r="Q65" s="166"/>
      <c r="R65" s="166"/>
      <c r="S65" s="166"/>
      <c r="T65" s="166"/>
      <c r="U65" s="271">
        <v>56283</v>
      </c>
      <c r="V65" s="169">
        <v>5040.8</v>
      </c>
      <c r="W65" s="169">
        <v>7.92</v>
      </c>
      <c r="X65" s="169"/>
      <c r="Y65" s="169"/>
      <c r="Z65" s="169"/>
      <c r="AA65" s="169">
        <v>29826.76</v>
      </c>
      <c r="AB65" s="218"/>
      <c r="AC65" s="235"/>
      <c r="AD65" s="97"/>
      <c r="AE65" s="97"/>
      <c r="AF65" s="97"/>
      <c r="AG65" s="97"/>
      <c r="AH65" s="97"/>
      <c r="AI65" s="97"/>
      <c r="AJ65" s="97"/>
      <c r="AK65" s="97"/>
      <c r="AL65" s="97"/>
      <c r="AM65" s="97"/>
    </row>
    <row r="66" spans="1:39" s="94" customFormat="1" ht="18.75" customHeight="1" x14ac:dyDescent="0.25">
      <c r="A66" s="222">
        <f t="shared" si="3"/>
        <v>57</v>
      </c>
      <c r="B66" s="445">
        <v>45062</v>
      </c>
      <c r="C66" s="166" t="s">
        <v>1234</v>
      </c>
      <c r="D66" s="167" t="s">
        <v>707</v>
      </c>
      <c r="E66" s="166"/>
      <c r="F66" s="167" t="s">
        <v>1235</v>
      </c>
      <c r="G66" s="167" t="s">
        <v>117</v>
      </c>
      <c r="H66" s="167" t="s">
        <v>118</v>
      </c>
      <c r="I66" s="435" t="s">
        <v>124</v>
      </c>
      <c r="J66" s="271">
        <v>724815</v>
      </c>
      <c r="K66" s="271">
        <v>26</v>
      </c>
      <c r="L66" s="271">
        <v>20230243680</v>
      </c>
      <c r="M66" s="166"/>
      <c r="N66" s="166"/>
      <c r="O66" s="166"/>
      <c r="P66" s="166"/>
      <c r="Q66" s="166"/>
      <c r="R66" s="166"/>
      <c r="S66" s="166"/>
      <c r="T66" s="166"/>
      <c r="U66" s="271">
        <v>43241</v>
      </c>
      <c r="V66" s="169">
        <v>1913</v>
      </c>
      <c r="W66" s="169">
        <v>4.25</v>
      </c>
      <c r="X66" s="169">
        <v>175</v>
      </c>
      <c r="Y66" s="169"/>
      <c r="Z66" s="169"/>
      <c r="AA66" s="169">
        <v>21390.2</v>
      </c>
      <c r="AB66" s="218"/>
      <c r="AC66" s="235"/>
      <c r="AD66" s="97"/>
      <c r="AE66" s="97"/>
      <c r="AF66" s="97"/>
      <c r="AG66" s="97"/>
      <c r="AH66" s="97"/>
      <c r="AI66" s="97"/>
      <c r="AJ66" s="97"/>
      <c r="AK66" s="97"/>
      <c r="AL66" s="97"/>
      <c r="AM66" s="97"/>
    </row>
    <row r="67" spans="1:39" s="94" customFormat="1" ht="18.75" customHeight="1" x14ac:dyDescent="0.25">
      <c r="A67" s="222">
        <f t="shared" si="3"/>
        <v>58</v>
      </c>
      <c r="B67" s="445">
        <v>45063</v>
      </c>
      <c r="C67" s="166" t="s">
        <v>126</v>
      </c>
      <c r="D67" s="167" t="s">
        <v>768</v>
      </c>
      <c r="E67" s="166"/>
      <c r="F67" s="167" t="s">
        <v>1186</v>
      </c>
      <c r="G67" s="167" t="s">
        <v>160</v>
      </c>
      <c r="H67" s="167" t="s">
        <v>126</v>
      </c>
      <c r="I67" s="435" t="s">
        <v>130</v>
      </c>
      <c r="J67" s="271" t="s">
        <v>1236</v>
      </c>
      <c r="K67" s="271">
        <v>26</v>
      </c>
      <c r="L67" s="271">
        <v>20230246353</v>
      </c>
      <c r="M67" s="166"/>
      <c r="N67" s="166"/>
      <c r="O67" s="166"/>
      <c r="P67" s="166"/>
      <c r="Q67" s="166"/>
      <c r="R67" s="166"/>
      <c r="S67" s="166"/>
      <c r="T67" s="166"/>
      <c r="U67" s="271">
        <v>4370</v>
      </c>
      <c r="V67" s="169">
        <v>233</v>
      </c>
      <c r="W67" s="169">
        <v>0.78</v>
      </c>
      <c r="X67" s="169"/>
      <c r="Y67" s="169"/>
      <c r="Z67" s="169"/>
      <c r="AA67" s="169">
        <v>1951.82</v>
      </c>
      <c r="AB67" s="218"/>
      <c r="AC67" s="235"/>
      <c r="AD67" s="97"/>
      <c r="AE67" s="97"/>
      <c r="AF67" s="97"/>
      <c r="AG67" s="97"/>
      <c r="AH67" s="97"/>
      <c r="AI67" s="97"/>
      <c r="AJ67" s="97"/>
      <c r="AK67" s="97"/>
      <c r="AL67" s="97"/>
      <c r="AM67" s="97"/>
    </row>
    <row r="68" spans="1:39" s="94" customFormat="1" ht="18.75" customHeight="1" x14ac:dyDescent="0.25">
      <c r="A68" s="222">
        <f t="shared" si="3"/>
        <v>59</v>
      </c>
      <c r="B68" s="445">
        <v>45063</v>
      </c>
      <c r="C68" s="166" t="s">
        <v>1237</v>
      </c>
      <c r="D68" s="167" t="s">
        <v>756</v>
      </c>
      <c r="E68" s="166"/>
      <c r="F68" s="167" t="s">
        <v>1238</v>
      </c>
      <c r="G68" s="167" t="s">
        <v>117</v>
      </c>
      <c r="H68" s="167" t="s">
        <v>118</v>
      </c>
      <c r="I68" s="435" t="s">
        <v>124</v>
      </c>
      <c r="J68" s="271" t="s">
        <v>1239</v>
      </c>
      <c r="K68" s="271">
        <v>20</v>
      </c>
      <c r="L68" s="271">
        <v>20230249596</v>
      </c>
      <c r="M68" s="166"/>
      <c r="N68" s="166"/>
      <c r="O68" s="166"/>
      <c r="P68" s="166"/>
      <c r="Q68" s="166"/>
      <c r="R68" s="166"/>
      <c r="S68" s="166"/>
      <c r="T68" s="166"/>
      <c r="U68" s="271">
        <v>101693</v>
      </c>
      <c r="V68" s="169">
        <v>4830</v>
      </c>
      <c r="W68" s="169">
        <v>9.27</v>
      </c>
      <c r="X68" s="169">
        <v>250</v>
      </c>
      <c r="Y68" s="169"/>
      <c r="Z68" s="169"/>
      <c r="AA68" s="169">
        <v>50064.05</v>
      </c>
      <c r="AB68" s="218"/>
      <c r="AC68" s="235"/>
      <c r="AD68" s="97"/>
      <c r="AE68" s="97"/>
      <c r="AF68" s="97"/>
      <c r="AG68" s="97"/>
      <c r="AH68" s="97"/>
      <c r="AI68" s="97"/>
      <c r="AJ68" s="97"/>
      <c r="AK68" s="97"/>
      <c r="AL68" s="97"/>
      <c r="AM68" s="97"/>
    </row>
    <row r="69" spans="1:39" s="94" customFormat="1" ht="18.75" customHeight="1" x14ac:dyDescent="0.25">
      <c r="A69" s="222">
        <f t="shared" si="3"/>
        <v>60</v>
      </c>
      <c r="B69" s="445">
        <v>45063</v>
      </c>
      <c r="C69" s="166" t="s">
        <v>126</v>
      </c>
      <c r="D69" s="167" t="s">
        <v>692</v>
      </c>
      <c r="E69" s="166"/>
      <c r="F69" s="167" t="s">
        <v>1240</v>
      </c>
      <c r="G69" s="167" t="s">
        <v>1158</v>
      </c>
      <c r="H69" s="167" t="s">
        <v>126</v>
      </c>
      <c r="I69" s="435" t="s">
        <v>130</v>
      </c>
      <c r="J69" s="271" t="s">
        <v>340</v>
      </c>
      <c r="K69" s="271">
        <v>26</v>
      </c>
      <c r="L69" s="271">
        <v>20230250573</v>
      </c>
      <c r="M69" s="166"/>
      <c r="N69" s="166"/>
      <c r="O69" s="166"/>
      <c r="P69" s="166"/>
      <c r="Q69" s="166"/>
      <c r="R69" s="166"/>
      <c r="S69" s="166"/>
      <c r="T69" s="166"/>
      <c r="U69" s="271">
        <v>51877</v>
      </c>
      <c r="V69" s="169">
        <v>2351.98</v>
      </c>
      <c r="W69" s="169">
        <v>6.06</v>
      </c>
      <c r="X69" s="169"/>
      <c r="Y69" s="169"/>
      <c r="Z69" s="169"/>
      <c r="AA69" s="169">
        <v>15374.82</v>
      </c>
      <c r="AB69" s="218"/>
      <c r="AC69" s="235"/>
      <c r="AD69" s="97"/>
      <c r="AE69" s="97"/>
      <c r="AF69" s="97"/>
      <c r="AG69" s="97"/>
      <c r="AH69" s="97"/>
      <c r="AI69" s="97"/>
      <c r="AJ69" s="97"/>
      <c r="AK69" s="97"/>
      <c r="AL69" s="97"/>
      <c r="AM69" s="97"/>
    </row>
    <row r="70" spans="1:39" s="94" customFormat="1" ht="18.75" customHeight="1" x14ac:dyDescent="0.25">
      <c r="A70" s="222">
        <f t="shared" si="3"/>
        <v>61</v>
      </c>
      <c r="B70" s="445">
        <v>45063</v>
      </c>
      <c r="C70" s="166" t="s">
        <v>126</v>
      </c>
      <c r="D70" s="167" t="s">
        <v>767</v>
      </c>
      <c r="E70" s="166"/>
      <c r="F70" s="167" t="s">
        <v>1241</v>
      </c>
      <c r="G70" s="167" t="s">
        <v>160</v>
      </c>
      <c r="H70" s="167" t="s">
        <v>126</v>
      </c>
      <c r="I70" s="435" t="s">
        <v>130</v>
      </c>
      <c r="J70" s="271">
        <v>677899</v>
      </c>
      <c r="K70" s="271">
        <v>26</v>
      </c>
      <c r="L70" s="271">
        <v>20230243827</v>
      </c>
      <c r="M70" s="166"/>
      <c r="N70" s="166"/>
      <c r="O70" s="166"/>
      <c r="P70" s="166"/>
      <c r="Q70" s="166"/>
      <c r="R70" s="166"/>
      <c r="S70" s="166"/>
      <c r="T70" s="166"/>
      <c r="U70" s="271">
        <v>36468</v>
      </c>
      <c r="V70" s="169">
        <v>965</v>
      </c>
      <c r="W70" s="169">
        <v>1.78</v>
      </c>
      <c r="X70" s="169"/>
      <c r="Y70" s="169"/>
      <c r="Z70" s="169"/>
      <c r="AA70" s="169">
        <v>8224</v>
      </c>
      <c r="AB70" s="218"/>
      <c r="AC70" s="235"/>
      <c r="AD70" s="97"/>
      <c r="AE70" s="97"/>
      <c r="AF70" s="97"/>
      <c r="AG70" s="97"/>
      <c r="AH70" s="97"/>
      <c r="AI70" s="97"/>
      <c r="AJ70" s="97"/>
      <c r="AK70" s="97"/>
      <c r="AL70" s="97"/>
      <c r="AM70" s="97"/>
    </row>
    <row r="71" spans="1:39" s="94" customFormat="1" ht="18.75" customHeight="1" x14ac:dyDescent="0.25">
      <c r="A71" s="222">
        <f t="shared" si="3"/>
        <v>62</v>
      </c>
      <c r="B71" s="445">
        <v>45063</v>
      </c>
      <c r="C71" s="166">
        <v>62224783</v>
      </c>
      <c r="D71" s="167" t="s">
        <v>693</v>
      </c>
      <c r="E71" s="166"/>
      <c r="F71" s="167" t="s">
        <v>238</v>
      </c>
      <c r="G71" s="167" t="s">
        <v>117</v>
      </c>
      <c r="H71" s="167" t="s">
        <v>118</v>
      </c>
      <c r="I71" s="435" t="s">
        <v>124</v>
      </c>
      <c r="J71" s="271" t="s">
        <v>239</v>
      </c>
      <c r="K71" s="271">
        <v>26</v>
      </c>
      <c r="L71" s="271">
        <v>20230248564</v>
      </c>
      <c r="M71" s="166"/>
      <c r="N71" s="166"/>
      <c r="O71" s="166"/>
      <c r="P71" s="166"/>
      <c r="Q71" s="166"/>
      <c r="R71" s="166"/>
      <c r="S71" s="166"/>
      <c r="T71" s="166"/>
      <c r="U71" s="271">
        <v>27065</v>
      </c>
      <c r="V71" s="169">
        <v>3012.8</v>
      </c>
      <c r="W71" s="169">
        <v>4.88</v>
      </c>
      <c r="X71" s="169"/>
      <c r="Y71" s="169"/>
      <c r="Z71" s="169"/>
      <c r="AA71" s="169">
        <v>25242.7</v>
      </c>
      <c r="AB71" s="218"/>
      <c r="AC71" s="235"/>
      <c r="AD71" s="97"/>
      <c r="AE71" s="97"/>
      <c r="AF71" s="97"/>
      <c r="AG71" s="97"/>
      <c r="AH71" s="97"/>
      <c r="AI71" s="97"/>
      <c r="AJ71" s="97"/>
      <c r="AK71" s="97"/>
      <c r="AL71" s="97"/>
      <c r="AM71" s="97"/>
    </row>
    <row r="72" spans="1:39" s="94" customFormat="1" ht="18.75" customHeight="1" x14ac:dyDescent="0.25">
      <c r="A72" s="222">
        <f t="shared" si="3"/>
        <v>63</v>
      </c>
      <c r="B72" s="166" t="s">
        <v>1242</v>
      </c>
      <c r="C72" s="166">
        <v>66893087</v>
      </c>
      <c r="D72" s="167" t="s">
        <v>804</v>
      </c>
      <c r="E72" s="166"/>
      <c r="F72" s="167" t="s">
        <v>1243</v>
      </c>
      <c r="G72" s="167" t="s">
        <v>160</v>
      </c>
      <c r="H72" s="167" t="s">
        <v>118</v>
      </c>
      <c r="I72" s="435" t="s">
        <v>124</v>
      </c>
      <c r="J72" s="271" t="s">
        <v>1244</v>
      </c>
      <c r="K72" s="271">
        <v>20</v>
      </c>
      <c r="L72" s="271">
        <v>20230259819</v>
      </c>
      <c r="M72" s="166"/>
      <c r="N72" s="166"/>
      <c r="O72" s="166"/>
      <c r="P72" s="166"/>
      <c r="Q72" s="166"/>
      <c r="R72" s="166"/>
      <c r="S72" s="166"/>
      <c r="T72" s="166"/>
      <c r="U72" s="271">
        <v>75000</v>
      </c>
      <c r="V72" s="169">
        <v>8490</v>
      </c>
      <c r="W72" s="169">
        <v>11.47</v>
      </c>
      <c r="X72" s="169"/>
      <c r="Y72" s="169"/>
      <c r="Z72" s="169"/>
      <c r="AA72" s="169">
        <v>79880</v>
      </c>
      <c r="AB72" s="218"/>
      <c r="AC72" s="235"/>
      <c r="AD72" s="97"/>
      <c r="AE72" s="97"/>
      <c r="AF72" s="97"/>
      <c r="AG72" s="97"/>
      <c r="AH72" s="97"/>
      <c r="AI72" s="97"/>
      <c r="AJ72" s="97"/>
      <c r="AK72" s="97"/>
      <c r="AL72" s="97"/>
      <c r="AM72" s="97"/>
    </row>
    <row r="73" spans="1:39" s="94" customFormat="1" ht="18.75" customHeight="1" x14ac:dyDescent="0.25">
      <c r="A73" s="222">
        <f t="shared" si="3"/>
        <v>64</v>
      </c>
      <c r="B73" s="166" t="s">
        <v>1245</v>
      </c>
      <c r="C73" s="166">
        <v>480300014630</v>
      </c>
      <c r="D73" s="167" t="s">
        <v>373</v>
      </c>
      <c r="E73" s="166"/>
      <c r="F73" s="167" t="s">
        <v>573</v>
      </c>
      <c r="G73" s="167" t="s">
        <v>117</v>
      </c>
      <c r="H73" s="167" t="s">
        <v>118</v>
      </c>
      <c r="I73" s="435" t="s">
        <v>119</v>
      </c>
      <c r="J73" s="271" t="s">
        <v>1246</v>
      </c>
      <c r="K73" s="271">
        <v>20</v>
      </c>
      <c r="L73" s="271">
        <v>20230260301</v>
      </c>
      <c r="M73" s="166"/>
      <c r="N73" s="166"/>
      <c r="O73" s="166"/>
      <c r="P73" s="166"/>
      <c r="Q73" s="166"/>
      <c r="R73" s="166"/>
      <c r="S73" s="166"/>
      <c r="T73" s="166"/>
      <c r="U73" s="271">
        <v>133998</v>
      </c>
      <c r="V73" s="169">
        <v>11941</v>
      </c>
      <c r="W73" s="169">
        <v>17.84</v>
      </c>
      <c r="X73" s="169">
        <v>265.35000000000002</v>
      </c>
      <c r="Y73" s="169"/>
      <c r="Z73" s="169"/>
      <c r="AA73" s="169">
        <v>95590.52</v>
      </c>
      <c r="AB73" s="446"/>
      <c r="AC73" s="218" t="s">
        <v>1247</v>
      </c>
      <c r="AD73" s="97"/>
      <c r="AE73" s="97"/>
      <c r="AF73" s="97"/>
      <c r="AG73" s="97"/>
      <c r="AH73" s="97"/>
      <c r="AI73" s="97"/>
      <c r="AJ73" s="97"/>
      <c r="AK73" s="97"/>
      <c r="AL73" s="97"/>
      <c r="AM73" s="97"/>
    </row>
    <row r="74" spans="1:39" s="94" customFormat="1" ht="18.75" customHeight="1" x14ac:dyDescent="0.25">
      <c r="A74" s="222">
        <f t="shared" si="3"/>
        <v>65</v>
      </c>
      <c r="B74" s="166" t="s">
        <v>1248</v>
      </c>
      <c r="C74" s="166">
        <v>227630205</v>
      </c>
      <c r="D74" s="167" t="s">
        <v>313</v>
      </c>
      <c r="E74" s="166"/>
      <c r="F74" s="167" t="s">
        <v>1249</v>
      </c>
      <c r="G74" s="167" t="s">
        <v>117</v>
      </c>
      <c r="H74" s="167" t="s">
        <v>118</v>
      </c>
      <c r="I74" s="435" t="s">
        <v>124</v>
      </c>
      <c r="J74" s="271" t="s">
        <v>1250</v>
      </c>
      <c r="K74" s="271">
        <v>20</v>
      </c>
      <c r="L74" s="271">
        <v>20230264193</v>
      </c>
      <c r="M74" s="166"/>
      <c r="N74" s="166"/>
      <c r="O74" s="166"/>
      <c r="P74" s="166"/>
      <c r="Q74" s="166"/>
      <c r="R74" s="166"/>
      <c r="S74" s="166"/>
      <c r="T74" s="166"/>
      <c r="U74" s="271">
        <v>155095</v>
      </c>
      <c r="V74" s="169">
        <v>6062.5</v>
      </c>
      <c r="W74" s="169">
        <v>9.5399999999999991</v>
      </c>
      <c r="X74" s="169">
        <v>265.35000000000002</v>
      </c>
      <c r="Y74" s="169"/>
      <c r="Z74" s="169"/>
      <c r="AA74" s="169">
        <v>55513.22</v>
      </c>
      <c r="AB74" s="446"/>
      <c r="AC74" s="450" t="s">
        <v>249</v>
      </c>
      <c r="AD74" s="97"/>
      <c r="AE74" s="97"/>
      <c r="AF74" s="97"/>
      <c r="AG74" s="97"/>
      <c r="AH74" s="97"/>
      <c r="AI74" s="97"/>
      <c r="AJ74" s="97"/>
      <c r="AK74" s="97"/>
      <c r="AL74" s="97"/>
      <c r="AM74" s="97"/>
    </row>
    <row r="75" spans="1:39" s="94" customFormat="1" ht="18.75" customHeight="1" x14ac:dyDescent="0.25">
      <c r="A75" s="222">
        <f t="shared" si="3"/>
        <v>66</v>
      </c>
      <c r="B75" s="166" t="s">
        <v>1251</v>
      </c>
      <c r="C75" s="166">
        <v>480300014974</v>
      </c>
      <c r="D75" s="167" t="s">
        <v>758</v>
      </c>
      <c r="E75" s="166"/>
      <c r="F75" s="167" t="s">
        <v>392</v>
      </c>
      <c r="G75" s="167" t="s">
        <v>117</v>
      </c>
      <c r="H75" s="167" t="s">
        <v>118</v>
      </c>
      <c r="I75" s="435" t="s">
        <v>119</v>
      </c>
      <c r="J75" s="271" t="s">
        <v>1252</v>
      </c>
      <c r="K75" s="271">
        <v>20</v>
      </c>
      <c r="L75" s="271">
        <v>20230273515</v>
      </c>
      <c r="M75" s="166"/>
      <c r="N75" s="166"/>
      <c r="O75" s="166"/>
      <c r="P75" s="166"/>
      <c r="Q75" s="166"/>
      <c r="R75" s="166"/>
      <c r="S75" s="166"/>
      <c r="T75" s="166"/>
      <c r="U75" s="271">
        <v>249623</v>
      </c>
      <c r="V75" s="169">
        <v>13648</v>
      </c>
      <c r="W75" s="169">
        <v>20.94</v>
      </c>
      <c r="X75" s="169">
        <v>250</v>
      </c>
      <c r="Y75" s="169"/>
      <c r="Z75" s="169">
        <v>65.349999999999994</v>
      </c>
      <c r="AA75" s="169">
        <v>96531.55</v>
      </c>
      <c r="AB75" s="218"/>
      <c r="AC75" s="235"/>
      <c r="AD75" s="97"/>
      <c r="AE75" s="97"/>
      <c r="AF75" s="97"/>
      <c r="AG75" s="97"/>
      <c r="AH75" s="97"/>
      <c r="AI75" s="97"/>
      <c r="AJ75" s="97"/>
      <c r="AK75" s="97"/>
      <c r="AL75" s="97"/>
      <c r="AM75" s="97"/>
    </row>
    <row r="76" spans="1:39" s="94" customFormat="1" ht="18.75" customHeight="1" x14ac:dyDescent="0.25">
      <c r="A76" s="222">
        <f t="shared" si="3"/>
        <v>67</v>
      </c>
      <c r="B76" s="166" t="s">
        <v>1253</v>
      </c>
      <c r="C76" s="166" t="s">
        <v>118</v>
      </c>
      <c r="D76" s="167" t="s">
        <v>708</v>
      </c>
      <c r="E76" s="166"/>
      <c r="F76" s="167" t="s">
        <v>1254</v>
      </c>
      <c r="G76" s="167" t="s">
        <v>117</v>
      </c>
      <c r="H76" s="167" t="s">
        <v>118</v>
      </c>
      <c r="I76" s="435" t="s">
        <v>124</v>
      </c>
      <c r="J76" s="271" t="s">
        <v>140</v>
      </c>
      <c r="K76" s="271">
        <v>26</v>
      </c>
      <c r="L76" s="271">
        <v>20230272642</v>
      </c>
      <c r="M76" s="166"/>
      <c r="N76" s="166"/>
      <c r="O76" s="166"/>
      <c r="P76" s="166"/>
      <c r="Q76" s="166"/>
      <c r="R76" s="166"/>
      <c r="S76" s="166"/>
      <c r="T76" s="166"/>
      <c r="U76" s="271">
        <v>78007</v>
      </c>
      <c r="V76" s="169">
        <v>5143</v>
      </c>
      <c r="W76" s="169">
        <v>9.5299999999999994</v>
      </c>
      <c r="X76" s="169"/>
      <c r="Y76" s="169"/>
      <c r="Z76" s="169"/>
      <c r="AA76" s="169">
        <v>5729819</v>
      </c>
      <c r="AB76" s="218"/>
      <c r="AC76" s="235"/>
      <c r="AD76" s="97"/>
      <c r="AE76" s="97"/>
      <c r="AF76" s="97"/>
      <c r="AG76" s="97"/>
      <c r="AH76" s="97"/>
      <c r="AI76" s="97"/>
      <c r="AJ76" s="97"/>
      <c r="AK76" s="97"/>
      <c r="AL76" s="97"/>
      <c r="AM76" s="97"/>
    </row>
    <row r="77" spans="1:39" s="94" customFormat="1" ht="18.75" customHeight="1" x14ac:dyDescent="0.25">
      <c r="A77" s="222">
        <f t="shared" si="3"/>
        <v>68</v>
      </c>
      <c r="B77" s="132">
        <v>45079</v>
      </c>
      <c r="C77" s="133" t="s">
        <v>126</v>
      </c>
      <c r="D77" s="134" t="s">
        <v>763</v>
      </c>
      <c r="E77" s="133"/>
      <c r="F77" s="134" t="s">
        <v>281</v>
      </c>
      <c r="G77" s="134" t="s">
        <v>1158</v>
      </c>
      <c r="H77" s="134" t="s">
        <v>126</v>
      </c>
      <c r="I77" s="135" t="s">
        <v>130</v>
      </c>
      <c r="J77" s="136" t="s">
        <v>1255</v>
      </c>
      <c r="K77" s="136">
        <v>26</v>
      </c>
      <c r="L77" s="136">
        <v>20230277539</v>
      </c>
      <c r="M77" s="133"/>
      <c r="N77" s="133"/>
      <c r="O77" s="166"/>
      <c r="P77" s="166"/>
      <c r="Q77" s="133"/>
      <c r="R77" s="133"/>
      <c r="S77" s="133"/>
      <c r="T77" s="133"/>
      <c r="U77" s="136">
        <v>27903</v>
      </c>
      <c r="V77" s="137">
        <v>1094</v>
      </c>
      <c r="W77" s="137">
        <v>2.0299999999999998</v>
      </c>
      <c r="X77" s="137"/>
      <c r="Y77" s="137"/>
      <c r="Z77" s="137"/>
      <c r="AA77" s="137">
        <v>9155.5499999999993</v>
      </c>
      <c r="AB77" s="138"/>
      <c r="AC77" s="182"/>
      <c r="AD77" s="97"/>
      <c r="AE77" s="97"/>
      <c r="AF77" s="97"/>
      <c r="AG77" s="97"/>
      <c r="AH77" s="97"/>
      <c r="AI77" s="97"/>
      <c r="AJ77" s="97"/>
      <c r="AK77" s="97"/>
      <c r="AL77" s="97"/>
      <c r="AM77" s="97"/>
    </row>
    <row r="78" spans="1:39" s="94" customFormat="1" ht="18.75" customHeight="1" x14ac:dyDescent="0.25">
      <c r="A78" s="222">
        <f t="shared" si="3"/>
        <v>69</v>
      </c>
      <c r="B78" s="132">
        <v>45082</v>
      </c>
      <c r="C78" s="133" t="s">
        <v>118</v>
      </c>
      <c r="D78" s="134" t="s">
        <v>697</v>
      </c>
      <c r="E78" s="133"/>
      <c r="F78" s="134" t="s">
        <v>538</v>
      </c>
      <c r="G78" s="134" t="s">
        <v>117</v>
      </c>
      <c r="H78" s="134" t="s">
        <v>118</v>
      </c>
      <c r="I78" s="135" t="s">
        <v>119</v>
      </c>
      <c r="J78" s="136">
        <v>724815</v>
      </c>
      <c r="K78" s="136">
        <v>26</v>
      </c>
      <c r="L78" s="136">
        <v>20230282048</v>
      </c>
      <c r="M78" s="133"/>
      <c r="N78" s="133"/>
      <c r="O78" s="166"/>
      <c r="P78" s="166"/>
      <c r="Q78" s="133"/>
      <c r="R78" s="133"/>
      <c r="S78" s="133"/>
      <c r="T78" s="133"/>
      <c r="U78" s="136">
        <v>57789</v>
      </c>
      <c r="V78" s="137">
        <v>4424</v>
      </c>
      <c r="W78" s="137">
        <v>12.55</v>
      </c>
      <c r="X78" s="137">
        <v>175</v>
      </c>
      <c r="Y78" s="137"/>
      <c r="Z78" s="137"/>
      <c r="AA78" s="137">
        <v>38733.21</v>
      </c>
      <c r="AB78" s="138"/>
      <c r="AC78" s="182"/>
      <c r="AD78" s="97"/>
      <c r="AE78" s="97"/>
      <c r="AF78" s="97"/>
      <c r="AG78" s="97"/>
      <c r="AH78" s="97"/>
      <c r="AI78" s="97"/>
      <c r="AJ78" s="97"/>
      <c r="AK78" s="97"/>
      <c r="AL78" s="97"/>
      <c r="AM78" s="97"/>
    </row>
    <row r="79" spans="1:39" s="94" customFormat="1" ht="18.75" customHeight="1" x14ac:dyDescent="0.25">
      <c r="A79" s="222">
        <f t="shared" si="3"/>
        <v>70</v>
      </c>
      <c r="B79" s="132">
        <v>45083</v>
      </c>
      <c r="C79" s="133" t="s">
        <v>126</v>
      </c>
      <c r="D79" s="134" t="s">
        <v>834</v>
      </c>
      <c r="E79" s="133"/>
      <c r="F79" s="134" t="s">
        <v>1256</v>
      </c>
      <c r="G79" s="134" t="s">
        <v>1158</v>
      </c>
      <c r="H79" s="134" t="s">
        <v>126</v>
      </c>
      <c r="I79" s="135" t="s">
        <v>130</v>
      </c>
      <c r="J79" s="136">
        <v>724815</v>
      </c>
      <c r="K79" s="136">
        <v>26</v>
      </c>
      <c r="L79" s="136">
        <v>20230288069</v>
      </c>
      <c r="M79" s="133"/>
      <c r="N79" s="133"/>
      <c r="O79" s="166"/>
      <c r="P79" s="166"/>
      <c r="Q79" s="133"/>
      <c r="R79" s="133"/>
      <c r="S79" s="133"/>
      <c r="T79" s="133"/>
      <c r="U79" s="136">
        <v>6610</v>
      </c>
      <c r="V79" s="137">
        <v>406</v>
      </c>
      <c r="W79" s="137">
        <v>0.7</v>
      </c>
      <c r="X79" s="137"/>
      <c r="Y79" s="137"/>
      <c r="Z79" s="137"/>
      <c r="AA79" s="137">
        <v>2980.2</v>
      </c>
      <c r="AB79" s="138"/>
      <c r="AC79" s="182"/>
      <c r="AD79" s="97"/>
      <c r="AE79" s="97"/>
      <c r="AF79" s="97"/>
      <c r="AG79" s="97"/>
      <c r="AH79" s="97"/>
      <c r="AI79" s="97"/>
      <c r="AJ79" s="97"/>
      <c r="AK79" s="97"/>
      <c r="AL79" s="97"/>
      <c r="AM79" s="97"/>
    </row>
    <row r="80" spans="1:39" s="94" customFormat="1" ht="18.75" customHeight="1" x14ac:dyDescent="0.25">
      <c r="A80" s="222">
        <f t="shared" si="3"/>
        <v>71</v>
      </c>
      <c r="B80" s="132">
        <v>45089</v>
      </c>
      <c r="C80" s="133" t="s">
        <v>118</v>
      </c>
      <c r="D80" s="134" t="s">
        <v>1257</v>
      </c>
      <c r="E80" s="133"/>
      <c r="F80" s="134" t="s">
        <v>1258</v>
      </c>
      <c r="G80" s="134" t="s">
        <v>1158</v>
      </c>
      <c r="H80" s="134" t="s">
        <v>118</v>
      </c>
      <c r="I80" s="135" t="s">
        <v>446</v>
      </c>
      <c r="J80" s="136">
        <v>955977</v>
      </c>
      <c r="K80" s="136">
        <v>26</v>
      </c>
      <c r="L80" s="136">
        <v>20230289724</v>
      </c>
      <c r="M80" s="133"/>
      <c r="N80" s="133"/>
      <c r="O80" s="166"/>
      <c r="P80" s="166"/>
      <c r="Q80" s="133"/>
      <c r="R80" s="133"/>
      <c r="S80" s="133"/>
      <c r="T80" s="133"/>
      <c r="U80" s="136">
        <v>34118</v>
      </c>
      <c r="V80" s="137">
        <v>3666</v>
      </c>
      <c r="W80" s="137">
        <v>6.58</v>
      </c>
      <c r="X80" s="137"/>
      <c r="Y80" s="137"/>
      <c r="Z80" s="137"/>
      <c r="AA80" s="137">
        <v>32879.21</v>
      </c>
      <c r="AB80" s="138"/>
      <c r="AC80" s="182"/>
      <c r="AD80" s="97"/>
      <c r="AE80" s="97"/>
      <c r="AF80" s="97"/>
      <c r="AG80" s="97"/>
      <c r="AH80" s="97"/>
      <c r="AI80" s="97"/>
      <c r="AJ80" s="97"/>
      <c r="AK80" s="97"/>
      <c r="AL80" s="97"/>
      <c r="AM80" s="97"/>
    </row>
    <row r="81" spans="1:39" s="94" customFormat="1" ht="18.75" customHeight="1" x14ac:dyDescent="0.25">
      <c r="A81" s="222">
        <f t="shared" si="3"/>
        <v>72</v>
      </c>
      <c r="B81" s="132">
        <v>45092</v>
      </c>
      <c r="C81" s="133" t="s">
        <v>126</v>
      </c>
      <c r="D81" s="134" t="s">
        <v>817</v>
      </c>
      <c r="E81" s="133"/>
      <c r="F81" s="134" t="s">
        <v>261</v>
      </c>
      <c r="G81" s="134" t="s">
        <v>145</v>
      </c>
      <c r="H81" s="134" t="s">
        <v>126</v>
      </c>
      <c r="I81" s="135" t="s">
        <v>130</v>
      </c>
      <c r="J81" s="136">
        <v>279698</v>
      </c>
      <c r="K81" s="136">
        <v>26</v>
      </c>
      <c r="L81" s="136">
        <v>20230305734</v>
      </c>
      <c r="M81" s="133"/>
      <c r="N81" s="133"/>
      <c r="O81" s="166"/>
      <c r="P81" s="166"/>
      <c r="Q81" s="133"/>
      <c r="R81" s="133"/>
      <c r="S81" s="133"/>
      <c r="T81" s="133"/>
      <c r="U81" s="136">
        <v>45270</v>
      </c>
      <c r="V81" s="137">
        <v>1528</v>
      </c>
      <c r="W81" s="137">
        <v>2.66</v>
      </c>
      <c r="X81" s="137"/>
      <c r="Y81" s="137"/>
      <c r="Z81" s="137"/>
      <c r="AA81" s="137">
        <v>16061.5</v>
      </c>
      <c r="AB81" s="138"/>
      <c r="AC81" s="182"/>
      <c r="AD81" s="97"/>
      <c r="AE81" s="97"/>
      <c r="AF81" s="97"/>
      <c r="AG81" s="97"/>
      <c r="AH81" s="97"/>
      <c r="AI81" s="97"/>
      <c r="AJ81" s="97"/>
      <c r="AK81" s="97"/>
      <c r="AL81" s="97"/>
      <c r="AM81" s="97"/>
    </row>
    <row r="82" spans="1:39" s="94" customFormat="1" ht="18.75" customHeight="1" x14ac:dyDescent="0.25">
      <c r="A82" s="222">
        <f t="shared" si="3"/>
        <v>73</v>
      </c>
      <c r="B82" s="132">
        <v>45093</v>
      </c>
      <c r="C82" s="133">
        <v>6358888200</v>
      </c>
      <c r="D82" s="134" t="s">
        <v>1259</v>
      </c>
      <c r="E82" s="133"/>
      <c r="F82" s="134" t="s">
        <v>1260</v>
      </c>
      <c r="G82" s="134" t="s">
        <v>160</v>
      </c>
      <c r="H82" s="134" t="s">
        <v>118</v>
      </c>
      <c r="I82" s="135" t="s">
        <v>124</v>
      </c>
      <c r="J82" s="136" t="s">
        <v>1261</v>
      </c>
      <c r="K82" s="136">
        <v>26</v>
      </c>
      <c r="L82" s="136">
        <v>20230297122</v>
      </c>
      <c r="M82" s="133"/>
      <c r="N82" s="133"/>
      <c r="O82" s="166"/>
      <c r="P82" s="166"/>
      <c r="Q82" s="133"/>
      <c r="R82" s="133"/>
      <c r="S82" s="133"/>
      <c r="T82" s="133"/>
      <c r="U82" s="136">
        <v>65560</v>
      </c>
      <c r="V82" s="137">
        <v>11752</v>
      </c>
      <c r="W82" s="137">
        <v>14.15</v>
      </c>
      <c r="X82" s="137">
        <v>250</v>
      </c>
      <c r="Y82" s="137"/>
      <c r="Z82" s="137">
        <v>63.35</v>
      </c>
      <c r="AA82" s="137">
        <v>89898</v>
      </c>
      <c r="AB82" s="138"/>
      <c r="AC82" s="182"/>
      <c r="AD82" s="97"/>
      <c r="AE82" s="97"/>
      <c r="AF82" s="97"/>
      <c r="AG82" s="97"/>
      <c r="AH82" s="97"/>
      <c r="AI82" s="97"/>
      <c r="AJ82" s="97"/>
      <c r="AK82" s="97"/>
      <c r="AL82" s="97"/>
      <c r="AM82" s="97"/>
    </row>
    <row r="83" spans="1:39" s="94" customFormat="1" ht="18.75" customHeight="1" x14ac:dyDescent="0.25">
      <c r="A83" s="222">
        <f t="shared" si="3"/>
        <v>74</v>
      </c>
      <c r="B83" s="132">
        <v>45093</v>
      </c>
      <c r="C83" s="133" t="s">
        <v>126</v>
      </c>
      <c r="D83" s="134" t="s">
        <v>1262</v>
      </c>
      <c r="E83" s="133"/>
      <c r="F83" s="134" t="s">
        <v>138</v>
      </c>
      <c r="G83" s="134" t="s">
        <v>139</v>
      </c>
      <c r="H83" s="134" t="s">
        <v>126</v>
      </c>
      <c r="I83" s="135" t="s">
        <v>130</v>
      </c>
      <c r="J83" s="136">
        <v>662361</v>
      </c>
      <c r="K83" s="136">
        <v>26</v>
      </c>
      <c r="L83" s="136">
        <v>20230308583</v>
      </c>
      <c r="M83" s="133"/>
      <c r="N83" s="133"/>
      <c r="O83" s="166"/>
      <c r="P83" s="166"/>
      <c r="Q83" s="133"/>
      <c r="R83" s="133"/>
      <c r="S83" s="133"/>
      <c r="T83" s="133"/>
      <c r="U83" s="136">
        <v>23051</v>
      </c>
      <c r="V83" s="137">
        <v>1668</v>
      </c>
      <c r="W83" s="137">
        <v>3.51</v>
      </c>
      <c r="X83" s="137"/>
      <c r="Y83" s="137"/>
      <c r="Z83" s="137"/>
      <c r="AA83" s="137">
        <v>13140.24</v>
      </c>
      <c r="AB83" s="138"/>
      <c r="AC83" s="182"/>
      <c r="AD83" s="97"/>
      <c r="AE83" s="97"/>
      <c r="AF83" s="97"/>
      <c r="AG83" s="97"/>
      <c r="AH83" s="97"/>
      <c r="AI83" s="97"/>
      <c r="AJ83" s="97"/>
      <c r="AK83" s="97"/>
      <c r="AL83" s="97"/>
      <c r="AM83" s="97"/>
    </row>
    <row r="84" spans="1:39" s="94" customFormat="1" ht="18.75" customHeight="1" x14ac:dyDescent="0.25">
      <c r="A84" s="222">
        <f t="shared" si="3"/>
        <v>75</v>
      </c>
      <c r="B84" s="133" t="s">
        <v>1263</v>
      </c>
      <c r="C84" s="133" t="s">
        <v>126</v>
      </c>
      <c r="D84" s="134" t="s">
        <v>826</v>
      </c>
      <c r="E84" s="133"/>
      <c r="F84" s="134" t="s">
        <v>225</v>
      </c>
      <c r="G84" s="134" t="s">
        <v>145</v>
      </c>
      <c r="H84" s="134" t="s">
        <v>126</v>
      </c>
      <c r="I84" s="135" t="s">
        <v>130</v>
      </c>
      <c r="J84" s="136">
        <v>724815</v>
      </c>
      <c r="K84" s="136">
        <v>26</v>
      </c>
      <c r="L84" s="136">
        <v>20230313854</v>
      </c>
      <c r="M84" s="133"/>
      <c r="N84" s="133"/>
      <c r="O84" s="166"/>
      <c r="P84" s="166"/>
      <c r="Q84" s="133"/>
      <c r="R84" s="133"/>
      <c r="S84" s="133"/>
      <c r="T84" s="133"/>
      <c r="U84" s="136">
        <v>38794</v>
      </c>
      <c r="V84" s="137">
        <v>1495.68</v>
      </c>
      <c r="W84" s="137">
        <v>2.85</v>
      </c>
      <c r="X84" s="137">
        <v>175</v>
      </c>
      <c r="Y84" s="204"/>
      <c r="Z84" s="204"/>
      <c r="AA84" s="137">
        <v>17749.36</v>
      </c>
      <c r="AB84" s="138"/>
      <c r="AC84" s="182"/>
      <c r="AD84" s="97"/>
      <c r="AE84" s="97"/>
      <c r="AF84" s="97"/>
      <c r="AG84" s="97"/>
      <c r="AH84" s="97"/>
      <c r="AI84" s="97"/>
      <c r="AJ84" s="97"/>
      <c r="AK84" s="97"/>
      <c r="AL84" s="97"/>
      <c r="AM84" s="97"/>
    </row>
    <row r="85" spans="1:39" s="94" customFormat="1" ht="18.75" customHeight="1" x14ac:dyDescent="0.25">
      <c r="A85" s="222">
        <f t="shared" si="3"/>
        <v>76</v>
      </c>
      <c r="B85" s="133" t="s">
        <v>1264</v>
      </c>
      <c r="C85" s="133" t="s">
        <v>126</v>
      </c>
      <c r="D85" s="134" t="s">
        <v>770</v>
      </c>
      <c r="E85" s="133"/>
      <c r="F85" s="134" t="s">
        <v>1265</v>
      </c>
      <c r="G85" s="134" t="s">
        <v>1158</v>
      </c>
      <c r="H85" s="134" t="s">
        <v>126</v>
      </c>
      <c r="I85" s="135" t="s">
        <v>130</v>
      </c>
      <c r="J85" s="136" t="s">
        <v>1266</v>
      </c>
      <c r="K85" s="136">
        <v>26</v>
      </c>
      <c r="L85" s="136">
        <v>20230322648</v>
      </c>
      <c r="M85" s="133"/>
      <c r="N85" s="133"/>
      <c r="O85" s="166"/>
      <c r="P85" s="166"/>
      <c r="Q85" s="133"/>
      <c r="R85" s="133"/>
      <c r="S85" s="133"/>
      <c r="T85" s="133"/>
      <c r="U85" s="136">
        <v>26656</v>
      </c>
      <c r="V85" s="137">
        <v>2300</v>
      </c>
      <c r="W85" s="137">
        <v>3.7250000000000001</v>
      </c>
      <c r="X85" s="137">
        <v>175</v>
      </c>
      <c r="Y85" s="137"/>
      <c r="Z85" s="137"/>
      <c r="AA85" s="137">
        <v>13871.2</v>
      </c>
      <c r="AB85" s="138"/>
      <c r="AC85" s="182"/>
      <c r="AD85" s="97"/>
      <c r="AE85" s="97"/>
      <c r="AF85" s="97"/>
      <c r="AG85" s="97"/>
      <c r="AH85" s="97"/>
      <c r="AI85" s="97"/>
      <c r="AJ85" s="97"/>
      <c r="AK85" s="97"/>
      <c r="AL85" s="97"/>
      <c r="AM85" s="97"/>
    </row>
    <row r="86" spans="1:39" s="94" customFormat="1" ht="18.75" customHeight="1" x14ac:dyDescent="0.25">
      <c r="A86" s="222">
        <f t="shared" si="3"/>
        <v>77</v>
      </c>
      <c r="B86" s="133" t="s">
        <v>1264</v>
      </c>
      <c r="C86" s="214" t="s">
        <v>126</v>
      </c>
      <c r="D86" s="150" t="s">
        <v>840</v>
      </c>
      <c r="E86" s="144"/>
      <c r="F86" s="150" t="s">
        <v>289</v>
      </c>
      <c r="G86" s="134" t="s">
        <v>139</v>
      </c>
      <c r="H86" s="134" t="s">
        <v>126</v>
      </c>
      <c r="I86" s="135" t="s">
        <v>130</v>
      </c>
      <c r="J86" s="145">
        <v>662361</v>
      </c>
      <c r="K86" s="145">
        <v>26</v>
      </c>
      <c r="L86" s="145">
        <v>20230323280</v>
      </c>
      <c r="M86" s="144"/>
      <c r="N86" s="144"/>
      <c r="O86" s="427"/>
      <c r="P86" s="427"/>
      <c r="Q86" s="144"/>
      <c r="R86" s="144"/>
      <c r="S86" s="144"/>
      <c r="T86" s="144"/>
      <c r="U86" s="145">
        <v>486</v>
      </c>
      <c r="V86" s="146">
        <v>742</v>
      </c>
      <c r="W86" s="146">
        <v>1.48</v>
      </c>
      <c r="X86" s="146"/>
      <c r="Y86" s="146"/>
      <c r="Z86" s="146"/>
      <c r="AA86" s="146">
        <v>6357.53</v>
      </c>
      <c r="AB86" s="205"/>
      <c r="AC86" s="182"/>
      <c r="AD86" s="97"/>
      <c r="AE86" s="97"/>
      <c r="AF86" s="97"/>
      <c r="AG86" s="97"/>
      <c r="AH86" s="97"/>
      <c r="AI86" s="97"/>
      <c r="AJ86" s="97"/>
      <c r="AK86" s="97"/>
      <c r="AL86" s="97"/>
      <c r="AM86" s="97"/>
    </row>
    <row r="87" spans="1:39" s="94" customFormat="1" ht="18.75" customHeight="1" x14ac:dyDescent="0.25">
      <c r="A87" s="222">
        <f t="shared" si="3"/>
        <v>78</v>
      </c>
      <c r="B87" s="133" t="s">
        <v>1264</v>
      </c>
      <c r="C87" s="214" t="s">
        <v>126</v>
      </c>
      <c r="D87" s="134" t="s">
        <v>818</v>
      </c>
      <c r="E87" s="133"/>
      <c r="F87" s="134" t="s">
        <v>1267</v>
      </c>
      <c r="G87" s="134" t="s">
        <v>1158</v>
      </c>
      <c r="H87" s="134" t="s">
        <v>126</v>
      </c>
      <c r="I87" s="135" t="s">
        <v>130</v>
      </c>
      <c r="J87" s="136">
        <v>548232</v>
      </c>
      <c r="K87" s="136">
        <v>26</v>
      </c>
      <c r="L87" s="136">
        <v>20230324419</v>
      </c>
      <c r="M87" s="186"/>
      <c r="N87" s="186"/>
      <c r="O87" s="436"/>
      <c r="P87" s="436"/>
      <c r="Q87" s="186"/>
      <c r="R87" s="186"/>
      <c r="S87" s="186"/>
      <c r="T87" s="186"/>
      <c r="U87" s="136">
        <v>45130</v>
      </c>
      <c r="V87" s="137">
        <v>2976</v>
      </c>
      <c r="W87" s="137">
        <v>4.8099999999999996</v>
      </c>
      <c r="X87" s="207"/>
      <c r="Y87" s="207"/>
      <c r="Z87" s="207"/>
      <c r="AA87" s="136">
        <v>16730.7</v>
      </c>
      <c r="AB87" s="207"/>
      <c r="AC87" s="182"/>
      <c r="AD87" s="97"/>
      <c r="AE87" s="97"/>
      <c r="AF87" s="97"/>
      <c r="AG87" s="97"/>
      <c r="AH87" s="97"/>
      <c r="AI87" s="97"/>
      <c r="AJ87" s="97"/>
      <c r="AK87" s="97"/>
      <c r="AL87" s="97"/>
      <c r="AM87" s="97"/>
    </row>
    <row r="88" spans="1:39" s="94" customFormat="1" ht="18.75" customHeight="1" x14ac:dyDescent="0.25">
      <c r="A88" s="222">
        <f t="shared" si="3"/>
        <v>79</v>
      </c>
      <c r="B88" s="133" t="s">
        <v>1264</v>
      </c>
      <c r="C88" s="214" t="s">
        <v>1268</v>
      </c>
      <c r="D88" s="134" t="s">
        <v>814</v>
      </c>
      <c r="E88" s="133"/>
      <c r="F88" s="134" t="s">
        <v>1197</v>
      </c>
      <c r="G88" s="134" t="s">
        <v>155</v>
      </c>
      <c r="H88" s="134" t="s">
        <v>126</v>
      </c>
      <c r="I88" s="135" t="s">
        <v>135</v>
      </c>
      <c r="J88" s="136">
        <v>375509</v>
      </c>
      <c r="K88" s="136">
        <v>26</v>
      </c>
      <c r="L88" s="136">
        <v>20230318804</v>
      </c>
      <c r="M88" s="186"/>
      <c r="N88" s="186"/>
      <c r="O88" s="436"/>
      <c r="P88" s="436"/>
      <c r="Q88" s="186"/>
      <c r="R88" s="186"/>
      <c r="S88" s="186"/>
      <c r="T88" s="186"/>
      <c r="U88" s="136">
        <v>26300</v>
      </c>
      <c r="V88" s="137">
        <v>795</v>
      </c>
      <c r="W88" s="137">
        <v>1.53</v>
      </c>
      <c r="X88" s="207"/>
      <c r="Y88" s="207"/>
      <c r="Z88" s="207"/>
      <c r="AA88" s="136">
        <v>8046</v>
      </c>
      <c r="AB88" s="207"/>
      <c r="AC88" s="182"/>
      <c r="AD88" s="97"/>
      <c r="AE88" s="97"/>
      <c r="AF88" s="97"/>
      <c r="AG88" s="97"/>
      <c r="AH88" s="97"/>
      <c r="AI88" s="97"/>
      <c r="AJ88" s="97"/>
      <c r="AK88" s="97"/>
      <c r="AL88" s="97"/>
      <c r="AM88" s="97"/>
    </row>
    <row r="89" spans="1:39" s="94" customFormat="1" ht="18.75" customHeight="1" x14ac:dyDescent="0.25">
      <c r="A89" s="222">
        <f t="shared" si="3"/>
        <v>80</v>
      </c>
      <c r="B89" s="179" t="s">
        <v>1269</v>
      </c>
      <c r="C89" s="452" t="s">
        <v>118</v>
      </c>
      <c r="D89" s="175" t="s">
        <v>1270</v>
      </c>
      <c r="E89" s="174"/>
      <c r="F89" s="175" t="s">
        <v>1271</v>
      </c>
      <c r="G89" s="175" t="s">
        <v>117</v>
      </c>
      <c r="H89" s="134" t="s">
        <v>118</v>
      </c>
      <c r="I89" s="135" t="s">
        <v>135</v>
      </c>
      <c r="J89" s="141">
        <v>687062</v>
      </c>
      <c r="K89" s="141">
        <v>26</v>
      </c>
      <c r="L89" s="141">
        <v>20230328090</v>
      </c>
      <c r="M89" s="174"/>
      <c r="N89" s="174"/>
      <c r="O89" s="449"/>
      <c r="P89" s="449"/>
      <c r="Q89" s="174"/>
      <c r="R89" s="174"/>
      <c r="S89" s="174"/>
      <c r="T89" s="174"/>
      <c r="U89" s="141">
        <v>120918</v>
      </c>
      <c r="V89" s="142">
        <v>5789</v>
      </c>
      <c r="W89" s="142">
        <v>9.5399999999999991</v>
      </c>
      <c r="X89" s="141">
        <v>175</v>
      </c>
      <c r="Y89" s="141"/>
      <c r="Z89" s="141"/>
      <c r="AA89" s="141">
        <v>56709.89</v>
      </c>
      <c r="AB89" s="141"/>
      <c r="AC89" s="182"/>
      <c r="AD89" s="97"/>
      <c r="AE89" s="97"/>
      <c r="AF89" s="97"/>
      <c r="AG89" s="97"/>
      <c r="AH89" s="97"/>
      <c r="AI89" s="97"/>
      <c r="AJ89" s="97"/>
      <c r="AK89" s="97"/>
      <c r="AL89" s="97"/>
      <c r="AM89" s="97"/>
    </row>
    <row r="90" spans="1:39" s="94" customFormat="1" ht="18.75" customHeight="1" x14ac:dyDescent="0.25">
      <c r="A90" s="222">
        <f t="shared" si="3"/>
        <v>81</v>
      </c>
      <c r="B90" s="179" t="s">
        <v>1272</v>
      </c>
      <c r="C90" s="214" t="s">
        <v>118</v>
      </c>
      <c r="D90" s="134" t="s">
        <v>827</v>
      </c>
      <c r="E90" s="133"/>
      <c r="F90" s="134" t="s">
        <v>1273</v>
      </c>
      <c r="G90" s="175" t="s">
        <v>129</v>
      </c>
      <c r="H90" s="134" t="s">
        <v>118</v>
      </c>
      <c r="I90" s="135" t="s">
        <v>124</v>
      </c>
      <c r="J90" s="136" t="s">
        <v>1274</v>
      </c>
      <c r="K90" s="136">
        <v>20</v>
      </c>
      <c r="L90" s="136">
        <v>20230340532</v>
      </c>
      <c r="M90" s="133"/>
      <c r="N90" s="133"/>
      <c r="O90" s="166"/>
      <c r="P90" s="166"/>
      <c r="Q90" s="133"/>
      <c r="R90" s="133"/>
      <c r="S90" s="133"/>
      <c r="T90" s="133"/>
      <c r="U90" s="136">
        <v>47759</v>
      </c>
      <c r="V90" s="137">
        <v>1392</v>
      </c>
      <c r="W90" s="137">
        <v>2.59</v>
      </c>
      <c r="X90" s="137"/>
      <c r="Y90" s="137"/>
      <c r="Z90" s="137"/>
      <c r="AA90" s="137">
        <v>10366.450000000001</v>
      </c>
      <c r="AB90" s="138"/>
      <c r="AC90" s="182"/>
      <c r="AD90" s="97"/>
      <c r="AE90" s="97"/>
      <c r="AF90" s="97"/>
      <c r="AG90" s="97"/>
      <c r="AH90" s="97"/>
      <c r="AI90" s="97"/>
      <c r="AJ90" s="97"/>
      <c r="AK90" s="97"/>
      <c r="AL90" s="97"/>
      <c r="AM90" s="97"/>
    </row>
    <row r="91" spans="1:39" s="94" customFormat="1" ht="18.75" customHeight="1" x14ac:dyDescent="0.25">
      <c r="A91" s="222">
        <f t="shared" si="3"/>
        <v>82</v>
      </c>
      <c r="B91" s="179" t="s">
        <v>1272</v>
      </c>
      <c r="C91" s="133">
        <v>6359712130</v>
      </c>
      <c r="D91" s="134" t="s">
        <v>1275</v>
      </c>
      <c r="E91" s="133"/>
      <c r="F91" s="134" t="s">
        <v>357</v>
      </c>
      <c r="G91" s="134" t="s">
        <v>117</v>
      </c>
      <c r="H91" s="134" t="s">
        <v>118</v>
      </c>
      <c r="I91" s="135" t="s">
        <v>124</v>
      </c>
      <c r="J91" s="136" t="s">
        <v>1276</v>
      </c>
      <c r="K91" s="136">
        <v>20</v>
      </c>
      <c r="L91" s="136">
        <v>20230332059</v>
      </c>
      <c r="M91" s="133"/>
      <c r="N91" s="133"/>
      <c r="O91" s="166"/>
      <c r="P91" s="166"/>
      <c r="Q91" s="133"/>
      <c r="R91" s="133"/>
      <c r="S91" s="133"/>
      <c r="T91" s="133"/>
      <c r="U91" s="136">
        <v>46010</v>
      </c>
      <c r="V91" s="137">
        <v>2941.6</v>
      </c>
      <c r="W91" s="137">
        <v>11.83</v>
      </c>
      <c r="X91" s="137">
        <v>265.35000000000002</v>
      </c>
      <c r="Y91" s="137"/>
      <c r="Z91" s="137"/>
      <c r="AA91" s="137">
        <v>37993.1</v>
      </c>
      <c r="AB91" s="138"/>
      <c r="AC91" s="182"/>
      <c r="AD91" s="97"/>
      <c r="AE91" s="97"/>
      <c r="AF91" s="97"/>
      <c r="AG91" s="97"/>
      <c r="AH91" s="97"/>
      <c r="AI91" s="97"/>
      <c r="AJ91" s="97"/>
      <c r="AK91" s="97"/>
      <c r="AL91" s="97"/>
      <c r="AM91" s="97"/>
    </row>
    <row r="92" spans="1:39" s="94" customFormat="1" ht="18.75" customHeight="1" x14ac:dyDescent="0.25">
      <c r="A92" s="222">
        <f t="shared" si="3"/>
        <v>83</v>
      </c>
      <c r="B92" s="166" t="s">
        <v>1277</v>
      </c>
      <c r="C92" s="166" t="s">
        <v>1278</v>
      </c>
      <c r="D92" s="167" t="s">
        <v>833</v>
      </c>
      <c r="E92" s="166"/>
      <c r="F92" s="167" t="s">
        <v>329</v>
      </c>
      <c r="G92" s="167" t="s">
        <v>117</v>
      </c>
      <c r="H92" s="167" t="s">
        <v>118</v>
      </c>
      <c r="I92" s="435" t="s">
        <v>124</v>
      </c>
      <c r="J92" s="271" t="s">
        <v>1279</v>
      </c>
      <c r="K92" s="271">
        <v>20</v>
      </c>
      <c r="L92" s="271">
        <v>20230336954</v>
      </c>
      <c r="M92" s="166"/>
      <c r="N92" s="166"/>
      <c r="O92" s="166"/>
      <c r="P92" s="166"/>
      <c r="Q92" s="166"/>
      <c r="R92" s="166"/>
      <c r="S92" s="166"/>
      <c r="T92" s="166"/>
      <c r="U92" s="271">
        <v>168128</v>
      </c>
      <c r="V92" s="169">
        <v>8877</v>
      </c>
      <c r="W92" s="169">
        <v>14.97</v>
      </c>
      <c r="X92" s="169">
        <v>250</v>
      </c>
      <c r="Y92" s="169"/>
      <c r="Z92" s="169">
        <v>63.35</v>
      </c>
      <c r="AA92" s="169">
        <v>79265.41</v>
      </c>
      <c r="AB92" s="218"/>
      <c r="AC92" s="235"/>
      <c r="AD92" s="97"/>
      <c r="AE92" s="97"/>
      <c r="AF92" s="97"/>
      <c r="AG92" s="97"/>
      <c r="AH92" s="97"/>
      <c r="AI92" s="97"/>
      <c r="AJ92" s="97"/>
      <c r="AK92" s="97"/>
      <c r="AL92" s="97"/>
      <c r="AM92" s="97"/>
    </row>
    <row r="93" spans="1:39" s="94" customFormat="1" ht="18.75" customHeight="1" x14ac:dyDescent="0.25">
      <c r="A93" s="222">
        <f t="shared" si="3"/>
        <v>84</v>
      </c>
      <c r="B93" s="132">
        <v>45110</v>
      </c>
      <c r="C93" s="133" t="s">
        <v>1280</v>
      </c>
      <c r="D93" s="134" t="s">
        <v>792</v>
      </c>
      <c r="E93" s="133"/>
      <c r="F93" s="134" t="s">
        <v>278</v>
      </c>
      <c r="G93" s="175" t="s">
        <v>117</v>
      </c>
      <c r="H93" s="134" t="s">
        <v>118</v>
      </c>
      <c r="I93" s="135" t="s">
        <v>124</v>
      </c>
      <c r="J93" s="136">
        <v>679947</v>
      </c>
      <c r="K93" s="136">
        <v>26</v>
      </c>
      <c r="L93" s="136">
        <v>20230341947</v>
      </c>
      <c r="M93" s="133"/>
      <c r="N93" s="133"/>
      <c r="O93" s="453"/>
      <c r="P93" s="453"/>
      <c r="Q93" s="133"/>
      <c r="R93" s="133"/>
      <c r="S93" s="133"/>
      <c r="T93" s="133"/>
      <c r="U93" s="136">
        <v>41435</v>
      </c>
      <c r="V93" s="137">
        <v>1577</v>
      </c>
      <c r="W93" s="137">
        <v>2.61</v>
      </c>
      <c r="X93" s="137"/>
      <c r="Y93" s="137"/>
      <c r="Z93" s="137"/>
      <c r="AA93" s="137">
        <v>14088.1</v>
      </c>
      <c r="AB93" s="138"/>
      <c r="AC93" s="182"/>
      <c r="AD93" s="97"/>
      <c r="AE93" s="97"/>
      <c r="AF93" s="97"/>
      <c r="AG93" s="97"/>
      <c r="AH93" s="97"/>
      <c r="AI93" s="97"/>
      <c r="AJ93" s="97"/>
      <c r="AK93" s="97"/>
      <c r="AL93" s="97"/>
      <c r="AM93" s="97"/>
    </row>
    <row r="94" spans="1:39" s="94" customFormat="1" ht="18.75" customHeight="1" x14ac:dyDescent="0.25">
      <c r="A94" s="222">
        <f t="shared" si="3"/>
        <v>85</v>
      </c>
      <c r="B94" s="132">
        <v>45112</v>
      </c>
      <c r="C94" s="133" t="s">
        <v>1281</v>
      </c>
      <c r="D94" s="134" t="s">
        <v>796</v>
      </c>
      <c r="E94" s="133"/>
      <c r="F94" s="134" t="s">
        <v>1282</v>
      </c>
      <c r="G94" s="134" t="s">
        <v>254</v>
      </c>
      <c r="H94" s="134" t="s">
        <v>118</v>
      </c>
      <c r="I94" s="135" t="s">
        <v>124</v>
      </c>
      <c r="J94" s="136">
        <v>724815</v>
      </c>
      <c r="K94" s="136">
        <v>26</v>
      </c>
      <c r="L94" s="136">
        <v>20230343969</v>
      </c>
      <c r="M94" s="133"/>
      <c r="N94" s="133"/>
      <c r="O94" s="453"/>
      <c r="P94" s="453"/>
      <c r="Q94" s="133"/>
      <c r="R94" s="133"/>
      <c r="S94" s="133"/>
      <c r="T94" s="133"/>
      <c r="U94" s="136">
        <v>44200</v>
      </c>
      <c r="V94" s="137">
        <v>975.3</v>
      </c>
      <c r="W94" s="137">
        <v>1.91</v>
      </c>
      <c r="X94" s="137">
        <v>175</v>
      </c>
      <c r="Y94" s="137"/>
      <c r="Z94" s="137"/>
      <c r="AA94" s="137">
        <v>11580</v>
      </c>
      <c r="AB94" s="211"/>
      <c r="AC94" s="454" t="s">
        <v>1283</v>
      </c>
      <c r="AD94" s="97"/>
      <c r="AE94" s="97"/>
      <c r="AF94" s="97"/>
      <c r="AG94" s="97"/>
      <c r="AH94" s="97"/>
      <c r="AI94" s="97"/>
      <c r="AJ94" s="97"/>
      <c r="AK94" s="97"/>
      <c r="AL94" s="97"/>
      <c r="AM94" s="97"/>
    </row>
    <row r="95" spans="1:39" s="94" customFormat="1" ht="18.75" customHeight="1" x14ac:dyDescent="0.25">
      <c r="A95" s="222">
        <f t="shared" si="3"/>
        <v>86</v>
      </c>
      <c r="B95" s="132">
        <v>45117</v>
      </c>
      <c r="C95" s="133" t="s">
        <v>126</v>
      </c>
      <c r="D95" s="134" t="s">
        <v>825</v>
      </c>
      <c r="E95" s="133"/>
      <c r="F95" s="134" t="s">
        <v>1240</v>
      </c>
      <c r="G95" s="134" t="s">
        <v>1158</v>
      </c>
      <c r="H95" s="134" t="s">
        <v>126</v>
      </c>
      <c r="I95" s="135" t="s">
        <v>130</v>
      </c>
      <c r="J95" s="136" t="s">
        <v>282</v>
      </c>
      <c r="K95" s="136">
        <v>26</v>
      </c>
      <c r="L95" s="136">
        <v>20230358137</v>
      </c>
      <c r="M95" s="133"/>
      <c r="N95" s="133"/>
      <c r="O95" s="133"/>
      <c r="P95" s="133"/>
      <c r="Q95" s="133"/>
      <c r="R95" s="133"/>
      <c r="S95" s="133"/>
      <c r="T95" s="133"/>
      <c r="U95" s="136">
        <v>42183</v>
      </c>
      <c r="V95" s="137">
        <v>1572</v>
      </c>
      <c r="W95" s="137">
        <v>2.65</v>
      </c>
      <c r="X95" s="137"/>
      <c r="Y95" s="137"/>
      <c r="Z95" s="137"/>
      <c r="AA95" s="137">
        <v>12199.45</v>
      </c>
      <c r="AB95" s="138"/>
      <c r="AC95" s="182"/>
      <c r="AD95" s="97"/>
      <c r="AE95" s="97"/>
      <c r="AF95" s="97"/>
      <c r="AG95" s="97"/>
      <c r="AH95" s="97"/>
      <c r="AI95" s="97"/>
      <c r="AJ95" s="97"/>
      <c r="AK95" s="97"/>
      <c r="AL95" s="97"/>
      <c r="AM95" s="97"/>
    </row>
    <row r="96" spans="1:39" s="94" customFormat="1" ht="18.75" customHeight="1" x14ac:dyDescent="0.25">
      <c r="A96" s="222">
        <f t="shared" si="3"/>
        <v>87</v>
      </c>
      <c r="B96" s="149">
        <v>45117</v>
      </c>
      <c r="C96" s="144" t="s">
        <v>1284</v>
      </c>
      <c r="D96" s="134" t="s">
        <v>816</v>
      </c>
      <c r="E96" s="133"/>
      <c r="F96" s="134" t="s">
        <v>362</v>
      </c>
      <c r="G96" s="150" t="s">
        <v>155</v>
      </c>
      <c r="H96" s="150" t="s">
        <v>126</v>
      </c>
      <c r="I96" s="151" t="s">
        <v>135</v>
      </c>
      <c r="J96" s="145">
        <v>106983</v>
      </c>
      <c r="K96" s="145">
        <v>26</v>
      </c>
      <c r="L96" s="136">
        <v>20230341222</v>
      </c>
      <c r="M96" s="133"/>
      <c r="N96" s="133"/>
      <c r="O96" s="133"/>
      <c r="P96" s="133"/>
      <c r="Q96" s="133"/>
      <c r="R96" s="133"/>
      <c r="S96" s="133"/>
      <c r="T96" s="133"/>
      <c r="U96" s="136">
        <v>74008</v>
      </c>
      <c r="V96" s="137">
        <v>3507.88</v>
      </c>
      <c r="W96" s="137">
        <v>11.24</v>
      </c>
      <c r="X96" s="146"/>
      <c r="Y96" s="137"/>
      <c r="Z96" s="137"/>
      <c r="AA96" s="137">
        <v>39717.050000000003</v>
      </c>
      <c r="AB96" s="138"/>
      <c r="AC96" s="182"/>
      <c r="AD96" s="97"/>
      <c r="AE96" s="97"/>
      <c r="AF96" s="97"/>
      <c r="AG96" s="97"/>
      <c r="AH96" s="97"/>
      <c r="AI96" s="97"/>
      <c r="AJ96" s="97"/>
      <c r="AK96" s="97"/>
      <c r="AL96" s="97"/>
      <c r="AM96" s="97"/>
    </row>
    <row r="97" spans="1:39" s="94" customFormat="1" ht="18.75" customHeight="1" x14ac:dyDescent="0.25">
      <c r="A97" s="222">
        <f t="shared" si="3"/>
        <v>88</v>
      </c>
      <c r="B97" s="149">
        <v>45119</v>
      </c>
      <c r="C97" s="133" t="s">
        <v>126</v>
      </c>
      <c r="D97" s="215" t="s">
        <v>842</v>
      </c>
      <c r="E97" s="455"/>
      <c r="F97" s="456" t="s">
        <v>1285</v>
      </c>
      <c r="G97" s="456" t="s">
        <v>155</v>
      </c>
      <c r="H97" s="134" t="s">
        <v>126</v>
      </c>
      <c r="I97" s="151" t="s">
        <v>135</v>
      </c>
      <c r="J97" s="136">
        <v>961036</v>
      </c>
      <c r="K97" s="136">
        <v>26</v>
      </c>
      <c r="L97" s="249">
        <v>20260360959</v>
      </c>
      <c r="M97" s="133"/>
      <c r="N97" s="133"/>
      <c r="O97" s="133"/>
      <c r="P97" s="133"/>
      <c r="Q97" s="133"/>
      <c r="R97" s="133"/>
      <c r="S97" s="133"/>
      <c r="T97" s="133"/>
      <c r="U97" s="136">
        <v>63055</v>
      </c>
      <c r="V97" s="137">
        <v>2925</v>
      </c>
      <c r="W97" s="379">
        <v>7.89</v>
      </c>
      <c r="X97" s="187"/>
      <c r="Y97" s="181"/>
      <c r="Z97" s="137"/>
      <c r="AA97" s="137">
        <v>31197.45</v>
      </c>
      <c r="AB97" s="138"/>
      <c r="AC97" s="182"/>
      <c r="AD97" s="97"/>
      <c r="AE97" s="97"/>
      <c r="AF97" s="97"/>
      <c r="AG97" s="97"/>
      <c r="AH97" s="97"/>
      <c r="AI97" s="97"/>
      <c r="AJ97" s="97"/>
      <c r="AK97" s="97"/>
      <c r="AL97" s="97"/>
      <c r="AM97" s="97"/>
    </row>
    <row r="98" spans="1:39" s="94" customFormat="1" ht="18.75" customHeight="1" x14ac:dyDescent="0.25">
      <c r="A98" s="222">
        <f t="shared" si="3"/>
        <v>89</v>
      </c>
      <c r="B98" s="149">
        <v>45125</v>
      </c>
      <c r="C98" s="133" t="s">
        <v>126</v>
      </c>
      <c r="D98" s="215" t="s">
        <v>849</v>
      </c>
      <c r="E98" s="455"/>
      <c r="F98" s="456" t="s">
        <v>1144</v>
      </c>
      <c r="G98" s="456" t="s">
        <v>139</v>
      </c>
      <c r="H98" s="134" t="s">
        <v>126</v>
      </c>
      <c r="I98" s="135" t="s">
        <v>130</v>
      </c>
      <c r="J98" s="136">
        <v>662361</v>
      </c>
      <c r="K98" s="136">
        <v>26</v>
      </c>
      <c r="L98" s="249">
        <v>20230372140</v>
      </c>
      <c r="M98" s="133"/>
      <c r="N98" s="133"/>
      <c r="O98" s="133"/>
      <c r="P98" s="133"/>
      <c r="Q98" s="133"/>
      <c r="R98" s="133"/>
      <c r="S98" s="133"/>
      <c r="T98" s="133"/>
      <c r="U98" s="136">
        <v>14930</v>
      </c>
      <c r="V98" s="137">
        <v>1190</v>
      </c>
      <c r="W98" s="379">
        <v>2.5499999999999998</v>
      </c>
      <c r="X98" s="187"/>
      <c r="Y98" s="181"/>
      <c r="Z98" s="137"/>
      <c r="AA98" s="137">
        <v>12000.7</v>
      </c>
      <c r="AB98" s="138"/>
      <c r="AC98" s="182"/>
      <c r="AD98" s="97"/>
      <c r="AE98" s="97"/>
      <c r="AF98" s="97"/>
      <c r="AG98" s="97"/>
      <c r="AH98" s="97"/>
      <c r="AI98" s="97"/>
      <c r="AJ98" s="97"/>
      <c r="AK98" s="97"/>
      <c r="AL98" s="97"/>
      <c r="AM98" s="97"/>
    </row>
    <row r="99" spans="1:39" s="94" customFormat="1" ht="18.75" customHeight="1" x14ac:dyDescent="0.25">
      <c r="A99" s="222">
        <f t="shared" si="3"/>
        <v>90</v>
      </c>
      <c r="B99" s="149">
        <v>45125</v>
      </c>
      <c r="C99" s="133" t="s">
        <v>126</v>
      </c>
      <c r="D99" s="215" t="s">
        <v>852</v>
      </c>
      <c r="E99" s="455"/>
      <c r="F99" s="456" t="s">
        <v>1186</v>
      </c>
      <c r="G99" s="456" t="s">
        <v>160</v>
      </c>
      <c r="H99" s="134" t="s">
        <v>126</v>
      </c>
      <c r="I99" s="135" t="s">
        <v>130</v>
      </c>
      <c r="J99" s="136">
        <v>673449</v>
      </c>
      <c r="K99" s="136">
        <v>26</v>
      </c>
      <c r="L99" s="249">
        <v>20230375325</v>
      </c>
      <c r="M99" s="133"/>
      <c r="N99" s="133"/>
      <c r="O99" s="133"/>
      <c r="P99" s="133"/>
      <c r="Q99" s="133"/>
      <c r="R99" s="133"/>
      <c r="S99" s="133"/>
      <c r="T99" s="133"/>
      <c r="U99" s="136">
        <v>7543</v>
      </c>
      <c r="V99" s="137">
        <v>596</v>
      </c>
      <c r="W99" s="379">
        <v>1.02</v>
      </c>
      <c r="X99" s="187"/>
      <c r="Y99" s="181"/>
      <c r="Z99" s="137"/>
      <c r="AA99" s="137">
        <v>7044.24</v>
      </c>
      <c r="AB99" s="138"/>
      <c r="AC99" s="182"/>
      <c r="AD99" s="97"/>
      <c r="AE99" s="97"/>
      <c r="AF99" s="97"/>
      <c r="AG99" s="97"/>
      <c r="AH99" s="97"/>
      <c r="AI99" s="97"/>
      <c r="AJ99" s="97"/>
      <c r="AK99" s="97"/>
      <c r="AL99" s="97"/>
      <c r="AM99" s="97"/>
    </row>
    <row r="100" spans="1:39" s="94" customFormat="1" ht="18.75" customHeight="1" x14ac:dyDescent="0.25">
      <c r="A100" s="222">
        <f t="shared" si="3"/>
        <v>91</v>
      </c>
      <c r="B100" s="149">
        <v>45133</v>
      </c>
      <c r="C100" s="133" t="s">
        <v>1286</v>
      </c>
      <c r="D100" s="215" t="s">
        <v>844</v>
      </c>
      <c r="E100" s="455"/>
      <c r="F100" s="456" t="s">
        <v>362</v>
      </c>
      <c r="G100" s="456" t="s">
        <v>155</v>
      </c>
      <c r="H100" s="134" t="s">
        <v>126</v>
      </c>
      <c r="I100" s="135" t="s">
        <v>135</v>
      </c>
      <c r="J100" s="136">
        <v>959654</v>
      </c>
      <c r="K100" s="136">
        <v>26</v>
      </c>
      <c r="L100" s="249">
        <v>20230389269</v>
      </c>
      <c r="M100" s="133"/>
      <c r="N100" s="133"/>
      <c r="O100" s="133"/>
      <c r="P100" s="133"/>
      <c r="Q100" s="133"/>
      <c r="R100" s="133"/>
      <c r="S100" s="133"/>
      <c r="T100" s="133"/>
      <c r="U100" s="136">
        <v>57053</v>
      </c>
      <c r="V100" s="137">
        <v>3064</v>
      </c>
      <c r="W100" s="379">
        <v>11.15</v>
      </c>
      <c r="X100" s="187"/>
      <c r="Y100" s="181"/>
      <c r="Z100" s="137"/>
      <c r="AA100" s="137">
        <v>30497.5</v>
      </c>
      <c r="AB100" s="211"/>
      <c r="AC100" s="138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</row>
    <row r="101" spans="1:39" s="94" customFormat="1" ht="18.75" customHeight="1" x14ac:dyDescent="0.25">
      <c r="A101" s="421">
        <f t="shared" si="3"/>
        <v>92</v>
      </c>
      <c r="B101" s="457" t="s">
        <v>1287</v>
      </c>
      <c r="C101" s="458">
        <v>229368997</v>
      </c>
      <c r="D101" s="459" t="s">
        <v>832</v>
      </c>
      <c r="E101" s="460"/>
      <c r="F101" s="461" t="s">
        <v>1171</v>
      </c>
      <c r="G101" s="461" t="s">
        <v>1158</v>
      </c>
      <c r="H101" s="349" t="s">
        <v>118</v>
      </c>
      <c r="I101" s="423" t="s">
        <v>446</v>
      </c>
      <c r="J101" s="193" t="s">
        <v>1288</v>
      </c>
      <c r="K101" s="193">
        <v>40</v>
      </c>
      <c r="L101" s="373">
        <v>20230389584</v>
      </c>
      <c r="M101" s="382"/>
      <c r="N101" s="382"/>
      <c r="O101" s="382"/>
      <c r="P101" s="382"/>
      <c r="Q101" s="382"/>
      <c r="R101" s="382"/>
      <c r="S101" s="382"/>
      <c r="T101" s="382"/>
      <c r="U101" s="193">
        <v>226962</v>
      </c>
      <c r="V101" s="350">
        <v>11721</v>
      </c>
      <c r="W101" s="462">
        <v>21.53</v>
      </c>
      <c r="X101" s="463"/>
      <c r="Y101" s="464"/>
      <c r="Z101" s="350"/>
      <c r="AA101" s="350">
        <v>79074.84</v>
      </c>
      <c r="AB101" s="424"/>
      <c r="AC101" s="425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</row>
    <row r="102" spans="1:39" s="94" customFormat="1" ht="18.75" customHeight="1" x14ac:dyDescent="0.25">
      <c r="A102" s="222">
        <f t="shared" si="3"/>
        <v>93</v>
      </c>
      <c r="B102" s="465">
        <v>45149</v>
      </c>
      <c r="C102" s="133" t="s">
        <v>126</v>
      </c>
      <c r="D102" s="466" t="s">
        <v>842</v>
      </c>
      <c r="E102" s="467"/>
      <c r="F102" s="150" t="s">
        <v>1285</v>
      </c>
      <c r="G102" s="468" t="s">
        <v>155</v>
      </c>
      <c r="H102" s="468" t="s">
        <v>126</v>
      </c>
      <c r="I102" s="469" t="s">
        <v>135</v>
      </c>
      <c r="J102" s="209">
        <v>961036</v>
      </c>
      <c r="K102" s="209">
        <v>26</v>
      </c>
      <c r="L102" s="136">
        <v>20230424907</v>
      </c>
      <c r="M102" s="133"/>
      <c r="N102" s="133"/>
      <c r="O102" s="133"/>
      <c r="P102" s="133"/>
      <c r="Q102" s="133"/>
      <c r="R102" s="133"/>
      <c r="S102" s="133"/>
      <c r="T102" s="133"/>
      <c r="U102" s="136">
        <v>16000</v>
      </c>
      <c r="V102" s="137">
        <v>436</v>
      </c>
      <c r="W102" s="137">
        <v>0.83499999999999996</v>
      </c>
      <c r="X102" s="142"/>
      <c r="Y102" s="137"/>
      <c r="Z102" s="137"/>
      <c r="AA102" s="137">
        <v>4320</v>
      </c>
      <c r="AB102" s="138"/>
      <c r="AC102" s="182"/>
      <c r="AD102" s="236"/>
      <c r="AE102" s="236"/>
      <c r="AF102" s="236"/>
      <c r="AG102" s="236"/>
      <c r="AH102" s="236"/>
      <c r="AI102" s="236"/>
      <c r="AJ102" s="236"/>
      <c r="AK102" s="236"/>
      <c r="AL102" s="236"/>
      <c r="AM102" s="236"/>
    </row>
    <row r="103" spans="1:39" s="94" customFormat="1" ht="18.75" customHeight="1" x14ac:dyDescent="0.25">
      <c r="A103" s="222">
        <f t="shared" si="3"/>
        <v>94</v>
      </c>
      <c r="B103" s="465">
        <v>45155</v>
      </c>
      <c r="C103" s="133" t="s">
        <v>126</v>
      </c>
      <c r="D103" s="215" t="s">
        <v>1289</v>
      </c>
      <c r="E103" s="214"/>
      <c r="F103" s="134" t="s">
        <v>138</v>
      </c>
      <c r="G103" s="134" t="s">
        <v>139</v>
      </c>
      <c r="H103" s="134" t="s">
        <v>126</v>
      </c>
      <c r="I103" s="135" t="s">
        <v>130</v>
      </c>
      <c r="J103" s="136" t="s">
        <v>140</v>
      </c>
      <c r="K103" s="136">
        <v>26</v>
      </c>
      <c r="L103" s="249">
        <v>20230438321</v>
      </c>
      <c r="M103" s="133"/>
      <c r="N103" s="133"/>
      <c r="O103" s="133"/>
      <c r="P103" s="133"/>
      <c r="Q103" s="133"/>
      <c r="R103" s="133"/>
      <c r="S103" s="133"/>
      <c r="T103" s="133"/>
      <c r="U103" s="136">
        <v>89211</v>
      </c>
      <c r="V103" s="137">
        <v>6471</v>
      </c>
      <c r="W103" s="137">
        <v>12.03</v>
      </c>
      <c r="X103" s="137"/>
      <c r="Y103" s="137"/>
      <c r="Z103" s="137"/>
      <c r="AA103" s="137">
        <v>69541.31</v>
      </c>
      <c r="AB103" s="138"/>
      <c r="AC103" s="182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</row>
    <row r="104" spans="1:39" s="94" customFormat="1" ht="18.75" customHeight="1" x14ac:dyDescent="0.25">
      <c r="A104" s="222">
        <f t="shared" si="3"/>
        <v>95</v>
      </c>
      <c r="B104" s="465">
        <v>45155</v>
      </c>
      <c r="C104" s="133" t="s">
        <v>126</v>
      </c>
      <c r="D104" s="215" t="s">
        <v>845</v>
      </c>
      <c r="E104" s="214"/>
      <c r="F104" s="248" t="s">
        <v>225</v>
      </c>
      <c r="G104" s="134" t="s">
        <v>145</v>
      </c>
      <c r="H104" s="134" t="s">
        <v>126</v>
      </c>
      <c r="I104" s="135" t="s">
        <v>130</v>
      </c>
      <c r="J104" s="136" t="s">
        <v>1290</v>
      </c>
      <c r="K104" s="136">
        <v>26</v>
      </c>
      <c r="L104" s="249">
        <v>20230437966</v>
      </c>
      <c r="M104" s="133"/>
      <c r="N104" s="133"/>
      <c r="O104" s="133"/>
      <c r="P104" s="133"/>
      <c r="Q104" s="133"/>
      <c r="R104" s="133"/>
      <c r="S104" s="133"/>
      <c r="T104" s="133"/>
      <c r="U104" s="136">
        <v>9806</v>
      </c>
      <c r="V104" s="137">
        <v>2124</v>
      </c>
      <c r="W104" s="137">
        <v>4.28</v>
      </c>
      <c r="X104" s="137"/>
      <c r="Y104" s="137"/>
      <c r="Z104" s="137"/>
      <c r="AA104" s="137">
        <v>13556.04</v>
      </c>
      <c r="AB104" s="138"/>
      <c r="AC104" s="182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</row>
    <row r="105" spans="1:39" s="94" customFormat="1" ht="18.75" customHeight="1" x14ac:dyDescent="0.25">
      <c r="A105" s="222">
        <f t="shared" si="3"/>
        <v>96</v>
      </c>
      <c r="B105" s="465">
        <v>45160</v>
      </c>
      <c r="C105" s="208" t="s">
        <v>118</v>
      </c>
      <c r="D105" s="134" t="s">
        <v>841</v>
      </c>
      <c r="E105" s="133"/>
      <c r="F105" s="134" t="s">
        <v>309</v>
      </c>
      <c r="G105" s="134" t="s">
        <v>194</v>
      </c>
      <c r="H105" s="134" t="s">
        <v>118</v>
      </c>
      <c r="I105" s="135" t="s">
        <v>124</v>
      </c>
      <c r="J105" s="136">
        <v>407424</v>
      </c>
      <c r="K105" s="136">
        <v>26</v>
      </c>
      <c r="L105" s="249">
        <v>20230443400</v>
      </c>
      <c r="M105" s="133"/>
      <c r="N105" s="133"/>
      <c r="O105" s="133"/>
      <c r="P105" s="133"/>
      <c r="Q105" s="133"/>
      <c r="R105" s="133"/>
      <c r="S105" s="133"/>
      <c r="T105" s="133"/>
      <c r="U105" s="136">
        <v>17844</v>
      </c>
      <c r="V105" s="137">
        <v>872</v>
      </c>
      <c r="W105" s="137">
        <v>2.86</v>
      </c>
      <c r="X105" s="137"/>
      <c r="Y105" s="137"/>
      <c r="Z105" s="137"/>
      <c r="AA105" s="137">
        <v>11450.61</v>
      </c>
      <c r="AB105" s="138"/>
      <c r="AC105" s="162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</row>
    <row r="106" spans="1:39" s="94" customFormat="1" ht="18.75" customHeight="1" x14ac:dyDescent="0.25">
      <c r="A106" s="222">
        <f t="shared" si="3"/>
        <v>97</v>
      </c>
      <c r="B106" s="470">
        <v>45160</v>
      </c>
      <c r="C106" s="133" t="s">
        <v>1291</v>
      </c>
      <c r="D106" s="471" t="s">
        <v>862</v>
      </c>
      <c r="E106" s="452"/>
      <c r="F106" s="471" t="s">
        <v>1292</v>
      </c>
      <c r="G106" s="175" t="s">
        <v>160</v>
      </c>
      <c r="H106" s="175" t="s">
        <v>118</v>
      </c>
      <c r="I106" s="176" t="s">
        <v>124</v>
      </c>
      <c r="J106" s="136">
        <v>407424</v>
      </c>
      <c r="K106" s="141">
        <v>26</v>
      </c>
      <c r="L106" s="136">
        <v>20230444839</v>
      </c>
      <c r="M106" s="133"/>
      <c r="N106" s="133"/>
      <c r="O106" s="133"/>
      <c r="P106" s="133"/>
      <c r="Q106" s="133"/>
      <c r="R106" s="133"/>
      <c r="S106" s="133"/>
      <c r="T106" s="133"/>
      <c r="U106" s="136">
        <v>1040</v>
      </c>
      <c r="V106" s="137">
        <v>128</v>
      </c>
      <c r="W106" s="137">
        <v>1.31</v>
      </c>
      <c r="X106" s="137"/>
      <c r="Y106" s="137"/>
      <c r="Z106" s="137"/>
      <c r="AA106" s="137">
        <v>7847.6</v>
      </c>
      <c r="AB106" s="211"/>
      <c r="AC106" s="138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</row>
    <row r="107" spans="1:39" s="94" customFormat="1" ht="18.75" customHeight="1" x14ac:dyDescent="0.25">
      <c r="A107" s="222">
        <f t="shared" si="3"/>
        <v>98</v>
      </c>
      <c r="B107" s="149">
        <v>45162</v>
      </c>
      <c r="C107" s="452" t="s">
        <v>126</v>
      </c>
      <c r="D107" s="215" t="s">
        <v>877</v>
      </c>
      <c r="E107" s="214"/>
      <c r="F107" s="215" t="s">
        <v>1144</v>
      </c>
      <c r="G107" s="134" t="s">
        <v>139</v>
      </c>
      <c r="H107" s="134" t="s">
        <v>126</v>
      </c>
      <c r="I107" s="135" t="s">
        <v>130</v>
      </c>
      <c r="J107" s="136">
        <v>662361</v>
      </c>
      <c r="K107" s="136">
        <v>26</v>
      </c>
      <c r="L107" s="136">
        <v>20230450209</v>
      </c>
      <c r="M107" s="133"/>
      <c r="N107" s="133"/>
      <c r="O107" s="133"/>
      <c r="P107" s="133"/>
      <c r="Q107" s="133"/>
      <c r="R107" s="133"/>
      <c r="S107" s="133"/>
      <c r="T107" s="133"/>
      <c r="U107" s="136">
        <v>1300</v>
      </c>
      <c r="V107" s="137">
        <v>563</v>
      </c>
      <c r="W107" s="137">
        <v>1</v>
      </c>
      <c r="X107" s="137"/>
      <c r="Y107" s="137"/>
      <c r="Z107" s="137"/>
      <c r="AA107" s="137">
        <v>5428</v>
      </c>
      <c r="AB107" s="138"/>
      <c r="AC107" s="182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</row>
    <row r="108" spans="1:39" s="94" customFormat="1" ht="18.75" customHeight="1" x14ac:dyDescent="0.25">
      <c r="A108" s="222">
        <f t="shared" si="3"/>
        <v>99</v>
      </c>
      <c r="B108" s="132">
        <v>45162</v>
      </c>
      <c r="C108" s="216" t="s">
        <v>126</v>
      </c>
      <c r="D108" s="215" t="s">
        <v>1293</v>
      </c>
      <c r="E108" s="214"/>
      <c r="F108" s="215" t="s">
        <v>1229</v>
      </c>
      <c r="G108" s="134" t="s">
        <v>139</v>
      </c>
      <c r="H108" s="134" t="s">
        <v>126</v>
      </c>
      <c r="I108" s="135" t="s">
        <v>130</v>
      </c>
      <c r="J108" s="136">
        <v>662361</v>
      </c>
      <c r="K108" s="136">
        <v>26</v>
      </c>
      <c r="L108" s="136">
        <v>20230450063</v>
      </c>
      <c r="M108" s="133"/>
      <c r="N108" s="133"/>
      <c r="O108" s="133"/>
      <c r="P108" s="133"/>
      <c r="Q108" s="133"/>
      <c r="R108" s="133"/>
      <c r="S108" s="133"/>
      <c r="T108" s="133"/>
      <c r="U108" s="136">
        <v>88410</v>
      </c>
      <c r="V108" s="137">
        <v>2466</v>
      </c>
      <c r="W108" s="137">
        <v>7.65</v>
      </c>
      <c r="X108" s="137"/>
      <c r="Y108" s="137"/>
      <c r="Z108" s="137"/>
      <c r="AA108" s="137">
        <v>33677.07</v>
      </c>
      <c r="AB108" s="138"/>
      <c r="AC108" s="182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</row>
    <row r="109" spans="1:39" s="94" customFormat="1" ht="18.75" customHeight="1" x14ac:dyDescent="0.25">
      <c r="A109" s="222">
        <f t="shared" si="3"/>
        <v>100</v>
      </c>
      <c r="B109" s="470">
        <v>45162</v>
      </c>
      <c r="C109" s="133">
        <v>480300023647</v>
      </c>
      <c r="D109" s="215" t="s">
        <v>883</v>
      </c>
      <c r="E109" s="214"/>
      <c r="F109" s="215" t="s">
        <v>392</v>
      </c>
      <c r="G109" s="134" t="s">
        <v>117</v>
      </c>
      <c r="H109" s="134" t="s">
        <v>118</v>
      </c>
      <c r="I109" s="135" t="s">
        <v>1294</v>
      </c>
      <c r="J109" s="136" t="s">
        <v>1295</v>
      </c>
      <c r="K109" s="136">
        <v>20</v>
      </c>
      <c r="L109" s="136">
        <v>20230448937</v>
      </c>
      <c r="M109" s="133"/>
      <c r="N109" s="133"/>
      <c r="O109" s="133"/>
      <c r="P109" s="133"/>
      <c r="Q109" s="133"/>
      <c r="R109" s="133"/>
      <c r="S109" s="133"/>
      <c r="T109" s="133"/>
      <c r="U109" s="136">
        <v>245149</v>
      </c>
      <c r="V109" s="137">
        <v>8202</v>
      </c>
      <c r="W109" s="350">
        <v>16.32</v>
      </c>
      <c r="X109" s="137"/>
      <c r="Y109" s="137"/>
      <c r="Z109" s="137"/>
      <c r="AA109" s="137">
        <v>84972.78</v>
      </c>
      <c r="AB109" s="138"/>
      <c r="AC109" s="182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</row>
    <row r="110" spans="1:39" s="94" customFormat="1" ht="18.75" customHeight="1" x14ac:dyDescent="0.25">
      <c r="A110" s="222">
        <f t="shared" si="3"/>
        <v>101</v>
      </c>
      <c r="B110" s="132">
        <v>45163</v>
      </c>
      <c r="C110" s="452" t="s">
        <v>126</v>
      </c>
      <c r="D110" s="215" t="s">
        <v>887</v>
      </c>
      <c r="E110" s="214"/>
      <c r="F110" s="215" t="s">
        <v>261</v>
      </c>
      <c r="G110" s="134" t="s">
        <v>145</v>
      </c>
      <c r="H110" s="134" t="s">
        <v>126</v>
      </c>
      <c r="I110" s="135" t="s">
        <v>130</v>
      </c>
      <c r="J110" s="136">
        <v>177099</v>
      </c>
      <c r="K110" s="136">
        <v>26</v>
      </c>
      <c r="L110" s="136">
        <v>20230441134</v>
      </c>
      <c r="M110" s="133"/>
      <c r="N110" s="133"/>
      <c r="O110" s="133"/>
      <c r="P110" s="133"/>
      <c r="Q110" s="133"/>
      <c r="R110" s="133"/>
      <c r="S110" s="133"/>
      <c r="T110" s="133"/>
      <c r="U110" s="136">
        <v>29901</v>
      </c>
      <c r="V110" s="137">
        <v>972</v>
      </c>
      <c r="W110" s="137">
        <v>1.81</v>
      </c>
      <c r="X110" s="137"/>
      <c r="Y110" s="137"/>
      <c r="Z110" s="137"/>
      <c r="AA110" s="137">
        <v>10391.91</v>
      </c>
      <c r="AB110" s="138"/>
      <c r="AC110" s="182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</row>
    <row r="111" spans="1:39" s="94" customFormat="1" ht="18.75" customHeight="1" x14ac:dyDescent="0.25">
      <c r="A111" s="222">
        <f t="shared" si="3"/>
        <v>102</v>
      </c>
      <c r="B111" s="132">
        <v>45163</v>
      </c>
      <c r="C111" s="214">
        <v>6363746390</v>
      </c>
      <c r="D111" s="215" t="s">
        <v>857</v>
      </c>
      <c r="E111" s="214"/>
      <c r="F111" s="215" t="s">
        <v>1249</v>
      </c>
      <c r="G111" s="134" t="s">
        <v>117</v>
      </c>
      <c r="H111" s="134" t="s">
        <v>118</v>
      </c>
      <c r="I111" s="135" t="s">
        <v>124</v>
      </c>
      <c r="J111" s="136" t="s">
        <v>1296</v>
      </c>
      <c r="K111" s="136">
        <v>20</v>
      </c>
      <c r="L111" s="136">
        <v>20230449220</v>
      </c>
      <c r="M111" s="133"/>
      <c r="N111" s="133"/>
      <c r="O111" s="133"/>
      <c r="P111" s="133"/>
      <c r="Q111" s="133"/>
      <c r="R111" s="133"/>
      <c r="S111" s="133"/>
      <c r="T111" s="133"/>
      <c r="U111" s="136">
        <v>278618</v>
      </c>
      <c r="V111" s="137">
        <v>10525</v>
      </c>
      <c r="W111" s="137">
        <v>16</v>
      </c>
      <c r="X111" s="137"/>
      <c r="Y111" s="137"/>
      <c r="Z111" s="137"/>
      <c r="AA111" s="137">
        <v>94642.06</v>
      </c>
      <c r="AB111" s="138"/>
      <c r="AC111" s="182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</row>
    <row r="112" spans="1:39" s="94" customFormat="1" ht="18.75" customHeight="1" x14ac:dyDescent="0.25">
      <c r="A112" s="222">
        <f t="shared" si="3"/>
        <v>103</v>
      </c>
      <c r="B112" s="132">
        <v>45163</v>
      </c>
      <c r="C112" s="214" t="s">
        <v>126</v>
      </c>
      <c r="D112" s="215" t="s">
        <v>885</v>
      </c>
      <c r="E112" s="214"/>
      <c r="F112" s="215" t="s">
        <v>362</v>
      </c>
      <c r="G112" s="134" t="s">
        <v>155</v>
      </c>
      <c r="H112" s="134" t="s">
        <v>126</v>
      </c>
      <c r="I112" s="135" t="s">
        <v>135</v>
      </c>
      <c r="J112" s="136">
        <v>687568</v>
      </c>
      <c r="K112" s="136">
        <v>26</v>
      </c>
      <c r="L112" s="136">
        <v>20230452760</v>
      </c>
      <c r="M112" s="133"/>
      <c r="N112" s="133"/>
      <c r="O112" s="133"/>
      <c r="P112" s="133"/>
      <c r="Q112" s="133"/>
      <c r="R112" s="133"/>
      <c r="S112" s="133"/>
      <c r="T112" s="133"/>
      <c r="U112" s="136">
        <v>70256</v>
      </c>
      <c r="V112" s="137">
        <v>1540</v>
      </c>
      <c r="W112" s="137">
        <v>3.37</v>
      </c>
      <c r="X112" s="137"/>
      <c r="Y112" s="137"/>
      <c r="Z112" s="137"/>
      <c r="AA112" s="137">
        <v>21043.35</v>
      </c>
      <c r="AB112" s="138"/>
      <c r="AC112" s="182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</row>
    <row r="113" spans="1:39" s="94" customFormat="1" ht="18.75" customHeight="1" x14ac:dyDescent="0.25">
      <c r="A113" s="222">
        <f t="shared" si="3"/>
        <v>104</v>
      </c>
      <c r="B113" s="132">
        <v>45163</v>
      </c>
      <c r="C113" s="214" t="s">
        <v>126</v>
      </c>
      <c r="D113" s="215" t="s">
        <v>1297</v>
      </c>
      <c r="E113" s="214"/>
      <c r="F113" s="215" t="s">
        <v>1240</v>
      </c>
      <c r="G113" s="134" t="s">
        <v>1158</v>
      </c>
      <c r="H113" s="134" t="s">
        <v>126</v>
      </c>
      <c r="I113" s="135" t="s">
        <v>130</v>
      </c>
      <c r="J113" s="136">
        <v>724656</v>
      </c>
      <c r="K113" s="136">
        <v>26</v>
      </c>
      <c r="L113" s="136">
        <v>20230453811</v>
      </c>
      <c r="M113" s="133"/>
      <c r="N113" s="133"/>
      <c r="O113" s="133"/>
      <c r="P113" s="133"/>
      <c r="Q113" s="133"/>
      <c r="R113" s="133"/>
      <c r="S113" s="133"/>
      <c r="T113" s="133"/>
      <c r="U113" s="136">
        <v>18095</v>
      </c>
      <c r="V113" s="137">
        <v>2175</v>
      </c>
      <c r="W113" s="137">
        <v>3.57</v>
      </c>
      <c r="X113" s="137"/>
      <c r="Y113" s="137"/>
      <c r="Z113" s="137"/>
      <c r="AA113" s="137">
        <v>19019.12</v>
      </c>
      <c r="AB113" s="138"/>
      <c r="AC113" s="182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</row>
    <row r="114" spans="1:39" s="94" customFormat="1" ht="18.75" customHeight="1" x14ac:dyDescent="0.25">
      <c r="A114" s="222">
        <f t="shared" si="3"/>
        <v>105</v>
      </c>
      <c r="B114" s="149">
        <v>45169</v>
      </c>
      <c r="C114" s="214">
        <v>480300024619</v>
      </c>
      <c r="D114" s="215" t="s">
        <v>831</v>
      </c>
      <c r="E114" s="214"/>
      <c r="F114" s="215" t="s">
        <v>1298</v>
      </c>
      <c r="G114" s="134" t="s">
        <v>117</v>
      </c>
      <c r="H114" s="134" t="s">
        <v>118</v>
      </c>
      <c r="I114" s="135" t="s">
        <v>1294</v>
      </c>
      <c r="J114" s="136" t="s">
        <v>1299</v>
      </c>
      <c r="K114" s="136">
        <v>20</v>
      </c>
      <c r="L114" s="136">
        <v>20230462854</v>
      </c>
      <c r="M114" s="133"/>
      <c r="N114" s="133"/>
      <c r="O114" s="133"/>
      <c r="P114" s="133"/>
      <c r="Q114" s="133"/>
      <c r="R114" s="133"/>
      <c r="S114" s="133"/>
      <c r="T114" s="133"/>
      <c r="U114" s="136">
        <v>115150</v>
      </c>
      <c r="V114" s="137">
        <v>5386</v>
      </c>
      <c r="W114" s="137">
        <v>16.63</v>
      </c>
      <c r="X114" s="137"/>
      <c r="Y114" s="137"/>
      <c r="Z114" s="137"/>
      <c r="AA114" s="137">
        <v>57116.07</v>
      </c>
      <c r="AB114" s="138"/>
      <c r="AC114" s="182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</row>
    <row r="115" spans="1:39" s="94" customFormat="1" ht="18.75" customHeight="1" x14ac:dyDescent="0.25">
      <c r="A115" s="222">
        <f t="shared" si="3"/>
        <v>106</v>
      </c>
      <c r="B115" s="149">
        <v>45169</v>
      </c>
      <c r="C115" s="214" t="s">
        <v>126</v>
      </c>
      <c r="D115" s="215" t="s">
        <v>906</v>
      </c>
      <c r="E115" s="214"/>
      <c r="F115" s="215" t="s">
        <v>289</v>
      </c>
      <c r="G115" s="134" t="s">
        <v>139</v>
      </c>
      <c r="H115" s="134" t="s">
        <v>126</v>
      </c>
      <c r="I115" s="135" t="s">
        <v>130</v>
      </c>
      <c r="J115" s="136">
        <v>662361</v>
      </c>
      <c r="K115" s="136">
        <v>26</v>
      </c>
      <c r="L115" s="136">
        <v>20230464749</v>
      </c>
      <c r="M115" s="133"/>
      <c r="N115" s="133"/>
      <c r="O115" s="133"/>
      <c r="P115" s="133"/>
      <c r="Q115" s="133"/>
      <c r="R115" s="133"/>
      <c r="S115" s="133"/>
      <c r="T115" s="133"/>
      <c r="U115" s="136">
        <v>1126</v>
      </c>
      <c r="V115" s="137">
        <v>570</v>
      </c>
      <c r="W115" s="137">
        <v>1.39</v>
      </c>
      <c r="X115" s="137"/>
      <c r="Y115" s="137"/>
      <c r="Z115" s="137"/>
      <c r="AA115" s="137">
        <v>5518.22</v>
      </c>
      <c r="AB115" s="138"/>
      <c r="AC115" s="182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</row>
    <row r="116" spans="1:39" s="94" customFormat="1" ht="18.75" customHeight="1" x14ac:dyDescent="0.25">
      <c r="A116" s="222">
        <f t="shared" si="3"/>
        <v>107</v>
      </c>
      <c r="B116" s="149">
        <v>45175</v>
      </c>
      <c r="C116" s="214" t="s">
        <v>126</v>
      </c>
      <c r="D116" s="215" t="s">
        <v>905</v>
      </c>
      <c r="E116" s="214"/>
      <c r="F116" s="215" t="s">
        <v>1197</v>
      </c>
      <c r="G116" s="134" t="s">
        <v>155</v>
      </c>
      <c r="H116" s="134" t="s">
        <v>126</v>
      </c>
      <c r="I116" s="135" t="s">
        <v>135</v>
      </c>
      <c r="J116" s="136">
        <v>263607</v>
      </c>
      <c r="K116" s="136">
        <v>26</v>
      </c>
      <c r="L116" s="136">
        <v>20230471470</v>
      </c>
      <c r="M116" s="133"/>
      <c r="N116" s="133"/>
      <c r="O116" s="133"/>
      <c r="P116" s="133"/>
      <c r="Q116" s="133"/>
      <c r="R116" s="133"/>
      <c r="S116" s="133"/>
      <c r="T116" s="133"/>
      <c r="U116" s="136">
        <v>10249</v>
      </c>
      <c r="V116" s="137">
        <v>964.41</v>
      </c>
      <c r="W116" s="137">
        <v>3.09</v>
      </c>
      <c r="X116" s="137"/>
      <c r="Y116" s="137"/>
      <c r="Z116" s="137"/>
      <c r="AA116" s="137">
        <v>11088.4</v>
      </c>
      <c r="AB116" s="138"/>
      <c r="AC116" s="182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</row>
    <row r="117" spans="1:39" s="94" customFormat="1" ht="18.75" customHeight="1" x14ac:dyDescent="0.25">
      <c r="A117" s="222">
        <f t="shared" si="3"/>
        <v>108</v>
      </c>
      <c r="B117" s="149">
        <v>45176</v>
      </c>
      <c r="C117" s="214" t="s">
        <v>1300</v>
      </c>
      <c r="D117" s="215" t="s">
        <v>908</v>
      </c>
      <c r="E117" s="214"/>
      <c r="F117" s="215" t="s">
        <v>362</v>
      </c>
      <c r="G117" s="134" t="s">
        <v>155</v>
      </c>
      <c r="H117" s="134" t="s">
        <v>126</v>
      </c>
      <c r="I117" s="135" t="s">
        <v>135</v>
      </c>
      <c r="J117" s="136">
        <v>959654</v>
      </c>
      <c r="K117" s="136">
        <v>26</v>
      </c>
      <c r="L117" s="136">
        <v>20230479936</v>
      </c>
      <c r="M117" s="133"/>
      <c r="N117" s="133"/>
      <c r="O117" s="133"/>
      <c r="P117" s="133"/>
      <c r="Q117" s="133"/>
      <c r="R117" s="133"/>
      <c r="S117" s="133"/>
      <c r="T117" s="133"/>
      <c r="U117" s="136">
        <v>65075</v>
      </c>
      <c r="V117" s="137">
        <v>1391</v>
      </c>
      <c r="W117" s="137">
        <v>2.4500000000000002</v>
      </c>
      <c r="X117" s="137"/>
      <c r="Y117" s="137"/>
      <c r="Z117" s="137"/>
      <c r="AA117" s="137">
        <v>18873.5</v>
      </c>
      <c r="AB117" s="138"/>
      <c r="AC117" s="182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</row>
    <row r="118" spans="1:39" s="94" customFormat="1" ht="18.75" customHeight="1" x14ac:dyDescent="0.25">
      <c r="A118" s="421">
        <f t="shared" si="3"/>
        <v>109</v>
      </c>
      <c r="B118" s="472">
        <v>45177</v>
      </c>
      <c r="C118" s="473" t="s">
        <v>126</v>
      </c>
      <c r="D118" s="459" t="s">
        <v>929</v>
      </c>
      <c r="E118" s="473"/>
      <c r="F118" s="459" t="s">
        <v>225</v>
      </c>
      <c r="G118" s="349" t="s">
        <v>145</v>
      </c>
      <c r="H118" s="349" t="s">
        <v>126</v>
      </c>
      <c r="I118" s="423" t="s">
        <v>130</v>
      </c>
      <c r="J118" s="193" t="s">
        <v>140</v>
      </c>
      <c r="K118" s="193">
        <v>26</v>
      </c>
      <c r="L118" s="193">
        <v>20230482953</v>
      </c>
      <c r="M118" s="382"/>
      <c r="N118" s="382"/>
      <c r="O118" s="382"/>
      <c r="P118" s="382"/>
      <c r="Q118" s="382"/>
      <c r="R118" s="382"/>
      <c r="S118" s="382"/>
      <c r="T118" s="382"/>
      <c r="U118" s="193">
        <v>45282</v>
      </c>
      <c r="V118" s="350">
        <v>2449</v>
      </c>
      <c r="W118" s="350">
        <v>4.5</v>
      </c>
      <c r="X118" s="350"/>
      <c r="Y118" s="350">
        <v>535</v>
      </c>
      <c r="Z118" s="350"/>
      <c r="AA118" s="350">
        <v>20205.150000000001</v>
      </c>
      <c r="AB118" s="424"/>
      <c r="AC118" s="425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</row>
    <row r="119" spans="1:39" s="94" customFormat="1" ht="18.75" customHeight="1" x14ac:dyDescent="0.25">
      <c r="A119" s="222">
        <f t="shared" si="3"/>
        <v>110</v>
      </c>
      <c r="B119" s="149">
        <v>45177</v>
      </c>
      <c r="C119" s="214" t="s">
        <v>1301</v>
      </c>
      <c r="D119" s="215" t="s">
        <v>824</v>
      </c>
      <c r="E119" s="214"/>
      <c r="F119" s="215" t="s">
        <v>1302</v>
      </c>
      <c r="G119" s="134" t="s">
        <v>1158</v>
      </c>
      <c r="H119" s="134" t="s">
        <v>118</v>
      </c>
      <c r="I119" s="135" t="s">
        <v>124</v>
      </c>
      <c r="J119" s="136" t="s">
        <v>1303</v>
      </c>
      <c r="K119" s="136">
        <v>26</v>
      </c>
      <c r="L119" s="136">
        <v>20230482286</v>
      </c>
      <c r="M119" s="133"/>
      <c r="N119" s="133"/>
      <c r="O119" s="133"/>
      <c r="P119" s="133"/>
      <c r="Q119" s="133"/>
      <c r="R119" s="133"/>
      <c r="S119" s="133"/>
      <c r="T119" s="133"/>
      <c r="U119" s="136">
        <v>74793</v>
      </c>
      <c r="V119" s="137">
        <v>9636</v>
      </c>
      <c r="W119" s="137">
        <v>15.54</v>
      </c>
      <c r="X119" s="137"/>
      <c r="Y119" s="137"/>
      <c r="Z119" s="137"/>
      <c r="AA119" s="137">
        <v>46886.16</v>
      </c>
      <c r="AB119" s="138"/>
      <c r="AC119" s="182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</row>
    <row r="120" spans="1:39" s="94" customFormat="1" ht="18.75" customHeight="1" x14ac:dyDescent="0.25">
      <c r="A120" s="222">
        <f t="shared" si="3"/>
        <v>111</v>
      </c>
      <c r="B120" s="149">
        <v>45180</v>
      </c>
      <c r="C120" s="214" t="s">
        <v>1304</v>
      </c>
      <c r="D120" s="215" t="s">
        <v>860</v>
      </c>
      <c r="E120" s="214"/>
      <c r="F120" s="215" t="s">
        <v>551</v>
      </c>
      <c r="G120" s="134" t="s">
        <v>160</v>
      </c>
      <c r="H120" s="134" t="s">
        <v>118</v>
      </c>
      <c r="I120" s="135" t="s">
        <v>124</v>
      </c>
      <c r="J120" s="136">
        <v>724815</v>
      </c>
      <c r="K120" s="136">
        <v>26</v>
      </c>
      <c r="L120" s="136">
        <v>20230485150</v>
      </c>
      <c r="M120" s="133"/>
      <c r="N120" s="133"/>
      <c r="O120" s="133"/>
      <c r="P120" s="133"/>
      <c r="Q120" s="133"/>
      <c r="R120" s="133"/>
      <c r="S120" s="133"/>
      <c r="T120" s="133"/>
      <c r="U120" s="136">
        <v>65411</v>
      </c>
      <c r="V120" s="137">
        <v>4898</v>
      </c>
      <c r="W120" s="137">
        <v>4.99</v>
      </c>
      <c r="X120" s="137">
        <v>175</v>
      </c>
      <c r="Y120" s="137"/>
      <c r="Z120" s="137"/>
      <c r="AA120" s="137">
        <v>32670.3</v>
      </c>
      <c r="AB120" s="138"/>
      <c r="AC120" s="182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</row>
    <row r="121" spans="1:39" s="94" customFormat="1" ht="28.5" customHeight="1" x14ac:dyDescent="0.25">
      <c r="A121" s="222">
        <f t="shared" si="3"/>
        <v>112</v>
      </c>
      <c r="B121" s="149">
        <v>45181</v>
      </c>
      <c r="C121" s="216" t="s">
        <v>118</v>
      </c>
      <c r="D121" s="215" t="s">
        <v>1305</v>
      </c>
      <c r="E121" s="214"/>
      <c r="F121" s="215" t="s">
        <v>263</v>
      </c>
      <c r="G121" s="134" t="s">
        <v>117</v>
      </c>
      <c r="H121" s="150" t="s">
        <v>118</v>
      </c>
      <c r="I121" s="151" t="s">
        <v>1294</v>
      </c>
      <c r="J121" s="136">
        <v>724815</v>
      </c>
      <c r="K121" s="145">
        <v>26</v>
      </c>
      <c r="L121" s="136">
        <v>20230527693</v>
      </c>
      <c r="M121" s="133"/>
      <c r="N121" s="133"/>
      <c r="O121" s="133"/>
      <c r="P121" s="133"/>
      <c r="Q121" s="133"/>
      <c r="R121" s="133"/>
      <c r="S121" s="133"/>
      <c r="T121" s="133"/>
      <c r="U121" s="136">
        <v>103338</v>
      </c>
      <c r="V121" s="137">
        <v>8274</v>
      </c>
      <c r="W121" s="137">
        <v>12.74</v>
      </c>
      <c r="X121" s="137">
        <v>175</v>
      </c>
      <c r="Y121" s="137"/>
      <c r="Z121" s="137"/>
      <c r="AA121" s="137">
        <v>76746.67</v>
      </c>
      <c r="AB121" s="138"/>
      <c r="AC121" s="182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</row>
    <row r="122" spans="1:39" s="94" customFormat="1" ht="18.75" customHeight="1" x14ac:dyDescent="0.25">
      <c r="A122" s="222">
        <f t="shared" si="3"/>
        <v>113</v>
      </c>
      <c r="B122" s="474">
        <v>45182</v>
      </c>
      <c r="C122" s="683">
        <v>6365331230</v>
      </c>
      <c r="D122" s="215" t="s">
        <v>853</v>
      </c>
      <c r="E122" s="214"/>
      <c r="F122" s="215" t="s">
        <v>1306</v>
      </c>
      <c r="G122" s="686" t="s">
        <v>117</v>
      </c>
      <c r="H122" s="689" t="s">
        <v>118</v>
      </c>
      <c r="I122" s="690" t="s">
        <v>124</v>
      </c>
      <c r="J122" s="693" t="s">
        <v>1307</v>
      </c>
      <c r="K122" s="677">
        <v>40</v>
      </c>
      <c r="L122" s="249">
        <v>20230490487</v>
      </c>
      <c r="M122" s="133"/>
      <c r="N122" s="133"/>
      <c r="O122" s="133"/>
      <c r="P122" s="133"/>
      <c r="Q122" s="133"/>
      <c r="R122" s="133"/>
      <c r="S122" s="133"/>
      <c r="T122" s="133"/>
      <c r="U122" s="136">
        <v>15900</v>
      </c>
      <c r="V122" s="137">
        <v>470</v>
      </c>
      <c r="W122" s="137">
        <v>1.45</v>
      </c>
      <c r="X122" s="680">
        <v>180</v>
      </c>
      <c r="Y122" s="137"/>
      <c r="Z122" s="680">
        <v>55.35</v>
      </c>
      <c r="AA122" s="137">
        <v>5897</v>
      </c>
      <c r="AB122" s="138"/>
      <c r="AC122" s="182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</row>
    <row r="123" spans="1:39" s="94" customFormat="1" ht="18.75" customHeight="1" x14ac:dyDescent="0.25">
      <c r="A123" s="222">
        <f t="shared" si="3"/>
        <v>114</v>
      </c>
      <c r="B123" s="474">
        <v>45182</v>
      </c>
      <c r="C123" s="684"/>
      <c r="D123" s="215" t="s">
        <v>850</v>
      </c>
      <c r="E123" s="214"/>
      <c r="F123" s="215" t="s">
        <v>1183</v>
      </c>
      <c r="G123" s="687"/>
      <c r="H123" s="684"/>
      <c r="I123" s="691"/>
      <c r="J123" s="694"/>
      <c r="K123" s="678"/>
      <c r="L123" s="249">
        <v>20230490583</v>
      </c>
      <c r="M123" s="133"/>
      <c r="N123" s="133"/>
      <c r="O123" s="133"/>
      <c r="P123" s="133"/>
      <c r="Q123" s="133"/>
      <c r="R123" s="133"/>
      <c r="S123" s="133"/>
      <c r="T123" s="133"/>
      <c r="U123" s="136">
        <v>83936</v>
      </c>
      <c r="V123" s="137">
        <v>2833</v>
      </c>
      <c r="W123" s="137">
        <v>5.39</v>
      </c>
      <c r="X123" s="681"/>
      <c r="Y123" s="137"/>
      <c r="Z123" s="681"/>
      <c r="AA123" s="137">
        <v>26346.82</v>
      </c>
      <c r="AB123" s="138"/>
      <c r="AC123" s="182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</row>
    <row r="124" spans="1:39" s="94" customFormat="1" ht="18.75" customHeight="1" x14ac:dyDescent="0.25">
      <c r="A124" s="222">
        <f t="shared" si="3"/>
        <v>115</v>
      </c>
      <c r="B124" s="474">
        <v>45182</v>
      </c>
      <c r="C124" s="684"/>
      <c r="D124" s="215" t="s">
        <v>848</v>
      </c>
      <c r="E124" s="214"/>
      <c r="F124" s="215" t="s">
        <v>278</v>
      </c>
      <c r="G124" s="687"/>
      <c r="H124" s="684"/>
      <c r="I124" s="691"/>
      <c r="J124" s="694"/>
      <c r="K124" s="678"/>
      <c r="L124" s="249">
        <v>20230492043</v>
      </c>
      <c r="M124" s="133"/>
      <c r="N124" s="133"/>
      <c r="O124" s="133"/>
      <c r="P124" s="133"/>
      <c r="Q124" s="133"/>
      <c r="R124" s="133"/>
      <c r="S124" s="133"/>
      <c r="T124" s="133"/>
      <c r="U124" s="136">
        <v>105255</v>
      </c>
      <c r="V124" s="137">
        <v>3802</v>
      </c>
      <c r="W124" s="137">
        <v>5.97</v>
      </c>
      <c r="X124" s="681"/>
      <c r="Y124" s="137"/>
      <c r="Z124" s="681"/>
      <c r="AA124" s="137">
        <v>33402.5</v>
      </c>
      <c r="AB124" s="138"/>
      <c r="AC124" s="182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</row>
    <row r="125" spans="1:39" s="94" customFormat="1" ht="18.75" customHeight="1" x14ac:dyDescent="0.25">
      <c r="A125" s="222">
        <f t="shared" si="3"/>
        <v>116</v>
      </c>
      <c r="B125" s="474">
        <v>45182</v>
      </c>
      <c r="C125" s="684"/>
      <c r="D125" s="215" t="s">
        <v>1308</v>
      </c>
      <c r="E125" s="214"/>
      <c r="F125" s="134" t="s">
        <v>1309</v>
      </c>
      <c r="G125" s="687"/>
      <c r="H125" s="684"/>
      <c r="I125" s="691"/>
      <c r="J125" s="694"/>
      <c r="K125" s="678"/>
      <c r="L125" s="249">
        <v>20230493299</v>
      </c>
      <c r="M125" s="133"/>
      <c r="N125" s="133"/>
      <c r="O125" s="133"/>
      <c r="P125" s="133"/>
      <c r="Q125" s="133"/>
      <c r="R125" s="133"/>
      <c r="S125" s="133"/>
      <c r="T125" s="133"/>
      <c r="U125" s="136">
        <v>107715</v>
      </c>
      <c r="V125" s="137">
        <v>6492</v>
      </c>
      <c r="W125" s="137">
        <v>10.19</v>
      </c>
      <c r="X125" s="681"/>
      <c r="Y125" s="137"/>
      <c r="Z125" s="681"/>
      <c r="AA125" s="137">
        <v>66861.350000000006</v>
      </c>
      <c r="AB125" s="138"/>
      <c r="AC125" s="182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</row>
    <row r="126" spans="1:39" s="94" customFormat="1" ht="18.75" customHeight="1" x14ac:dyDescent="0.25">
      <c r="A126" s="222">
        <f t="shared" si="3"/>
        <v>117</v>
      </c>
      <c r="B126" s="474">
        <v>45182</v>
      </c>
      <c r="C126" s="684"/>
      <c r="D126" s="215" t="s">
        <v>798</v>
      </c>
      <c r="E126" s="214"/>
      <c r="F126" s="215" t="s">
        <v>285</v>
      </c>
      <c r="G126" s="687"/>
      <c r="H126" s="684"/>
      <c r="I126" s="691"/>
      <c r="J126" s="694"/>
      <c r="K126" s="678"/>
      <c r="L126" s="249">
        <v>20230490396</v>
      </c>
      <c r="M126" s="133"/>
      <c r="N126" s="133"/>
      <c r="O126" s="133"/>
      <c r="P126" s="133"/>
      <c r="Q126" s="133"/>
      <c r="R126" s="133"/>
      <c r="S126" s="133"/>
      <c r="T126" s="133"/>
      <c r="U126" s="136">
        <v>5123</v>
      </c>
      <c r="V126" s="137">
        <v>606</v>
      </c>
      <c r="W126" s="137">
        <v>1.1000000000000001</v>
      </c>
      <c r="X126" s="681"/>
      <c r="Y126" s="137"/>
      <c r="Z126" s="681"/>
      <c r="AA126" s="137">
        <v>5491.19</v>
      </c>
      <c r="AB126" s="138"/>
      <c r="AC126" s="182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</row>
    <row r="127" spans="1:39" s="94" customFormat="1" ht="18.75" customHeight="1" x14ac:dyDescent="0.25">
      <c r="A127" s="222">
        <f t="shared" ref="A127:A190" si="4">A126+1</f>
        <v>118</v>
      </c>
      <c r="B127" s="474">
        <v>45182</v>
      </c>
      <c r="C127" s="684"/>
      <c r="D127" s="215" t="s">
        <v>830</v>
      </c>
      <c r="E127" s="214"/>
      <c r="F127" s="215" t="s">
        <v>364</v>
      </c>
      <c r="G127" s="687"/>
      <c r="H127" s="684"/>
      <c r="I127" s="691"/>
      <c r="J127" s="694"/>
      <c r="K127" s="678"/>
      <c r="L127" s="249">
        <v>20230490317</v>
      </c>
      <c r="M127" s="133"/>
      <c r="N127" s="133"/>
      <c r="O127" s="133"/>
      <c r="P127" s="133"/>
      <c r="Q127" s="133"/>
      <c r="R127" s="133"/>
      <c r="S127" s="133"/>
      <c r="T127" s="133"/>
      <c r="U127" s="136">
        <v>8999</v>
      </c>
      <c r="V127" s="137">
        <v>1309</v>
      </c>
      <c r="W127" s="137">
        <v>2.2599999999999998</v>
      </c>
      <c r="X127" s="681"/>
      <c r="Y127" s="137"/>
      <c r="Z127" s="681"/>
      <c r="AA127" s="137">
        <v>10155.61</v>
      </c>
      <c r="AB127" s="138"/>
      <c r="AC127" s="182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</row>
    <row r="128" spans="1:39" s="94" customFormat="1" ht="18.75" customHeight="1" x14ac:dyDescent="0.25">
      <c r="A128" s="222">
        <f t="shared" si="4"/>
        <v>119</v>
      </c>
      <c r="B128" s="474">
        <v>45182</v>
      </c>
      <c r="C128" s="684"/>
      <c r="D128" s="215" t="s">
        <v>928</v>
      </c>
      <c r="E128" s="214"/>
      <c r="F128" s="215" t="s">
        <v>1249</v>
      </c>
      <c r="G128" s="687"/>
      <c r="H128" s="684"/>
      <c r="I128" s="691"/>
      <c r="J128" s="694"/>
      <c r="K128" s="678"/>
      <c r="L128" s="249">
        <v>20230490653</v>
      </c>
      <c r="M128" s="133"/>
      <c r="N128" s="133"/>
      <c r="O128" s="133"/>
      <c r="P128" s="133"/>
      <c r="Q128" s="133"/>
      <c r="R128" s="133"/>
      <c r="S128" s="133"/>
      <c r="T128" s="133"/>
      <c r="U128" s="136">
        <v>1945</v>
      </c>
      <c r="V128" s="137">
        <v>655</v>
      </c>
      <c r="W128" s="137">
        <v>0.94</v>
      </c>
      <c r="X128" s="681"/>
      <c r="Y128" s="137"/>
      <c r="Z128" s="681"/>
      <c r="AA128" s="137">
        <v>6349.04</v>
      </c>
      <c r="AB128" s="138"/>
      <c r="AC128" s="182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</row>
    <row r="129" spans="1:39" s="94" customFormat="1" ht="18.75" customHeight="1" x14ac:dyDescent="0.25">
      <c r="A129" s="222">
        <f t="shared" si="4"/>
        <v>120</v>
      </c>
      <c r="B129" s="474">
        <v>45182</v>
      </c>
      <c r="C129" s="685"/>
      <c r="D129" s="215" t="s">
        <v>881</v>
      </c>
      <c r="E129" s="214"/>
      <c r="F129" s="215" t="s">
        <v>1310</v>
      </c>
      <c r="G129" s="688"/>
      <c r="H129" s="685"/>
      <c r="I129" s="692"/>
      <c r="J129" s="695"/>
      <c r="K129" s="679"/>
      <c r="L129" s="249">
        <v>20230490423</v>
      </c>
      <c r="M129" s="133"/>
      <c r="N129" s="133"/>
      <c r="O129" s="133"/>
      <c r="P129" s="133"/>
      <c r="Q129" s="133"/>
      <c r="R129" s="133"/>
      <c r="S129" s="133"/>
      <c r="T129" s="133"/>
      <c r="U129" s="136">
        <v>61154</v>
      </c>
      <c r="V129" s="137">
        <v>1207</v>
      </c>
      <c r="W129" s="137">
        <v>3.39</v>
      </c>
      <c r="X129" s="682"/>
      <c r="Y129" s="137"/>
      <c r="Z129" s="682"/>
      <c r="AA129" s="137">
        <v>210601.62</v>
      </c>
      <c r="AB129" s="138"/>
      <c r="AC129" s="182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</row>
    <row r="130" spans="1:39" s="94" customFormat="1" ht="18.75" customHeight="1" x14ac:dyDescent="0.25">
      <c r="A130" s="222">
        <f t="shared" si="4"/>
        <v>121</v>
      </c>
      <c r="B130" s="149">
        <v>45191</v>
      </c>
      <c r="C130" s="452" t="s">
        <v>126</v>
      </c>
      <c r="D130" s="215" t="s">
        <v>925</v>
      </c>
      <c r="E130" s="214"/>
      <c r="F130" s="215" t="s">
        <v>1144</v>
      </c>
      <c r="G130" s="134" t="s">
        <v>139</v>
      </c>
      <c r="H130" s="175" t="s">
        <v>126</v>
      </c>
      <c r="I130" s="176" t="s">
        <v>130</v>
      </c>
      <c r="J130" s="136" t="s">
        <v>1290</v>
      </c>
      <c r="K130" s="141">
        <v>26</v>
      </c>
      <c r="L130" s="136">
        <v>20230512482</v>
      </c>
      <c r="M130" s="133"/>
      <c r="N130" s="133"/>
      <c r="O130" s="133"/>
      <c r="P130" s="133"/>
      <c r="Q130" s="133"/>
      <c r="R130" s="133"/>
      <c r="S130" s="133"/>
      <c r="T130" s="133"/>
      <c r="U130" s="136">
        <v>1950</v>
      </c>
      <c r="V130" s="137">
        <v>723</v>
      </c>
      <c r="W130" s="137">
        <v>1.21</v>
      </c>
      <c r="X130" s="137"/>
      <c r="Y130" s="137"/>
      <c r="Z130" s="137"/>
      <c r="AA130" s="137">
        <v>7328</v>
      </c>
      <c r="AB130" s="138"/>
      <c r="AC130" s="182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</row>
    <row r="131" spans="1:39" s="94" customFormat="1" ht="18.75" customHeight="1" x14ac:dyDescent="0.25">
      <c r="A131" s="222">
        <f t="shared" si="4"/>
        <v>122</v>
      </c>
      <c r="B131" s="149">
        <v>45197</v>
      </c>
      <c r="C131" s="133">
        <v>64574892</v>
      </c>
      <c r="D131" s="134" t="s">
        <v>930</v>
      </c>
      <c r="E131" s="133"/>
      <c r="F131" s="134" t="s">
        <v>1311</v>
      </c>
      <c r="G131" s="134" t="s">
        <v>160</v>
      </c>
      <c r="H131" s="134" t="s">
        <v>118</v>
      </c>
      <c r="I131" s="135" t="s">
        <v>124</v>
      </c>
      <c r="J131" s="136" t="s">
        <v>1312</v>
      </c>
      <c r="K131" s="136">
        <v>26</v>
      </c>
      <c r="L131" s="136">
        <v>20230516021</v>
      </c>
      <c r="M131" s="133"/>
      <c r="N131" s="133"/>
      <c r="O131" s="133"/>
      <c r="P131" s="133"/>
      <c r="Q131" s="133"/>
      <c r="R131" s="133"/>
      <c r="S131" s="133"/>
      <c r="T131" s="133"/>
      <c r="U131" s="136">
        <v>39945</v>
      </c>
      <c r="V131" s="137">
        <v>6862</v>
      </c>
      <c r="W131" s="137">
        <v>8.56</v>
      </c>
      <c r="X131" s="137"/>
      <c r="Y131" s="137"/>
      <c r="Z131" s="137"/>
      <c r="AA131" s="137">
        <v>55967.25</v>
      </c>
      <c r="AB131" s="138"/>
      <c r="AC131" s="182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</row>
    <row r="132" spans="1:39" s="94" customFormat="1" ht="18.75" customHeight="1" x14ac:dyDescent="0.25">
      <c r="A132" s="222">
        <f t="shared" si="4"/>
        <v>123</v>
      </c>
      <c r="B132" s="149">
        <v>45198</v>
      </c>
      <c r="C132" s="133" t="s">
        <v>1313</v>
      </c>
      <c r="D132" s="134" t="s">
        <v>1314</v>
      </c>
      <c r="E132" s="133"/>
      <c r="F132" s="134" t="s">
        <v>1315</v>
      </c>
      <c r="G132" s="134" t="s">
        <v>155</v>
      </c>
      <c r="H132" s="134" t="s">
        <v>126</v>
      </c>
      <c r="I132" s="135" t="s">
        <v>135</v>
      </c>
      <c r="J132" s="136">
        <v>409384</v>
      </c>
      <c r="K132" s="136">
        <v>26</v>
      </c>
      <c r="L132" s="136">
        <v>20230521747</v>
      </c>
      <c r="M132" s="133"/>
      <c r="N132" s="133"/>
      <c r="O132" s="133"/>
      <c r="P132" s="133"/>
      <c r="Q132" s="133"/>
      <c r="R132" s="133"/>
      <c r="S132" s="133"/>
      <c r="T132" s="133"/>
      <c r="U132" s="136">
        <v>34714</v>
      </c>
      <c r="V132" s="137">
        <v>5053</v>
      </c>
      <c r="W132" s="137">
        <v>17.190000000000001</v>
      </c>
      <c r="X132" s="137"/>
      <c r="Y132" s="137"/>
      <c r="Z132" s="137"/>
      <c r="AA132" s="137">
        <v>40000.81</v>
      </c>
      <c r="AB132" s="138"/>
      <c r="AC132" s="182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</row>
    <row r="133" spans="1:39" s="94" customFormat="1" ht="18.75" customHeight="1" x14ac:dyDescent="0.25">
      <c r="A133" s="222">
        <f t="shared" si="4"/>
        <v>124</v>
      </c>
      <c r="B133" s="132">
        <v>45202</v>
      </c>
      <c r="C133" s="152" t="s">
        <v>126</v>
      </c>
      <c r="D133" s="134" t="s">
        <v>922</v>
      </c>
      <c r="E133" s="133" t="s">
        <v>1316</v>
      </c>
      <c r="F133" s="134" t="s">
        <v>1317</v>
      </c>
      <c r="G133" s="134" t="s">
        <v>1158</v>
      </c>
      <c r="H133" s="134" t="s">
        <v>126</v>
      </c>
      <c r="I133" s="135" t="s">
        <v>130</v>
      </c>
      <c r="J133" s="136">
        <v>944029</v>
      </c>
      <c r="K133" s="136">
        <v>26</v>
      </c>
      <c r="L133" s="136">
        <v>20230533548</v>
      </c>
      <c r="M133" s="133"/>
      <c r="N133" s="133"/>
      <c r="O133" s="133"/>
      <c r="P133" s="133"/>
      <c r="Q133" s="133"/>
      <c r="R133" s="133"/>
      <c r="S133" s="133"/>
      <c r="T133" s="133"/>
      <c r="U133" s="136">
        <v>40760</v>
      </c>
      <c r="V133" s="137">
        <v>1410</v>
      </c>
      <c r="W133" s="137">
        <v>3.09</v>
      </c>
      <c r="X133" s="137"/>
      <c r="Y133" s="137"/>
      <c r="Z133" s="137"/>
      <c r="AA133" s="137">
        <v>10078.5</v>
      </c>
      <c r="AB133" s="138"/>
      <c r="AC133" s="182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</row>
    <row r="134" spans="1:39" s="94" customFormat="1" ht="18.75" customHeight="1" x14ac:dyDescent="0.25">
      <c r="A134" s="222">
        <f t="shared" si="4"/>
        <v>125</v>
      </c>
      <c r="B134" s="132">
        <v>45203</v>
      </c>
      <c r="C134" s="133"/>
      <c r="D134" s="134" t="s">
        <v>875</v>
      </c>
      <c r="E134" s="133" t="s">
        <v>1318</v>
      </c>
      <c r="F134" s="134" t="s">
        <v>238</v>
      </c>
      <c r="G134" s="134" t="s">
        <v>117</v>
      </c>
      <c r="H134" s="133"/>
      <c r="I134" s="133"/>
      <c r="J134" s="136" t="s">
        <v>239</v>
      </c>
      <c r="K134" s="136">
        <v>26</v>
      </c>
      <c r="L134" s="136"/>
      <c r="M134" s="133"/>
      <c r="N134" s="133"/>
      <c r="O134" s="133"/>
      <c r="P134" s="133"/>
      <c r="Q134" s="133"/>
      <c r="R134" s="133"/>
      <c r="S134" s="133"/>
      <c r="T134" s="133"/>
      <c r="U134" s="136">
        <v>37379</v>
      </c>
      <c r="V134" s="137">
        <v>3512</v>
      </c>
      <c r="W134" s="137">
        <v>4.9800000000000004</v>
      </c>
      <c r="X134" s="137"/>
      <c r="Y134" s="137"/>
      <c r="Z134" s="137"/>
      <c r="AA134" s="137">
        <v>33650.400000000001</v>
      </c>
      <c r="AB134" s="138"/>
      <c r="AC134" s="182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</row>
    <row r="135" spans="1:39" s="94" customFormat="1" ht="18.75" customHeight="1" x14ac:dyDescent="0.25">
      <c r="A135" s="222">
        <f t="shared" si="4"/>
        <v>126</v>
      </c>
      <c r="B135" s="132">
        <v>45208</v>
      </c>
      <c r="C135" s="133" t="s">
        <v>126</v>
      </c>
      <c r="D135" s="134" t="s">
        <v>301</v>
      </c>
      <c r="E135" s="133" t="s">
        <v>939</v>
      </c>
      <c r="F135" s="134" t="s">
        <v>1319</v>
      </c>
      <c r="G135" s="134" t="s">
        <v>1158</v>
      </c>
      <c r="H135" s="134" t="s">
        <v>126</v>
      </c>
      <c r="I135" s="135" t="s">
        <v>130</v>
      </c>
      <c r="J135" s="136" t="s">
        <v>180</v>
      </c>
      <c r="K135" s="136">
        <v>26</v>
      </c>
      <c r="L135" s="136">
        <v>20230548594</v>
      </c>
      <c r="M135" s="133"/>
      <c r="N135" s="133"/>
      <c r="O135" s="133"/>
      <c r="P135" s="133"/>
      <c r="Q135" s="133"/>
      <c r="R135" s="133"/>
      <c r="S135" s="133"/>
      <c r="T135" s="133"/>
      <c r="U135" s="136">
        <v>6150</v>
      </c>
      <c r="V135" s="137">
        <v>7054.2</v>
      </c>
      <c r="W135" s="137">
        <v>11.77</v>
      </c>
      <c r="X135" s="137"/>
      <c r="Y135" s="137" t="s">
        <v>1320</v>
      </c>
      <c r="Z135" s="137"/>
      <c r="AA135" s="137">
        <v>38594.379999999997</v>
      </c>
      <c r="AB135" s="138"/>
      <c r="AC135" s="182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</row>
    <row r="136" spans="1:39" s="94" customFormat="1" ht="18.75" customHeight="1" x14ac:dyDescent="0.25">
      <c r="A136" s="222">
        <f t="shared" si="4"/>
        <v>127</v>
      </c>
      <c r="B136" s="132">
        <v>45210</v>
      </c>
      <c r="C136" s="133" t="s">
        <v>126</v>
      </c>
      <c r="D136" s="134" t="s">
        <v>963</v>
      </c>
      <c r="E136" s="133" t="s">
        <v>941</v>
      </c>
      <c r="F136" s="134" t="s">
        <v>1240</v>
      </c>
      <c r="G136" s="134" t="s">
        <v>1158</v>
      </c>
      <c r="H136" s="134" t="s">
        <v>126</v>
      </c>
      <c r="I136" s="135" t="s">
        <v>130</v>
      </c>
      <c r="J136" s="136">
        <v>677873</v>
      </c>
      <c r="K136" s="136">
        <v>26</v>
      </c>
      <c r="L136" s="136">
        <v>20230558756</v>
      </c>
      <c r="M136" s="133"/>
      <c r="N136" s="133"/>
      <c r="O136" s="133"/>
      <c r="P136" s="133"/>
      <c r="Q136" s="133"/>
      <c r="R136" s="133"/>
      <c r="S136" s="133"/>
      <c r="T136" s="133"/>
      <c r="U136" s="136">
        <v>65423</v>
      </c>
      <c r="V136" s="137">
        <v>2203</v>
      </c>
      <c r="W136" s="137">
        <v>3.92</v>
      </c>
      <c r="X136" s="137"/>
      <c r="Y136" s="137"/>
      <c r="Z136" s="137"/>
      <c r="AA136" s="137">
        <v>21062.98</v>
      </c>
      <c r="AB136" s="138"/>
      <c r="AC136" s="182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</row>
    <row r="137" spans="1:39" s="94" customFormat="1" ht="18.75" customHeight="1" x14ac:dyDescent="0.25">
      <c r="A137" s="222">
        <f t="shared" si="4"/>
        <v>128</v>
      </c>
      <c r="B137" s="132">
        <v>45211</v>
      </c>
      <c r="C137" s="133" t="s">
        <v>126</v>
      </c>
      <c r="D137" s="134" t="s">
        <v>964</v>
      </c>
      <c r="E137" s="133" t="s">
        <v>1321</v>
      </c>
      <c r="F137" s="134" t="s">
        <v>1197</v>
      </c>
      <c r="G137" s="134" t="s">
        <v>155</v>
      </c>
      <c r="H137" s="134" t="s">
        <v>126</v>
      </c>
      <c r="I137" s="135" t="s">
        <v>135</v>
      </c>
      <c r="J137" s="136">
        <v>685122</v>
      </c>
      <c r="K137" s="136">
        <v>26</v>
      </c>
      <c r="L137" s="136">
        <v>20230555148</v>
      </c>
      <c r="M137" s="133"/>
      <c r="N137" s="133"/>
      <c r="O137" s="133"/>
      <c r="P137" s="133"/>
      <c r="Q137" s="133"/>
      <c r="R137" s="133"/>
      <c r="S137" s="133"/>
      <c r="T137" s="133"/>
      <c r="U137" s="136">
        <v>851</v>
      </c>
      <c r="V137" s="137">
        <v>312</v>
      </c>
      <c r="W137" s="137">
        <v>1.17</v>
      </c>
      <c r="X137" s="137"/>
      <c r="Y137" s="137"/>
      <c r="Z137" s="137"/>
      <c r="AA137" s="137">
        <v>2067.81</v>
      </c>
      <c r="AB137" s="138"/>
      <c r="AC137" s="182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</row>
    <row r="138" spans="1:39" s="94" customFormat="1" ht="18.75" customHeight="1" x14ac:dyDescent="0.25">
      <c r="A138" s="222">
        <f t="shared" si="4"/>
        <v>129</v>
      </c>
      <c r="B138" s="132">
        <v>45212</v>
      </c>
      <c r="C138" s="133" t="s">
        <v>126</v>
      </c>
      <c r="D138" s="134" t="s">
        <v>940</v>
      </c>
      <c r="E138" s="133">
        <v>5558</v>
      </c>
      <c r="F138" s="134" t="s">
        <v>362</v>
      </c>
      <c r="G138" s="134" t="s">
        <v>155</v>
      </c>
      <c r="H138" s="134" t="s">
        <v>126</v>
      </c>
      <c r="I138" s="135" t="s">
        <v>135</v>
      </c>
      <c r="J138" s="136" t="s">
        <v>312</v>
      </c>
      <c r="K138" s="136">
        <v>26</v>
      </c>
      <c r="L138" s="136">
        <v>20230563400</v>
      </c>
      <c r="M138" s="133"/>
      <c r="N138" s="133"/>
      <c r="O138" s="133"/>
      <c r="P138" s="133"/>
      <c r="Q138" s="133"/>
      <c r="R138" s="133"/>
      <c r="S138" s="133"/>
      <c r="T138" s="133"/>
      <c r="U138" s="136">
        <v>25800</v>
      </c>
      <c r="V138" s="137">
        <v>563</v>
      </c>
      <c r="W138" s="137">
        <v>1.07</v>
      </c>
      <c r="X138" s="137"/>
      <c r="Y138" s="137"/>
      <c r="Z138" s="137"/>
      <c r="AA138" s="137">
        <v>8382</v>
      </c>
      <c r="AB138" s="138"/>
      <c r="AC138" s="182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</row>
    <row r="139" spans="1:39" s="94" customFormat="1" ht="18.75" customHeight="1" x14ac:dyDescent="0.25">
      <c r="A139" s="222">
        <f t="shared" si="4"/>
        <v>130</v>
      </c>
      <c r="B139" s="132">
        <v>45215</v>
      </c>
      <c r="C139" s="133" t="s">
        <v>126</v>
      </c>
      <c r="D139" s="134" t="s">
        <v>945</v>
      </c>
      <c r="E139" s="133">
        <v>5563</v>
      </c>
      <c r="F139" s="134" t="s">
        <v>1322</v>
      </c>
      <c r="G139" s="134" t="s">
        <v>155</v>
      </c>
      <c r="H139" s="134" t="s">
        <v>126</v>
      </c>
      <c r="I139" s="135" t="s">
        <v>135</v>
      </c>
      <c r="J139" s="136">
        <v>961036</v>
      </c>
      <c r="K139" s="136">
        <v>26</v>
      </c>
      <c r="L139" s="136">
        <v>20230566857</v>
      </c>
      <c r="M139" s="133"/>
      <c r="N139" s="133"/>
      <c r="O139" s="133"/>
      <c r="P139" s="133"/>
      <c r="Q139" s="133"/>
      <c r="R139" s="133"/>
      <c r="S139" s="133"/>
      <c r="T139" s="133"/>
      <c r="U139" s="136">
        <v>18035</v>
      </c>
      <c r="V139" s="137">
        <v>3329</v>
      </c>
      <c r="W139" s="137">
        <v>10.48</v>
      </c>
      <c r="X139" s="137"/>
      <c r="Y139" s="137"/>
      <c r="Z139" s="137"/>
      <c r="AA139" s="137">
        <v>25866.15</v>
      </c>
      <c r="AB139" s="138"/>
      <c r="AC139" s="182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</row>
    <row r="140" spans="1:39" s="94" customFormat="1" ht="18.75" customHeight="1" x14ac:dyDescent="0.25">
      <c r="A140" s="222">
        <f t="shared" si="4"/>
        <v>131</v>
      </c>
      <c r="B140" s="132">
        <v>45222</v>
      </c>
      <c r="C140" s="133" t="s">
        <v>118</v>
      </c>
      <c r="D140" s="134" t="s">
        <v>923</v>
      </c>
      <c r="E140" s="133" t="s">
        <v>1323</v>
      </c>
      <c r="F140" s="134" t="s">
        <v>309</v>
      </c>
      <c r="G140" s="134" t="s">
        <v>194</v>
      </c>
      <c r="H140" s="134" t="s">
        <v>118</v>
      </c>
      <c r="I140" s="135" t="s">
        <v>124</v>
      </c>
      <c r="J140" s="136">
        <v>724815</v>
      </c>
      <c r="K140" s="136">
        <v>26</v>
      </c>
      <c r="L140" s="136">
        <v>20230586151</v>
      </c>
      <c r="M140" s="133"/>
      <c r="N140" s="133"/>
      <c r="O140" s="133"/>
      <c r="P140" s="133"/>
      <c r="Q140" s="133"/>
      <c r="R140" s="133"/>
      <c r="S140" s="133"/>
      <c r="T140" s="133"/>
      <c r="U140" s="136">
        <v>595</v>
      </c>
      <c r="V140" s="137">
        <v>647</v>
      </c>
      <c r="W140" s="137">
        <v>1.61</v>
      </c>
      <c r="X140" s="137">
        <v>175</v>
      </c>
      <c r="Y140" s="137"/>
      <c r="Z140" s="137"/>
      <c r="AA140" s="137">
        <v>4161.3</v>
      </c>
      <c r="AB140" s="138"/>
      <c r="AC140" s="182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</row>
    <row r="141" spans="1:39" s="94" customFormat="1" ht="18.75" customHeight="1" x14ac:dyDescent="0.25">
      <c r="A141" s="222">
        <f t="shared" si="4"/>
        <v>132</v>
      </c>
      <c r="B141" s="132">
        <v>45226</v>
      </c>
      <c r="C141" s="133">
        <v>2326355229</v>
      </c>
      <c r="D141" s="134" t="s">
        <v>950</v>
      </c>
      <c r="E141" s="133">
        <v>5572</v>
      </c>
      <c r="F141" s="134" t="s">
        <v>389</v>
      </c>
      <c r="G141" s="134" t="s">
        <v>129</v>
      </c>
      <c r="H141" s="134" t="s">
        <v>118</v>
      </c>
      <c r="I141" s="135" t="s">
        <v>124</v>
      </c>
      <c r="J141" s="136" t="s">
        <v>1324</v>
      </c>
      <c r="K141" s="136">
        <v>20</v>
      </c>
      <c r="L141" s="136">
        <v>20230595047</v>
      </c>
      <c r="M141" s="133"/>
      <c r="N141" s="133"/>
      <c r="O141" s="133"/>
      <c r="P141" s="133"/>
      <c r="Q141" s="133"/>
      <c r="R141" s="133"/>
      <c r="S141" s="133"/>
      <c r="T141" s="133"/>
      <c r="U141" s="136">
        <v>10883</v>
      </c>
      <c r="V141" s="137">
        <v>4431.5</v>
      </c>
      <c r="W141" s="137">
        <v>13.28</v>
      </c>
      <c r="X141" s="137">
        <v>250</v>
      </c>
      <c r="Y141" s="137"/>
      <c r="Z141" s="137">
        <v>395</v>
      </c>
      <c r="AA141" s="137">
        <v>29378.05</v>
      </c>
      <c r="AB141" s="138"/>
      <c r="AC141" s="182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</row>
    <row r="142" spans="1:39" s="94" customFormat="1" ht="18.75" customHeight="1" x14ac:dyDescent="0.25">
      <c r="A142" s="421">
        <f t="shared" si="4"/>
        <v>133</v>
      </c>
      <c r="B142" s="422">
        <v>45230</v>
      </c>
      <c r="C142" s="382" t="s">
        <v>126</v>
      </c>
      <c r="D142" s="349" t="s">
        <v>957</v>
      </c>
      <c r="E142" s="382">
        <v>5585</v>
      </c>
      <c r="F142" s="349" t="s">
        <v>152</v>
      </c>
      <c r="G142" s="349" t="s">
        <v>1158</v>
      </c>
      <c r="H142" s="349" t="s">
        <v>126</v>
      </c>
      <c r="I142" s="423" t="s">
        <v>130</v>
      </c>
      <c r="J142" s="193" t="s">
        <v>258</v>
      </c>
      <c r="K142" s="193">
        <v>26</v>
      </c>
      <c r="L142" s="193">
        <v>20230598550</v>
      </c>
      <c r="M142" s="382"/>
      <c r="N142" s="382"/>
      <c r="O142" s="382"/>
      <c r="P142" s="382"/>
      <c r="Q142" s="382"/>
      <c r="R142" s="382"/>
      <c r="S142" s="382"/>
      <c r="T142" s="382"/>
      <c r="U142" s="193">
        <v>11820</v>
      </c>
      <c r="V142" s="350">
        <v>661</v>
      </c>
      <c r="W142" s="350">
        <v>1.21</v>
      </c>
      <c r="X142" s="350"/>
      <c r="Y142" s="350"/>
      <c r="Z142" s="350"/>
      <c r="AA142" s="350">
        <v>6513.94</v>
      </c>
      <c r="AB142" s="424"/>
      <c r="AC142" s="425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</row>
    <row r="143" spans="1:39" s="94" customFormat="1" ht="18.75" customHeight="1" x14ac:dyDescent="0.25">
      <c r="A143" s="222">
        <f t="shared" si="4"/>
        <v>134</v>
      </c>
      <c r="B143" s="132">
        <v>45231</v>
      </c>
      <c r="C143" s="133" t="s">
        <v>126</v>
      </c>
      <c r="D143" s="134" t="s">
        <v>958</v>
      </c>
      <c r="E143" s="133">
        <v>5586</v>
      </c>
      <c r="F143" s="134" t="s">
        <v>1325</v>
      </c>
      <c r="G143" s="134" t="s">
        <v>139</v>
      </c>
      <c r="H143" s="134" t="s">
        <v>126</v>
      </c>
      <c r="I143" s="135" t="s">
        <v>130</v>
      </c>
      <c r="J143" s="136" t="s">
        <v>140</v>
      </c>
      <c r="K143" s="136">
        <v>26</v>
      </c>
      <c r="L143" s="136">
        <v>20230590923</v>
      </c>
      <c r="M143" s="133"/>
      <c r="N143" s="133"/>
      <c r="O143" s="133"/>
      <c r="P143" s="133"/>
      <c r="Q143" s="133"/>
      <c r="R143" s="133"/>
      <c r="S143" s="133"/>
      <c r="T143" s="133"/>
      <c r="U143" s="136">
        <v>694</v>
      </c>
      <c r="V143" s="137">
        <v>500</v>
      </c>
      <c r="W143" s="137">
        <v>1.379</v>
      </c>
      <c r="X143" s="137"/>
      <c r="Y143" s="137"/>
      <c r="Z143" s="137"/>
      <c r="AA143" s="137">
        <v>5221.17</v>
      </c>
      <c r="AB143" s="138"/>
      <c r="AC143" s="182"/>
      <c r="AD143" s="97"/>
      <c r="AE143" s="97"/>
      <c r="AF143" s="97"/>
      <c r="AG143" s="97"/>
      <c r="AH143" s="97"/>
      <c r="AI143" s="97"/>
      <c r="AJ143" s="97"/>
      <c r="AK143" s="97"/>
      <c r="AL143" s="97"/>
      <c r="AM143" s="97"/>
    </row>
    <row r="144" spans="1:39" s="94" customFormat="1" ht="18.75" customHeight="1" x14ac:dyDescent="0.25">
      <c r="A144" s="222">
        <f t="shared" si="4"/>
        <v>135</v>
      </c>
      <c r="B144" s="132">
        <v>45232</v>
      </c>
      <c r="C144" s="192">
        <v>6368521770</v>
      </c>
      <c r="D144" s="134" t="s">
        <v>917</v>
      </c>
      <c r="E144" s="163" t="s">
        <v>1326</v>
      </c>
      <c r="F144" s="215" t="s">
        <v>1183</v>
      </c>
      <c r="G144" s="134" t="s">
        <v>117</v>
      </c>
      <c r="H144" s="134" t="s">
        <v>118</v>
      </c>
      <c r="I144" s="135" t="s">
        <v>124</v>
      </c>
      <c r="J144" s="192" t="s">
        <v>1327</v>
      </c>
      <c r="K144" s="136" t="s">
        <v>1328</v>
      </c>
      <c r="L144" s="136">
        <v>20230601569</v>
      </c>
      <c r="M144" s="133"/>
      <c r="N144" s="133"/>
      <c r="O144" s="133"/>
      <c r="P144" s="133"/>
      <c r="Q144" s="133"/>
      <c r="R144" s="133"/>
      <c r="S144" s="133"/>
      <c r="T144" s="133"/>
      <c r="U144" s="136">
        <v>523500</v>
      </c>
      <c r="V144" s="137">
        <v>24041</v>
      </c>
      <c r="W144" s="137">
        <v>45.948</v>
      </c>
      <c r="X144" s="137" t="s">
        <v>1329</v>
      </c>
      <c r="Y144" s="137"/>
      <c r="Z144" s="137"/>
      <c r="AA144" s="137">
        <v>239847.5</v>
      </c>
      <c r="AB144" s="138"/>
      <c r="AC144" s="182"/>
      <c r="AD144" s="97"/>
      <c r="AE144" s="97"/>
      <c r="AF144" s="97"/>
      <c r="AG144" s="97"/>
      <c r="AH144" s="97"/>
      <c r="AI144" s="97"/>
      <c r="AJ144" s="97"/>
      <c r="AK144" s="97"/>
      <c r="AL144" s="97"/>
      <c r="AM144" s="97"/>
    </row>
    <row r="145" spans="1:39" s="94" customFormat="1" ht="18.75" customHeight="1" x14ac:dyDescent="0.25">
      <c r="A145" s="222">
        <f t="shared" si="4"/>
        <v>136</v>
      </c>
      <c r="B145" s="132">
        <v>45232</v>
      </c>
      <c r="C145" s="133">
        <v>480300030822</v>
      </c>
      <c r="D145" s="134" t="s">
        <v>938</v>
      </c>
      <c r="E145" s="133" t="s">
        <v>1330</v>
      </c>
      <c r="F145" s="134" t="s">
        <v>1331</v>
      </c>
      <c r="G145" s="134" t="s">
        <v>117</v>
      </c>
      <c r="H145" s="134" t="s">
        <v>118</v>
      </c>
      <c r="I145" s="135" t="s">
        <v>119</v>
      </c>
      <c r="J145" s="136" t="s">
        <v>1332</v>
      </c>
      <c r="K145" s="136">
        <v>20</v>
      </c>
      <c r="L145" s="136">
        <v>20230601534</v>
      </c>
      <c r="M145" s="133"/>
      <c r="N145" s="133"/>
      <c r="O145" s="133"/>
      <c r="P145" s="133"/>
      <c r="Q145" s="133"/>
      <c r="R145" s="133"/>
      <c r="S145" s="133"/>
      <c r="T145" s="133"/>
      <c r="U145" s="136">
        <v>147358</v>
      </c>
      <c r="V145" s="137">
        <v>6342</v>
      </c>
      <c r="W145" s="137">
        <v>10.612</v>
      </c>
      <c r="X145" s="137">
        <v>250</v>
      </c>
      <c r="Y145" s="137"/>
      <c r="Z145" s="137"/>
      <c r="AA145" s="137">
        <v>53094.400000000001</v>
      </c>
      <c r="AB145" s="138"/>
      <c r="AC145" s="182"/>
      <c r="AD145" s="97"/>
      <c r="AE145" s="97"/>
      <c r="AF145" s="97"/>
      <c r="AG145" s="97"/>
      <c r="AH145" s="97"/>
      <c r="AI145" s="97"/>
      <c r="AJ145" s="97"/>
      <c r="AK145" s="97"/>
      <c r="AL145" s="97"/>
      <c r="AM145" s="97"/>
    </row>
    <row r="146" spans="1:39" s="94" customFormat="1" ht="18.75" customHeight="1" x14ac:dyDescent="0.25">
      <c r="A146" s="222">
        <f t="shared" si="4"/>
        <v>137</v>
      </c>
      <c r="B146" s="132">
        <v>45244</v>
      </c>
      <c r="C146" s="133" t="s">
        <v>126</v>
      </c>
      <c r="D146" s="134" t="s">
        <v>990</v>
      </c>
      <c r="E146" s="133">
        <v>6618</v>
      </c>
      <c r="F146" s="134" t="s">
        <v>1322</v>
      </c>
      <c r="G146" s="134" t="s">
        <v>155</v>
      </c>
      <c r="H146" s="134" t="s">
        <v>126</v>
      </c>
      <c r="I146" s="135" t="s">
        <v>135</v>
      </c>
      <c r="J146" s="136">
        <v>961036</v>
      </c>
      <c r="K146" s="136">
        <v>26</v>
      </c>
      <c r="L146" s="145">
        <v>20230619702</v>
      </c>
      <c r="M146" s="144"/>
      <c r="N146" s="144"/>
      <c r="O146" s="144"/>
      <c r="P146" s="144"/>
      <c r="Q146" s="144"/>
      <c r="R146" s="144"/>
      <c r="S146" s="144"/>
      <c r="T146" s="144"/>
      <c r="U146" s="145">
        <v>6000</v>
      </c>
      <c r="V146" s="146">
        <v>840</v>
      </c>
      <c r="W146" s="146">
        <v>3.6320000000000001</v>
      </c>
      <c r="X146" s="146"/>
      <c r="Y146" s="146"/>
      <c r="Z146" s="146"/>
      <c r="AA146" s="146">
        <v>7200</v>
      </c>
      <c r="AB146" s="205"/>
      <c r="AC146" s="182"/>
      <c r="AD146" s="97"/>
      <c r="AE146" s="97"/>
      <c r="AF146" s="97"/>
      <c r="AG146" s="97"/>
      <c r="AH146" s="97"/>
      <c r="AI146" s="97"/>
      <c r="AJ146" s="97"/>
      <c r="AK146" s="97"/>
      <c r="AL146" s="97"/>
      <c r="AM146" s="97"/>
    </row>
    <row r="147" spans="1:39" s="94" customFormat="1" ht="18.75" customHeight="1" x14ac:dyDescent="0.25">
      <c r="A147" s="222">
        <f t="shared" si="4"/>
        <v>138</v>
      </c>
      <c r="B147" s="149">
        <v>45247</v>
      </c>
      <c r="C147" s="144" t="s">
        <v>126</v>
      </c>
      <c r="D147" s="150" t="s">
        <v>969</v>
      </c>
      <c r="E147" s="192">
        <v>5588</v>
      </c>
      <c r="F147" s="150" t="s">
        <v>362</v>
      </c>
      <c r="G147" s="150" t="s">
        <v>155</v>
      </c>
      <c r="H147" s="150" t="s">
        <v>126</v>
      </c>
      <c r="I147" s="151" t="s">
        <v>135</v>
      </c>
      <c r="J147" s="145">
        <v>959654</v>
      </c>
      <c r="K147" s="268">
        <v>26</v>
      </c>
      <c r="L147" s="136">
        <v>20230627433</v>
      </c>
      <c r="M147" s="475"/>
      <c r="N147" s="136"/>
      <c r="O147" s="136"/>
      <c r="P147" s="135"/>
      <c r="Q147" s="135"/>
      <c r="R147" s="135"/>
      <c r="S147" s="135"/>
      <c r="T147" s="135"/>
      <c r="U147" s="136">
        <v>57100</v>
      </c>
      <c r="V147" s="136">
        <v>1287</v>
      </c>
      <c r="W147" s="137">
        <v>2.3199999999999998</v>
      </c>
      <c r="X147" s="284"/>
      <c r="Y147" s="284"/>
      <c r="Z147" s="284"/>
      <c r="AA147" s="262">
        <v>16576</v>
      </c>
      <c r="AB147" s="475"/>
      <c r="AC147" s="182"/>
      <c r="AD147" s="97"/>
      <c r="AE147" s="97"/>
      <c r="AF147" s="97"/>
      <c r="AG147" s="97"/>
      <c r="AH147" s="97"/>
      <c r="AI147" s="97"/>
      <c r="AJ147" s="97"/>
      <c r="AK147" s="97"/>
      <c r="AL147" s="97"/>
      <c r="AM147" s="97"/>
    </row>
    <row r="148" spans="1:39" s="94" customFormat="1" ht="18.75" customHeight="1" x14ac:dyDescent="0.25">
      <c r="A148" s="222">
        <f t="shared" si="4"/>
        <v>139</v>
      </c>
      <c r="B148" s="149">
        <v>45247</v>
      </c>
      <c r="C148" s="133" t="s">
        <v>118</v>
      </c>
      <c r="D148" s="150" t="s">
        <v>1333</v>
      </c>
      <c r="E148" s="136">
        <v>55736615</v>
      </c>
      <c r="F148" s="134" t="s">
        <v>551</v>
      </c>
      <c r="G148" s="134" t="s">
        <v>160</v>
      </c>
      <c r="H148" s="134" t="s">
        <v>118</v>
      </c>
      <c r="I148" s="135" t="s">
        <v>124</v>
      </c>
      <c r="J148" s="136">
        <v>724815</v>
      </c>
      <c r="K148" s="268">
        <v>26</v>
      </c>
      <c r="L148" s="476">
        <v>20230626374</v>
      </c>
      <c r="M148" s="477"/>
      <c r="N148" s="141"/>
      <c r="O148" s="141"/>
      <c r="P148" s="176"/>
      <c r="Q148" s="176"/>
      <c r="R148" s="176"/>
      <c r="S148" s="176"/>
      <c r="T148" s="176"/>
      <c r="U148" s="141">
        <v>46000</v>
      </c>
      <c r="V148" s="141">
        <v>1454</v>
      </c>
      <c r="W148" s="142">
        <v>3.6419999999999999</v>
      </c>
      <c r="X148" s="137">
        <v>175</v>
      </c>
      <c r="Y148" s="142"/>
      <c r="Z148" s="142"/>
      <c r="AA148" s="146">
        <v>16797.5</v>
      </c>
      <c r="AB148" s="475"/>
      <c r="AC148" s="182"/>
      <c r="AD148" s="97"/>
      <c r="AE148" s="97"/>
      <c r="AF148" s="97"/>
      <c r="AG148" s="97"/>
      <c r="AH148" s="97"/>
      <c r="AI148" s="97"/>
      <c r="AJ148" s="97"/>
      <c r="AK148" s="97"/>
      <c r="AL148" s="97"/>
      <c r="AM148" s="97"/>
    </row>
    <row r="149" spans="1:39" s="94" customFormat="1" ht="18.75" customHeight="1" x14ac:dyDescent="0.25">
      <c r="A149" s="222">
        <f t="shared" si="4"/>
        <v>140</v>
      </c>
      <c r="B149" s="132">
        <v>45252</v>
      </c>
      <c r="C149" s="133" t="s">
        <v>118</v>
      </c>
      <c r="D149" s="134" t="s">
        <v>918</v>
      </c>
      <c r="E149" s="133" t="s">
        <v>1334</v>
      </c>
      <c r="F149" s="134" t="s">
        <v>1335</v>
      </c>
      <c r="G149" s="134" t="s">
        <v>1158</v>
      </c>
      <c r="H149" s="134" t="s">
        <v>118</v>
      </c>
      <c r="I149" s="135" t="s">
        <v>446</v>
      </c>
      <c r="J149" s="136">
        <v>944029</v>
      </c>
      <c r="K149" s="136">
        <v>26</v>
      </c>
      <c r="L149" s="136">
        <v>20230636218</v>
      </c>
      <c r="M149" s="133"/>
      <c r="N149" s="133"/>
      <c r="O149" s="133"/>
      <c r="P149" s="133"/>
      <c r="Q149" s="133"/>
      <c r="R149" s="133"/>
      <c r="S149" s="133"/>
      <c r="T149" s="133"/>
      <c r="U149" s="136">
        <v>39000</v>
      </c>
      <c r="V149" s="137">
        <v>1566</v>
      </c>
      <c r="W149" s="137">
        <v>4.9189999999999996</v>
      </c>
      <c r="X149" s="137"/>
      <c r="Y149" s="137"/>
      <c r="Z149" s="137"/>
      <c r="AA149" s="137">
        <v>12878</v>
      </c>
      <c r="AB149" s="478"/>
      <c r="AC149" s="182"/>
      <c r="AD149" s="97"/>
      <c r="AE149" s="97"/>
      <c r="AF149" s="97"/>
      <c r="AG149" s="97"/>
      <c r="AH149" s="97"/>
      <c r="AI149" s="97"/>
      <c r="AJ149" s="97"/>
      <c r="AK149" s="97"/>
      <c r="AL149" s="97"/>
      <c r="AM149" s="97"/>
    </row>
    <row r="150" spans="1:39" s="94" customFormat="1" ht="18.75" customHeight="1" x14ac:dyDescent="0.25">
      <c r="A150" s="222">
        <f t="shared" si="4"/>
        <v>141</v>
      </c>
      <c r="B150" s="132">
        <v>45253</v>
      </c>
      <c r="C150" s="133" t="s">
        <v>118</v>
      </c>
      <c r="D150" s="134" t="s">
        <v>1336</v>
      </c>
      <c r="E150" s="136">
        <v>5594</v>
      </c>
      <c r="F150" s="134" t="s">
        <v>1306</v>
      </c>
      <c r="G150" s="134" t="s">
        <v>117</v>
      </c>
      <c r="H150" s="134" t="s">
        <v>118</v>
      </c>
      <c r="I150" s="135" t="s">
        <v>124</v>
      </c>
      <c r="J150" s="136">
        <v>677508</v>
      </c>
      <c r="K150" s="136">
        <v>26</v>
      </c>
      <c r="L150" s="136">
        <v>20230640975</v>
      </c>
      <c r="M150" s="475"/>
      <c r="N150" s="136"/>
      <c r="O150" s="136"/>
      <c r="P150" s="135"/>
      <c r="Q150" s="135"/>
      <c r="R150" s="135"/>
      <c r="S150" s="135"/>
      <c r="T150" s="135"/>
      <c r="U150" s="136">
        <v>72034</v>
      </c>
      <c r="V150" s="136">
        <v>3159</v>
      </c>
      <c r="W150" s="137">
        <v>5.2039999999999997</v>
      </c>
      <c r="X150" s="137">
        <v>175</v>
      </c>
      <c r="Y150" s="284"/>
      <c r="Z150" s="284"/>
      <c r="AA150" s="137">
        <v>34008.800000000003</v>
      </c>
      <c r="AB150" s="415"/>
      <c r="AC150" s="182"/>
      <c r="AD150" s="97"/>
      <c r="AE150" s="97"/>
      <c r="AF150" s="97"/>
      <c r="AG150" s="97"/>
      <c r="AH150" s="97"/>
      <c r="AI150" s="97"/>
      <c r="AJ150" s="97"/>
      <c r="AK150" s="97"/>
      <c r="AL150" s="97"/>
      <c r="AM150" s="97"/>
    </row>
    <row r="151" spans="1:39" s="94" customFormat="1" ht="18.75" customHeight="1" x14ac:dyDescent="0.25">
      <c r="A151" s="222">
        <f t="shared" si="4"/>
        <v>142</v>
      </c>
      <c r="B151" s="132">
        <v>45254</v>
      </c>
      <c r="C151" s="133" t="s">
        <v>118</v>
      </c>
      <c r="D151" s="134" t="s">
        <v>1337</v>
      </c>
      <c r="E151" s="174" t="s">
        <v>1338</v>
      </c>
      <c r="F151" s="175" t="s">
        <v>238</v>
      </c>
      <c r="G151" s="134" t="s">
        <v>117</v>
      </c>
      <c r="H151" s="134" t="s">
        <v>118</v>
      </c>
      <c r="I151" s="135" t="s">
        <v>124</v>
      </c>
      <c r="J151" s="141" t="s">
        <v>239</v>
      </c>
      <c r="K151" s="136">
        <v>26</v>
      </c>
      <c r="L151" s="141">
        <v>20230634640</v>
      </c>
      <c r="M151" s="174"/>
      <c r="N151" s="174"/>
      <c r="O151" s="174"/>
      <c r="P151" s="174"/>
      <c r="Q151" s="174"/>
      <c r="R151" s="174"/>
      <c r="S151" s="174"/>
      <c r="T151" s="174"/>
      <c r="U151" s="141">
        <v>14338</v>
      </c>
      <c r="V151" s="142">
        <v>777</v>
      </c>
      <c r="W151" s="142">
        <v>1.4950000000000001</v>
      </c>
      <c r="X151" s="142"/>
      <c r="Y151" s="142"/>
      <c r="Z151" s="142"/>
      <c r="AA151" s="142">
        <v>6919.7</v>
      </c>
      <c r="AB151" s="138"/>
      <c r="AC151" s="182"/>
      <c r="AD151" s="97"/>
      <c r="AE151" s="97"/>
      <c r="AF151" s="97"/>
      <c r="AG151" s="97"/>
      <c r="AH151" s="97"/>
      <c r="AI151" s="97"/>
      <c r="AJ151" s="97"/>
      <c r="AK151" s="97"/>
      <c r="AL151" s="97"/>
      <c r="AM151" s="97"/>
    </row>
    <row r="152" spans="1:39" s="94" customFormat="1" ht="18.75" customHeight="1" x14ac:dyDescent="0.25">
      <c r="A152" s="222">
        <f t="shared" si="4"/>
        <v>143</v>
      </c>
      <c r="B152" s="132">
        <v>45255</v>
      </c>
      <c r="C152" s="133" t="s">
        <v>118</v>
      </c>
      <c r="D152" s="134" t="s">
        <v>1339</v>
      </c>
      <c r="E152" s="133">
        <v>5582</v>
      </c>
      <c r="F152" s="134" t="s">
        <v>364</v>
      </c>
      <c r="G152" s="134" t="s">
        <v>117</v>
      </c>
      <c r="H152" s="134" t="s">
        <v>118</v>
      </c>
      <c r="I152" s="135" t="s">
        <v>124</v>
      </c>
      <c r="J152" s="677" t="s">
        <v>1340</v>
      </c>
      <c r="K152" s="136">
        <v>40</v>
      </c>
      <c r="L152" s="136">
        <v>20230643170</v>
      </c>
      <c r="M152" s="133"/>
      <c r="N152" s="133"/>
      <c r="O152" s="133"/>
      <c r="P152" s="133"/>
      <c r="Q152" s="133"/>
      <c r="R152" s="133"/>
      <c r="S152" s="133"/>
      <c r="T152" s="133"/>
      <c r="U152" s="136">
        <v>1923</v>
      </c>
      <c r="V152" s="137">
        <v>644</v>
      </c>
      <c r="W152" s="137">
        <v>0.83199999999999996</v>
      </c>
      <c r="X152" s="680">
        <v>250</v>
      </c>
      <c r="Y152" s="680" t="s">
        <v>1341</v>
      </c>
      <c r="Z152" s="137"/>
      <c r="AA152" s="137">
        <v>5967.32</v>
      </c>
      <c r="AB152" s="138"/>
      <c r="AC152" s="182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</row>
    <row r="153" spans="1:39" s="94" customFormat="1" ht="18.75" customHeight="1" x14ac:dyDescent="0.25">
      <c r="A153" s="222">
        <f t="shared" si="4"/>
        <v>144</v>
      </c>
      <c r="B153" s="132">
        <v>45255</v>
      </c>
      <c r="C153" s="133" t="s">
        <v>118</v>
      </c>
      <c r="D153" s="134" t="s">
        <v>1342</v>
      </c>
      <c r="E153" s="133">
        <v>5591</v>
      </c>
      <c r="F153" s="134" t="s">
        <v>1343</v>
      </c>
      <c r="G153" s="134" t="s">
        <v>117</v>
      </c>
      <c r="H153" s="134" t="s">
        <v>118</v>
      </c>
      <c r="I153" s="135" t="s">
        <v>124</v>
      </c>
      <c r="J153" s="678"/>
      <c r="K153" s="677" t="s">
        <v>1344</v>
      </c>
      <c r="L153" s="136">
        <v>20230642878</v>
      </c>
      <c r="M153" s="133"/>
      <c r="N153" s="133"/>
      <c r="O153" s="133"/>
      <c r="P153" s="133"/>
      <c r="Q153" s="133"/>
      <c r="R153" s="133"/>
      <c r="S153" s="133"/>
      <c r="T153" s="133"/>
      <c r="U153" s="136">
        <v>8138</v>
      </c>
      <c r="V153" s="137">
        <v>1064</v>
      </c>
      <c r="W153" s="137">
        <v>1.3069999999999999</v>
      </c>
      <c r="X153" s="681"/>
      <c r="Y153" s="681"/>
      <c r="Z153" s="137"/>
      <c r="AA153" s="137">
        <v>9875.67</v>
      </c>
      <c r="AB153" s="138"/>
      <c r="AC153" s="182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</row>
    <row r="154" spans="1:39" s="94" customFormat="1" ht="18.75" customHeight="1" x14ac:dyDescent="0.25">
      <c r="A154" s="222">
        <f t="shared" si="4"/>
        <v>145</v>
      </c>
      <c r="B154" s="132">
        <v>45255</v>
      </c>
      <c r="C154" s="133" t="s">
        <v>118</v>
      </c>
      <c r="D154" s="134" t="s">
        <v>1345</v>
      </c>
      <c r="E154" s="133">
        <v>6614</v>
      </c>
      <c r="F154" s="134" t="s">
        <v>1309</v>
      </c>
      <c r="G154" s="134" t="s">
        <v>117</v>
      </c>
      <c r="H154" s="134" t="s">
        <v>118</v>
      </c>
      <c r="I154" s="135" t="s">
        <v>124</v>
      </c>
      <c r="J154" s="678"/>
      <c r="K154" s="678"/>
      <c r="L154" s="136">
        <v>20230642977</v>
      </c>
      <c r="M154" s="133"/>
      <c r="N154" s="133"/>
      <c r="O154" s="133"/>
      <c r="P154" s="133"/>
      <c r="Q154" s="133"/>
      <c r="R154" s="133"/>
      <c r="S154" s="133"/>
      <c r="T154" s="133"/>
      <c r="U154" s="136">
        <v>131166</v>
      </c>
      <c r="V154" s="137">
        <v>9410</v>
      </c>
      <c r="W154" s="137">
        <v>13.686</v>
      </c>
      <c r="X154" s="681"/>
      <c r="Y154" s="681"/>
      <c r="Z154" s="137"/>
      <c r="AA154" s="137">
        <v>65574.009999999995</v>
      </c>
      <c r="AB154" s="138"/>
      <c r="AC154" s="182"/>
      <c r="AD154" s="97"/>
      <c r="AE154" s="97"/>
      <c r="AF154" s="97"/>
      <c r="AG154" s="97"/>
      <c r="AH154" s="97"/>
      <c r="AI154" s="97"/>
      <c r="AJ154" s="97"/>
      <c r="AK154" s="97"/>
      <c r="AL154" s="97"/>
      <c r="AM154" s="97"/>
    </row>
    <row r="155" spans="1:39" s="94" customFormat="1" ht="18.75" customHeight="1" x14ac:dyDescent="0.25">
      <c r="A155" s="222">
        <f t="shared" si="4"/>
        <v>146</v>
      </c>
      <c r="B155" s="132">
        <v>45255</v>
      </c>
      <c r="C155" s="133" t="s">
        <v>118</v>
      </c>
      <c r="D155" s="134" t="s">
        <v>1346</v>
      </c>
      <c r="E155" s="133" t="s">
        <v>1347</v>
      </c>
      <c r="F155" s="134" t="s">
        <v>1348</v>
      </c>
      <c r="G155" s="134" t="s">
        <v>117</v>
      </c>
      <c r="H155" s="134" t="s">
        <v>118</v>
      </c>
      <c r="I155" s="135" t="s">
        <v>124</v>
      </c>
      <c r="J155" s="678"/>
      <c r="K155" s="678"/>
      <c r="L155" s="136">
        <v>20230643049</v>
      </c>
      <c r="M155" s="133"/>
      <c r="N155" s="133"/>
      <c r="O155" s="133"/>
      <c r="P155" s="133"/>
      <c r="Q155" s="133"/>
      <c r="R155" s="133"/>
      <c r="S155" s="133"/>
      <c r="T155" s="133"/>
      <c r="U155" s="136">
        <v>24529</v>
      </c>
      <c r="V155" s="137">
        <v>969</v>
      </c>
      <c r="W155" s="137">
        <v>2.2160000000000002</v>
      </c>
      <c r="X155" s="681"/>
      <c r="Y155" s="681"/>
      <c r="Z155" s="137"/>
      <c r="AA155" s="137">
        <v>10926.29</v>
      </c>
      <c r="AB155" s="138"/>
      <c r="AC155" s="182"/>
      <c r="AD155" s="97"/>
      <c r="AE155" s="97"/>
      <c r="AF155" s="97"/>
      <c r="AG155" s="97"/>
      <c r="AH155" s="97"/>
      <c r="AI155" s="97"/>
      <c r="AJ155" s="97"/>
      <c r="AK155" s="97"/>
      <c r="AL155" s="97"/>
      <c r="AM155" s="97"/>
    </row>
    <row r="156" spans="1:39" s="94" customFormat="1" ht="18.75" customHeight="1" x14ac:dyDescent="0.25">
      <c r="A156" s="222">
        <f t="shared" si="4"/>
        <v>147</v>
      </c>
      <c r="B156" s="132">
        <v>45255</v>
      </c>
      <c r="C156" s="133" t="s">
        <v>118</v>
      </c>
      <c r="D156" s="134" t="s">
        <v>1349</v>
      </c>
      <c r="E156" s="144">
        <v>6616</v>
      </c>
      <c r="F156" s="150" t="s">
        <v>285</v>
      </c>
      <c r="G156" s="134" t="s">
        <v>117</v>
      </c>
      <c r="H156" s="134" t="s">
        <v>118</v>
      </c>
      <c r="I156" s="135" t="s">
        <v>124</v>
      </c>
      <c r="J156" s="679"/>
      <c r="K156" s="679"/>
      <c r="L156" s="145">
        <v>20230642802</v>
      </c>
      <c r="M156" s="144"/>
      <c r="N156" s="144"/>
      <c r="O156" s="144"/>
      <c r="P156" s="144"/>
      <c r="Q156" s="144"/>
      <c r="R156" s="144"/>
      <c r="S156" s="144"/>
      <c r="T156" s="144"/>
      <c r="U156" s="145">
        <v>10690</v>
      </c>
      <c r="V156" s="146">
        <v>2461</v>
      </c>
      <c r="W156" s="146">
        <v>2.65</v>
      </c>
      <c r="X156" s="682"/>
      <c r="Y156" s="682"/>
      <c r="Z156" s="146"/>
      <c r="AA156" s="146">
        <v>13523.6</v>
      </c>
      <c r="AB156" s="205"/>
      <c r="AC156" s="182"/>
      <c r="AD156" s="97"/>
      <c r="AE156" s="97"/>
      <c r="AF156" s="97"/>
      <c r="AG156" s="97"/>
      <c r="AH156" s="97"/>
      <c r="AI156" s="97"/>
      <c r="AJ156" s="97"/>
      <c r="AK156" s="97"/>
      <c r="AL156" s="97"/>
      <c r="AM156" s="97"/>
    </row>
    <row r="157" spans="1:39" s="94" customFormat="1" ht="18.75" customHeight="1" x14ac:dyDescent="0.25">
      <c r="A157" s="222">
        <f t="shared" si="4"/>
        <v>148</v>
      </c>
      <c r="B157" s="132">
        <v>45255</v>
      </c>
      <c r="C157" s="133" t="s">
        <v>118</v>
      </c>
      <c r="D157" s="134" t="s">
        <v>1350</v>
      </c>
      <c r="E157" s="133">
        <v>5587</v>
      </c>
      <c r="F157" s="134" t="s">
        <v>1351</v>
      </c>
      <c r="G157" s="134" t="s">
        <v>139</v>
      </c>
      <c r="H157" s="134" t="s">
        <v>118</v>
      </c>
      <c r="I157" s="135" t="s">
        <v>124</v>
      </c>
      <c r="J157" s="677" t="s">
        <v>1352</v>
      </c>
      <c r="K157" s="677">
        <v>20</v>
      </c>
      <c r="L157" s="136">
        <v>20230639976</v>
      </c>
      <c r="M157" s="133"/>
      <c r="N157" s="133"/>
      <c r="O157" s="133"/>
      <c r="P157" s="133"/>
      <c r="Q157" s="133"/>
      <c r="R157" s="133"/>
      <c r="S157" s="133"/>
      <c r="T157" s="133"/>
      <c r="U157" s="136">
        <v>10137</v>
      </c>
      <c r="V157" s="137">
        <v>692</v>
      </c>
      <c r="W157" s="137">
        <v>4.875</v>
      </c>
      <c r="X157" s="137"/>
      <c r="Y157" s="137"/>
      <c r="Z157" s="137"/>
      <c r="AA157" s="137">
        <v>14673.11</v>
      </c>
      <c r="AB157" s="138"/>
      <c r="AC157" s="182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</row>
    <row r="158" spans="1:39" s="94" customFormat="1" ht="18.75" customHeight="1" x14ac:dyDescent="0.25">
      <c r="A158" s="421">
        <f t="shared" si="4"/>
        <v>149</v>
      </c>
      <c r="B158" s="422">
        <v>45255</v>
      </c>
      <c r="C158" s="382" t="s">
        <v>118</v>
      </c>
      <c r="D158" s="349" t="s">
        <v>1353</v>
      </c>
      <c r="E158" s="382">
        <v>6617</v>
      </c>
      <c r="F158" s="479" t="s">
        <v>1144</v>
      </c>
      <c r="G158" s="349" t="s">
        <v>139</v>
      </c>
      <c r="H158" s="349" t="s">
        <v>118</v>
      </c>
      <c r="I158" s="423" t="s">
        <v>124</v>
      </c>
      <c r="J158" s="678"/>
      <c r="K158" s="678"/>
      <c r="L158" s="193">
        <v>20230614051</v>
      </c>
      <c r="M158" s="382"/>
      <c r="N158" s="382"/>
      <c r="O158" s="382"/>
      <c r="P158" s="382"/>
      <c r="Q158" s="382"/>
      <c r="R158" s="382"/>
      <c r="S158" s="382"/>
      <c r="T158" s="382"/>
      <c r="U158" s="193">
        <v>17210</v>
      </c>
      <c r="V158" s="350">
        <v>2501</v>
      </c>
      <c r="W158" s="350">
        <v>4.2939999999999996</v>
      </c>
      <c r="X158" s="350" t="s">
        <v>1354</v>
      </c>
      <c r="Y158" s="350"/>
      <c r="Z158" s="350"/>
      <c r="AA158" s="350">
        <v>24777.3</v>
      </c>
      <c r="AB158" s="424"/>
      <c r="AC158" s="425"/>
      <c r="AD158" s="97"/>
      <c r="AE158" s="97"/>
      <c r="AF158" s="97"/>
      <c r="AG158" s="97"/>
      <c r="AH158" s="97"/>
      <c r="AI158" s="97"/>
      <c r="AJ158" s="97"/>
      <c r="AK158" s="97"/>
      <c r="AL158" s="97"/>
      <c r="AM158" s="97"/>
    </row>
    <row r="159" spans="1:39" s="94" customFormat="1" ht="18.75" customHeight="1" x14ac:dyDescent="0.25">
      <c r="A159" s="421">
        <f t="shared" si="4"/>
        <v>150</v>
      </c>
      <c r="B159" s="422">
        <v>45255</v>
      </c>
      <c r="C159" s="382" t="s">
        <v>118</v>
      </c>
      <c r="D159" s="349" t="s">
        <v>1355</v>
      </c>
      <c r="E159" s="382" t="s">
        <v>1356</v>
      </c>
      <c r="F159" s="349" t="s">
        <v>1357</v>
      </c>
      <c r="G159" s="349" t="s">
        <v>139</v>
      </c>
      <c r="H159" s="349" t="s">
        <v>118</v>
      </c>
      <c r="I159" s="423" t="s">
        <v>124</v>
      </c>
      <c r="J159" s="678"/>
      <c r="K159" s="678"/>
      <c r="L159" s="193">
        <v>20230580766</v>
      </c>
      <c r="M159" s="382"/>
      <c r="N159" s="382"/>
      <c r="O159" s="382"/>
      <c r="P159" s="382"/>
      <c r="Q159" s="382"/>
      <c r="R159" s="382"/>
      <c r="S159" s="382"/>
      <c r="T159" s="382"/>
      <c r="U159" s="193">
        <v>166685</v>
      </c>
      <c r="V159" s="350">
        <v>9393</v>
      </c>
      <c r="W159" s="350">
        <v>19.648</v>
      </c>
      <c r="X159" s="350" t="s">
        <v>1354</v>
      </c>
      <c r="Y159" s="350"/>
      <c r="Z159" s="350"/>
      <c r="AA159" s="350">
        <v>115200.83</v>
      </c>
      <c r="AB159" s="424"/>
      <c r="AC159" s="425"/>
      <c r="AD159" s="97"/>
      <c r="AE159" s="97"/>
      <c r="AF159" s="97"/>
      <c r="AG159" s="97"/>
      <c r="AH159" s="97"/>
      <c r="AI159" s="97"/>
      <c r="AJ159" s="97"/>
      <c r="AK159" s="97"/>
      <c r="AL159" s="97"/>
      <c r="AM159" s="97"/>
    </row>
    <row r="160" spans="1:39" s="94" customFormat="1" ht="18.75" customHeight="1" x14ac:dyDescent="0.25">
      <c r="A160" s="421">
        <f t="shared" si="4"/>
        <v>151</v>
      </c>
      <c r="B160" s="422">
        <v>45255</v>
      </c>
      <c r="C160" s="382" t="s">
        <v>118</v>
      </c>
      <c r="D160" s="349" t="s">
        <v>992</v>
      </c>
      <c r="E160" s="338">
        <v>6621</v>
      </c>
      <c r="F160" s="349" t="s">
        <v>1358</v>
      </c>
      <c r="G160" s="349" t="s">
        <v>139</v>
      </c>
      <c r="H160" s="349" t="s">
        <v>118</v>
      </c>
      <c r="I160" s="423" t="s">
        <v>124</v>
      </c>
      <c r="J160" s="679"/>
      <c r="K160" s="679"/>
      <c r="L160" s="193">
        <v>202305900923</v>
      </c>
      <c r="M160" s="382"/>
      <c r="N160" s="382"/>
      <c r="O160" s="382"/>
      <c r="P160" s="382"/>
      <c r="Q160" s="382"/>
      <c r="R160" s="382"/>
      <c r="S160" s="382"/>
      <c r="T160" s="382"/>
      <c r="U160" s="193">
        <v>694</v>
      </c>
      <c r="V160" s="350">
        <v>500</v>
      </c>
      <c r="W160" s="350">
        <v>1.379</v>
      </c>
      <c r="X160" s="350"/>
      <c r="Y160" s="350"/>
      <c r="Z160" s="350"/>
      <c r="AA160" s="350">
        <v>5221.17</v>
      </c>
      <c r="AB160" s="424"/>
      <c r="AC160" s="425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</row>
    <row r="161" spans="1:39" s="94" customFormat="1" ht="18.75" customHeight="1" x14ac:dyDescent="0.25">
      <c r="A161" s="222">
        <f t="shared" si="4"/>
        <v>152</v>
      </c>
      <c r="B161" s="132">
        <v>45259</v>
      </c>
      <c r="C161" s="133" t="s">
        <v>118</v>
      </c>
      <c r="D161" s="134" t="s">
        <v>1359</v>
      </c>
      <c r="E161" s="133">
        <v>6607</v>
      </c>
      <c r="F161" s="134" t="s">
        <v>1360</v>
      </c>
      <c r="G161" s="134" t="s">
        <v>1158</v>
      </c>
      <c r="H161" s="134" t="s">
        <v>118</v>
      </c>
      <c r="I161" s="135" t="s">
        <v>446</v>
      </c>
      <c r="J161" s="136" t="s">
        <v>1361</v>
      </c>
      <c r="K161" s="136">
        <v>20</v>
      </c>
      <c r="L161" s="136">
        <v>20230634675</v>
      </c>
      <c r="M161" s="133"/>
      <c r="N161" s="133"/>
      <c r="O161" s="133"/>
      <c r="P161" s="133"/>
      <c r="Q161" s="133"/>
      <c r="R161" s="133"/>
      <c r="S161" s="133"/>
      <c r="T161" s="133"/>
      <c r="U161" s="136">
        <v>209916</v>
      </c>
      <c r="V161" s="137">
        <v>13654</v>
      </c>
      <c r="W161" s="137">
        <v>23.283999999999999</v>
      </c>
      <c r="X161" s="137" t="s">
        <v>1362</v>
      </c>
      <c r="Y161" s="137">
        <v>87</v>
      </c>
      <c r="Z161" s="137"/>
      <c r="AA161" s="137">
        <v>94294.92</v>
      </c>
      <c r="AB161" s="138"/>
      <c r="AC161" s="182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</row>
    <row r="162" spans="1:39" s="94" customFormat="1" ht="18.75" customHeight="1" x14ac:dyDescent="0.25">
      <c r="A162" s="222">
        <f t="shared" si="4"/>
        <v>153</v>
      </c>
      <c r="B162" s="132">
        <v>45260</v>
      </c>
      <c r="C162" s="133" t="s">
        <v>126</v>
      </c>
      <c r="D162" s="134" t="s">
        <v>984</v>
      </c>
      <c r="E162" s="144" t="s">
        <v>1363</v>
      </c>
      <c r="F162" s="150" t="s">
        <v>1364</v>
      </c>
      <c r="G162" s="150" t="s">
        <v>155</v>
      </c>
      <c r="H162" s="150" t="s">
        <v>126</v>
      </c>
      <c r="I162" s="151" t="s">
        <v>135</v>
      </c>
      <c r="J162" s="136" t="s">
        <v>1365</v>
      </c>
      <c r="K162" s="136">
        <v>26</v>
      </c>
      <c r="L162" s="136">
        <v>20230645246</v>
      </c>
      <c r="M162" s="133"/>
      <c r="N162" s="133"/>
      <c r="O162" s="133"/>
      <c r="P162" s="133"/>
      <c r="Q162" s="133"/>
      <c r="R162" s="133"/>
      <c r="S162" s="133"/>
      <c r="T162" s="133"/>
      <c r="U162" s="136">
        <v>54670</v>
      </c>
      <c r="V162" s="137">
        <v>5071</v>
      </c>
      <c r="W162" s="137">
        <v>16.045000000000002</v>
      </c>
      <c r="X162" s="137"/>
      <c r="Y162" s="137"/>
      <c r="Z162" s="137"/>
      <c r="AA162" s="137">
        <v>36766.120000000003</v>
      </c>
      <c r="AB162" s="138"/>
      <c r="AC162" s="182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</row>
    <row r="163" spans="1:39" s="94" customFormat="1" ht="18.75" customHeight="1" x14ac:dyDescent="0.25">
      <c r="A163" s="222">
        <f t="shared" si="4"/>
        <v>154</v>
      </c>
      <c r="B163" s="132">
        <v>45261</v>
      </c>
      <c r="C163" s="133" t="s">
        <v>126</v>
      </c>
      <c r="D163" s="456" t="s">
        <v>1366</v>
      </c>
      <c r="E163" s="262">
        <v>5590</v>
      </c>
      <c r="F163" s="134" t="s">
        <v>1367</v>
      </c>
      <c r="G163" s="134" t="s">
        <v>145</v>
      </c>
      <c r="H163" s="150" t="s">
        <v>126</v>
      </c>
      <c r="I163" s="151" t="s">
        <v>135</v>
      </c>
      <c r="J163" s="192">
        <v>407424</v>
      </c>
      <c r="K163" s="136">
        <v>26</v>
      </c>
      <c r="L163" s="192">
        <v>20230656076</v>
      </c>
      <c r="M163" s="97"/>
      <c r="N163" s="98"/>
      <c r="O163" s="98"/>
      <c r="P163" s="97"/>
      <c r="Q163" s="97"/>
      <c r="R163" s="97"/>
      <c r="S163" s="97"/>
      <c r="T163" s="97"/>
      <c r="U163" s="162">
        <v>43314</v>
      </c>
      <c r="V163" s="137">
        <v>1507</v>
      </c>
      <c r="W163" s="137">
        <v>2.7829999999999999</v>
      </c>
      <c r="X163" s="192">
        <v>175</v>
      </c>
      <c r="Y163" s="137"/>
      <c r="Z163" s="137"/>
      <c r="AA163" s="137">
        <v>16628.04</v>
      </c>
      <c r="AB163" s="138"/>
      <c r="AC163" s="182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</row>
    <row r="164" spans="1:39" s="94" customFormat="1" ht="18.75" customHeight="1" x14ac:dyDescent="0.25">
      <c r="A164" s="222">
        <f t="shared" si="4"/>
        <v>155</v>
      </c>
      <c r="B164" s="132">
        <v>45264</v>
      </c>
      <c r="C164" s="133" t="s">
        <v>118</v>
      </c>
      <c r="D164" s="134" t="s">
        <v>1368</v>
      </c>
      <c r="E164" s="208">
        <v>5592</v>
      </c>
      <c r="F164" s="175" t="s">
        <v>1369</v>
      </c>
      <c r="G164" s="175" t="s">
        <v>1158</v>
      </c>
      <c r="H164" s="175" t="s">
        <v>118</v>
      </c>
      <c r="I164" s="176" t="s">
        <v>446</v>
      </c>
      <c r="J164" s="136">
        <v>944029</v>
      </c>
      <c r="K164" s="136">
        <v>26</v>
      </c>
      <c r="L164" s="145">
        <v>20230653304</v>
      </c>
      <c r="M164" s="144"/>
      <c r="N164" s="144"/>
      <c r="O164" s="144"/>
      <c r="P164" s="144"/>
      <c r="Q164" s="144"/>
      <c r="R164" s="144"/>
      <c r="S164" s="144"/>
      <c r="T164" s="144"/>
      <c r="U164" s="145">
        <v>32411</v>
      </c>
      <c r="V164" s="146">
        <v>1162</v>
      </c>
      <c r="W164" s="146">
        <v>2.0569999999999999</v>
      </c>
      <c r="X164" s="146" t="s">
        <v>1134</v>
      </c>
      <c r="Y164" s="146"/>
      <c r="Z164" s="146"/>
      <c r="AA164" s="146">
        <v>10001.25</v>
      </c>
      <c r="AB164" s="138"/>
      <c r="AC164" s="182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</row>
    <row r="165" spans="1:39" s="94" customFormat="1" ht="18.75" customHeight="1" x14ac:dyDescent="0.25">
      <c r="A165" s="222">
        <f t="shared" si="4"/>
        <v>156</v>
      </c>
      <c r="B165" s="132">
        <v>45271</v>
      </c>
      <c r="C165" s="144" t="s">
        <v>126</v>
      </c>
      <c r="D165" s="456" t="s">
        <v>1370</v>
      </c>
      <c r="E165" s="133" t="s">
        <v>1371</v>
      </c>
      <c r="F165" s="480" t="s">
        <v>1372</v>
      </c>
      <c r="G165" s="480" t="s">
        <v>129</v>
      </c>
      <c r="H165" s="150" t="s">
        <v>126</v>
      </c>
      <c r="I165" s="135" t="s">
        <v>130</v>
      </c>
      <c r="J165" s="192">
        <v>687062</v>
      </c>
      <c r="K165" s="262">
        <v>26</v>
      </c>
      <c r="L165" s="136">
        <v>20230691367</v>
      </c>
      <c r="M165" s="135"/>
      <c r="N165" s="136"/>
      <c r="O165" s="136"/>
      <c r="P165" s="135"/>
      <c r="Q165" s="135"/>
      <c r="R165" s="135"/>
      <c r="S165" s="135"/>
      <c r="T165" s="135"/>
      <c r="U165" s="137">
        <v>45630</v>
      </c>
      <c r="V165" s="137">
        <v>4466</v>
      </c>
      <c r="W165" s="137">
        <v>11.108000000000001</v>
      </c>
      <c r="X165" s="137">
        <v>175</v>
      </c>
      <c r="Y165" s="137" t="s">
        <v>1373</v>
      </c>
      <c r="Z165" s="137"/>
      <c r="AA165" s="137">
        <v>33949.199999999997</v>
      </c>
      <c r="AB165" s="97"/>
      <c r="AC165" s="182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</row>
    <row r="166" spans="1:39" s="94" customFormat="1" ht="18.75" customHeight="1" x14ac:dyDescent="0.25">
      <c r="A166" s="222">
        <f t="shared" si="4"/>
        <v>157</v>
      </c>
      <c r="B166" s="132">
        <v>45272</v>
      </c>
      <c r="C166" s="144" t="s">
        <v>126</v>
      </c>
      <c r="D166" s="481" t="s">
        <v>1374</v>
      </c>
      <c r="E166" s="136">
        <v>6645</v>
      </c>
      <c r="F166" s="482" t="s">
        <v>362</v>
      </c>
      <c r="G166" s="150" t="s">
        <v>155</v>
      </c>
      <c r="H166" s="150" t="s">
        <v>126</v>
      </c>
      <c r="I166" s="151" t="s">
        <v>135</v>
      </c>
      <c r="J166" s="145" t="s">
        <v>1375</v>
      </c>
      <c r="K166" s="136">
        <v>26</v>
      </c>
      <c r="L166" s="141">
        <v>20230679808</v>
      </c>
      <c r="M166" s="174"/>
      <c r="N166" s="174"/>
      <c r="O166" s="174"/>
      <c r="P166" s="174"/>
      <c r="Q166" s="174"/>
      <c r="R166" s="174"/>
      <c r="S166" s="174"/>
      <c r="T166" s="174"/>
      <c r="U166" s="141">
        <v>57350</v>
      </c>
      <c r="V166" s="142">
        <v>1228</v>
      </c>
      <c r="W166" s="142">
        <v>2.2749999999999999</v>
      </c>
      <c r="X166" s="142"/>
      <c r="Y166" s="142"/>
      <c r="Z166" s="142"/>
      <c r="AA166" s="142">
        <v>17385</v>
      </c>
      <c r="AB166" s="138"/>
      <c r="AC166" s="182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</row>
    <row r="167" spans="1:39" s="94" customFormat="1" ht="18.75" customHeight="1" x14ac:dyDescent="0.25">
      <c r="A167" s="222">
        <f t="shared" si="4"/>
        <v>158</v>
      </c>
      <c r="B167" s="132">
        <v>45273</v>
      </c>
      <c r="C167" s="144" t="s">
        <v>126</v>
      </c>
      <c r="D167" s="134" t="s">
        <v>1376</v>
      </c>
      <c r="E167" s="174" t="s">
        <v>1377</v>
      </c>
      <c r="F167" s="134" t="s">
        <v>1351</v>
      </c>
      <c r="G167" s="134" t="s">
        <v>139</v>
      </c>
      <c r="H167" s="150" t="s">
        <v>126</v>
      </c>
      <c r="I167" s="135" t="s">
        <v>130</v>
      </c>
      <c r="J167" s="136" t="s">
        <v>140</v>
      </c>
      <c r="K167" s="136">
        <v>26</v>
      </c>
      <c r="L167" s="136">
        <v>20230678369</v>
      </c>
      <c r="M167" s="133"/>
      <c r="N167" s="133"/>
      <c r="O167" s="133"/>
      <c r="P167" s="133"/>
      <c r="Q167" s="133"/>
      <c r="R167" s="133"/>
      <c r="S167" s="133"/>
      <c r="T167" s="133"/>
      <c r="U167" s="136">
        <v>13589</v>
      </c>
      <c r="V167" s="137">
        <v>1040</v>
      </c>
      <c r="W167" s="137">
        <v>6.4889999999999999</v>
      </c>
      <c r="X167" s="137"/>
      <c r="Y167" s="137"/>
      <c r="Z167" s="137"/>
      <c r="AA167" s="137">
        <v>16297.29</v>
      </c>
      <c r="AB167" s="138"/>
      <c r="AC167" s="182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</row>
    <row r="168" spans="1:39" s="94" customFormat="1" ht="18.75" customHeight="1" x14ac:dyDescent="0.25">
      <c r="A168" s="222">
        <f t="shared" si="4"/>
        <v>159</v>
      </c>
      <c r="B168" s="132">
        <v>45274</v>
      </c>
      <c r="C168" s="133" t="s">
        <v>118</v>
      </c>
      <c r="D168" s="134" t="s">
        <v>1378</v>
      </c>
      <c r="E168" s="133">
        <v>6650</v>
      </c>
      <c r="F168" s="134" t="s">
        <v>238</v>
      </c>
      <c r="G168" s="134" t="s">
        <v>117</v>
      </c>
      <c r="H168" s="134" t="s">
        <v>118</v>
      </c>
      <c r="I168" s="135" t="s">
        <v>124</v>
      </c>
      <c r="J168" s="136" t="s">
        <v>239</v>
      </c>
      <c r="K168" s="136">
        <v>26</v>
      </c>
      <c r="L168" s="136">
        <v>20230684175</v>
      </c>
      <c r="M168" s="133"/>
      <c r="N168" s="133"/>
      <c r="O168" s="133"/>
      <c r="P168" s="133"/>
      <c r="Q168" s="133"/>
      <c r="R168" s="133"/>
      <c r="S168" s="133"/>
      <c r="T168" s="133"/>
      <c r="U168" s="136">
        <v>44008</v>
      </c>
      <c r="V168" s="137">
        <v>4807</v>
      </c>
      <c r="W168" s="137">
        <v>6.8970000000000002</v>
      </c>
      <c r="X168" s="137"/>
      <c r="Y168" s="137"/>
      <c r="Z168" s="137"/>
      <c r="AA168" s="137">
        <v>43484.01</v>
      </c>
      <c r="AB168" s="138"/>
      <c r="AC168" s="182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</row>
    <row r="169" spans="1:39" s="94" customFormat="1" ht="18.75" customHeight="1" x14ac:dyDescent="0.25">
      <c r="A169" s="222">
        <f t="shared" si="4"/>
        <v>160</v>
      </c>
      <c r="B169" s="132">
        <v>45274</v>
      </c>
      <c r="C169" s="133" t="s">
        <v>118</v>
      </c>
      <c r="D169" s="134" t="s">
        <v>1379</v>
      </c>
      <c r="E169" s="133" t="s">
        <v>1380</v>
      </c>
      <c r="F169" s="134" t="s">
        <v>1381</v>
      </c>
      <c r="G169" s="134" t="s">
        <v>117</v>
      </c>
      <c r="H169" s="134" t="s">
        <v>118</v>
      </c>
      <c r="I169" s="135" t="s">
        <v>124</v>
      </c>
      <c r="J169" s="136">
        <v>384787</v>
      </c>
      <c r="K169" s="136">
        <v>26</v>
      </c>
      <c r="L169" s="136">
        <v>20230686470</v>
      </c>
      <c r="M169" s="133"/>
      <c r="N169" s="133"/>
      <c r="O169" s="133"/>
      <c r="P169" s="133"/>
      <c r="Q169" s="133"/>
      <c r="R169" s="133"/>
      <c r="S169" s="133"/>
      <c r="T169" s="133"/>
      <c r="U169" s="136">
        <v>54671</v>
      </c>
      <c r="V169" s="137">
        <v>1853</v>
      </c>
      <c r="W169" s="137">
        <v>3.04</v>
      </c>
      <c r="X169" s="137"/>
      <c r="Y169" s="137"/>
      <c r="Z169" s="137"/>
      <c r="AA169" s="137">
        <v>16264.33</v>
      </c>
      <c r="AB169" s="138"/>
      <c r="AC169" s="182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</row>
    <row r="170" spans="1:39" s="94" customFormat="1" ht="18.75" customHeight="1" x14ac:dyDescent="0.25">
      <c r="A170" s="222">
        <f t="shared" si="4"/>
        <v>161</v>
      </c>
      <c r="B170" s="132">
        <v>45275</v>
      </c>
      <c r="C170" s="144" t="s">
        <v>126</v>
      </c>
      <c r="D170" s="134" t="s">
        <v>1019</v>
      </c>
      <c r="E170" s="133" t="s">
        <v>1382</v>
      </c>
      <c r="F170" s="134" t="s">
        <v>1383</v>
      </c>
      <c r="G170" s="134" t="s">
        <v>139</v>
      </c>
      <c r="H170" s="150" t="s">
        <v>126</v>
      </c>
      <c r="I170" s="135" t="s">
        <v>130</v>
      </c>
      <c r="J170" s="136" t="s">
        <v>1384</v>
      </c>
      <c r="K170" s="136">
        <v>26</v>
      </c>
      <c r="L170" s="136">
        <v>20230688078</v>
      </c>
      <c r="M170" s="133"/>
      <c r="N170" s="133"/>
      <c r="O170" s="133"/>
      <c r="P170" s="133"/>
      <c r="Q170" s="133"/>
      <c r="R170" s="133"/>
      <c r="S170" s="133"/>
      <c r="T170" s="133"/>
      <c r="U170" s="136">
        <v>149704</v>
      </c>
      <c r="V170" s="137">
        <v>9870</v>
      </c>
      <c r="W170" s="137">
        <v>17.545999999999999</v>
      </c>
      <c r="X170" s="137"/>
      <c r="Y170" s="137"/>
      <c r="Z170" s="137"/>
      <c r="AA170" s="137">
        <v>103403.14</v>
      </c>
      <c r="AB170" s="138"/>
      <c r="AC170" s="182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</row>
    <row r="171" spans="1:39" s="94" customFormat="1" ht="18.75" customHeight="1" x14ac:dyDescent="0.25">
      <c r="A171" s="222">
        <f t="shared" si="4"/>
        <v>162</v>
      </c>
      <c r="B171" s="132">
        <v>45279</v>
      </c>
      <c r="C171" s="133"/>
      <c r="D171" s="134" t="s">
        <v>978</v>
      </c>
      <c r="E171" s="133" t="s">
        <v>1385</v>
      </c>
      <c r="F171" s="134" t="s">
        <v>268</v>
      </c>
      <c r="G171" s="134" t="s">
        <v>194</v>
      </c>
      <c r="H171" s="133"/>
      <c r="I171" s="133"/>
      <c r="J171" s="136" t="s">
        <v>180</v>
      </c>
      <c r="K171" s="136">
        <v>26</v>
      </c>
      <c r="L171" s="136">
        <v>203352555</v>
      </c>
      <c r="M171" s="133"/>
      <c r="N171" s="133"/>
      <c r="O171" s="133"/>
      <c r="P171" s="133"/>
      <c r="Q171" s="133"/>
      <c r="R171" s="133"/>
      <c r="S171" s="133"/>
      <c r="T171" s="133"/>
      <c r="U171" s="136">
        <v>5058</v>
      </c>
      <c r="V171" s="137">
        <v>685</v>
      </c>
      <c r="W171" s="137">
        <v>3.2050000000000001</v>
      </c>
      <c r="X171" s="137">
        <v>175</v>
      </c>
      <c r="Y171" s="137"/>
      <c r="Z171" s="137"/>
      <c r="AA171" s="137"/>
      <c r="AB171" s="138"/>
      <c r="AC171" s="182"/>
      <c r="AD171" s="97"/>
      <c r="AE171" s="97"/>
      <c r="AF171" s="97"/>
      <c r="AG171" s="97"/>
      <c r="AH171" s="97"/>
      <c r="AI171" s="97"/>
      <c r="AJ171" s="97"/>
      <c r="AK171" s="97"/>
      <c r="AL171" s="97"/>
      <c r="AM171" s="97"/>
    </row>
    <row r="172" spans="1:39" s="94" customFormat="1" ht="18.75" customHeight="1" x14ac:dyDescent="0.25">
      <c r="A172" s="222">
        <f t="shared" si="4"/>
        <v>163</v>
      </c>
      <c r="B172" s="132">
        <v>45279</v>
      </c>
      <c r="C172" s="144" t="s">
        <v>126</v>
      </c>
      <c r="D172" s="134" t="s">
        <v>949</v>
      </c>
      <c r="E172" s="133">
        <v>5571</v>
      </c>
      <c r="F172" s="134" t="s">
        <v>422</v>
      </c>
      <c r="G172" s="134" t="s">
        <v>160</v>
      </c>
      <c r="H172" s="150" t="s">
        <v>126</v>
      </c>
      <c r="I172" s="135" t="s">
        <v>130</v>
      </c>
      <c r="J172" s="136">
        <v>606425</v>
      </c>
      <c r="K172" s="136">
        <v>26</v>
      </c>
      <c r="L172" s="136">
        <v>20230656107</v>
      </c>
      <c r="M172" s="133"/>
      <c r="N172" s="133"/>
      <c r="O172" s="133"/>
      <c r="P172" s="133"/>
      <c r="Q172" s="133"/>
      <c r="R172" s="133"/>
      <c r="S172" s="133"/>
      <c r="T172" s="133"/>
      <c r="U172" s="136">
        <v>3490</v>
      </c>
      <c r="V172" s="137">
        <v>669</v>
      </c>
      <c r="W172" s="137">
        <v>1.125</v>
      </c>
      <c r="X172" s="137"/>
      <c r="Y172" s="137"/>
      <c r="Z172" s="137"/>
      <c r="AA172" s="137">
        <v>5935.95</v>
      </c>
      <c r="AB172" s="138"/>
      <c r="AC172" s="182"/>
      <c r="AD172" s="97"/>
      <c r="AE172" s="97"/>
      <c r="AF172" s="97"/>
      <c r="AG172" s="97"/>
      <c r="AH172" s="97"/>
      <c r="AI172" s="97"/>
      <c r="AJ172" s="97"/>
      <c r="AK172" s="97"/>
      <c r="AL172" s="97"/>
      <c r="AM172" s="97"/>
    </row>
    <row r="173" spans="1:39" s="94" customFormat="1" ht="18.75" customHeight="1" x14ac:dyDescent="0.25">
      <c r="A173" s="222">
        <f t="shared" si="4"/>
        <v>164</v>
      </c>
      <c r="B173" s="132">
        <v>45281</v>
      </c>
      <c r="C173" s="133" t="s">
        <v>118</v>
      </c>
      <c r="D173" s="134" t="s">
        <v>1020</v>
      </c>
      <c r="E173" s="133">
        <v>6632</v>
      </c>
      <c r="F173" s="134" t="s">
        <v>1386</v>
      </c>
      <c r="G173" s="134" t="s">
        <v>160</v>
      </c>
      <c r="H173" s="150" t="s">
        <v>126</v>
      </c>
      <c r="I173" s="135" t="s">
        <v>124</v>
      </c>
      <c r="J173" s="136">
        <v>687946</v>
      </c>
      <c r="K173" s="136">
        <v>26</v>
      </c>
      <c r="L173" s="136">
        <v>20230694949</v>
      </c>
      <c r="M173" s="133"/>
      <c r="N173" s="133"/>
      <c r="O173" s="133"/>
      <c r="P173" s="133"/>
      <c r="Q173" s="133"/>
      <c r="R173" s="133"/>
      <c r="S173" s="133"/>
      <c r="T173" s="133"/>
      <c r="U173" s="136">
        <v>55532</v>
      </c>
      <c r="V173" s="137">
        <v>2010</v>
      </c>
      <c r="W173" s="137">
        <v>3.8079999999999998</v>
      </c>
      <c r="X173" s="137"/>
      <c r="Y173" s="137"/>
      <c r="Z173" s="137"/>
      <c r="AA173" s="137">
        <v>16607.2</v>
      </c>
      <c r="AB173" s="138"/>
      <c r="AC173" s="182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</row>
    <row r="174" spans="1:39" s="94" customFormat="1" ht="18.75" customHeight="1" x14ac:dyDescent="0.25">
      <c r="A174" s="222">
        <f t="shared" si="4"/>
        <v>165</v>
      </c>
      <c r="B174" s="132">
        <v>45282</v>
      </c>
      <c r="C174" s="144" t="s">
        <v>126</v>
      </c>
      <c r="D174" s="134" t="s">
        <v>1017</v>
      </c>
      <c r="E174" s="133">
        <v>6643</v>
      </c>
      <c r="F174" s="134" t="s">
        <v>1387</v>
      </c>
      <c r="G174" s="134" t="s">
        <v>145</v>
      </c>
      <c r="H174" s="150" t="s">
        <v>126</v>
      </c>
      <c r="I174" s="151" t="s">
        <v>135</v>
      </c>
      <c r="J174" s="136" t="s">
        <v>140</v>
      </c>
      <c r="K174" s="136">
        <v>26</v>
      </c>
      <c r="L174" s="136">
        <v>20230697460</v>
      </c>
      <c r="M174" s="133"/>
      <c r="N174" s="133"/>
      <c r="O174" s="133"/>
      <c r="P174" s="133"/>
      <c r="Q174" s="133"/>
      <c r="R174" s="133"/>
      <c r="S174" s="133"/>
      <c r="T174" s="133"/>
      <c r="U174" s="136">
        <v>64298</v>
      </c>
      <c r="V174" s="137">
        <v>1863</v>
      </c>
      <c r="W174" s="137">
        <v>5.5330000000000004</v>
      </c>
      <c r="X174" s="137"/>
      <c r="Y174" s="137"/>
      <c r="Z174" s="137"/>
      <c r="AA174" s="137">
        <v>16393.5</v>
      </c>
      <c r="AB174" s="138"/>
      <c r="AC174" s="182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</row>
    <row r="175" spans="1:39" s="94" customFormat="1" ht="18.75" customHeight="1" x14ac:dyDescent="0.25">
      <c r="A175" s="222">
        <f t="shared" si="4"/>
        <v>166</v>
      </c>
      <c r="B175" s="132">
        <v>45282</v>
      </c>
      <c r="C175" s="144" t="s">
        <v>126</v>
      </c>
      <c r="D175" s="134" t="s">
        <v>919</v>
      </c>
      <c r="E175" s="133" t="s">
        <v>1388</v>
      </c>
      <c r="F175" s="134" t="s">
        <v>1389</v>
      </c>
      <c r="G175" s="134" t="s">
        <v>160</v>
      </c>
      <c r="H175" s="150" t="s">
        <v>126</v>
      </c>
      <c r="I175" s="135" t="s">
        <v>130</v>
      </c>
      <c r="J175" s="136">
        <v>407424</v>
      </c>
      <c r="K175" s="136">
        <v>26</v>
      </c>
      <c r="L175" s="136">
        <v>20230706594</v>
      </c>
      <c r="M175" s="133"/>
      <c r="N175" s="133"/>
      <c r="O175" s="133"/>
      <c r="P175" s="133"/>
      <c r="Q175" s="133"/>
      <c r="R175" s="133"/>
      <c r="S175" s="133"/>
      <c r="T175" s="133"/>
      <c r="U175" s="136">
        <v>59610</v>
      </c>
      <c r="V175" s="137">
        <v>1273</v>
      </c>
      <c r="W175" s="137">
        <v>2.25</v>
      </c>
      <c r="X175" s="137">
        <v>175</v>
      </c>
      <c r="Y175" s="137"/>
      <c r="Z175" s="137"/>
      <c r="AA175" s="137">
        <v>13930.7</v>
      </c>
      <c r="AB175" s="138"/>
      <c r="AC175" s="182"/>
      <c r="AD175" s="97"/>
      <c r="AE175" s="97"/>
      <c r="AF175" s="97"/>
      <c r="AG175" s="97"/>
      <c r="AH175" s="97"/>
      <c r="AI175" s="97"/>
      <c r="AJ175" s="97"/>
      <c r="AK175" s="97"/>
      <c r="AL175" s="97"/>
      <c r="AM175" s="97"/>
    </row>
    <row r="176" spans="1:39" s="94" customFormat="1" ht="18.75" customHeight="1" x14ac:dyDescent="0.25">
      <c r="A176" s="222">
        <f t="shared" si="4"/>
        <v>167</v>
      </c>
      <c r="B176" s="132">
        <v>45286</v>
      </c>
      <c r="C176" s="144" t="s">
        <v>126</v>
      </c>
      <c r="D176" s="134" t="s">
        <v>1390</v>
      </c>
      <c r="E176" s="133" t="s">
        <v>1391</v>
      </c>
      <c r="F176" s="134" t="s">
        <v>1392</v>
      </c>
      <c r="G176" s="134" t="s">
        <v>145</v>
      </c>
      <c r="H176" s="150" t="s">
        <v>126</v>
      </c>
      <c r="I176" s="135" t="s">
        <v>130</v>
      </c>
      <c r="J176" s="136" t="s">
        <v>503</v>
      </c>
      <c r="K176" s="136">
        <v>26</v>
      </c>
      <c r="L176" s="136">
        <v>20230704649</v>
      </c>
      <c r="M176" s="133"/>
      <c r="N176" s="133"/>
      <c r="O176" s="133"/>
      <c r="P176" s="133"/>
      <c r="Q176" s="133"/>
      <c r="R176" s="133"/>
      <c r="S176" s="133"/>
      <c r="T176" s="133"/>
      <c r="U176" s="136">
        <v>84597</v>
      </c>
      <c r="V176" s="137">
        <v>5808</v>
      </c>
      <c r="W176" s="137">
        <v>14.275</v>
      </c>
      <c r="X176" s="137"/>
      <c r="Y176" s="137"/>
      <c r="Z176" s="137"/>
      <c r="AA176" s="137">
        <v>50721.74</v>
      </c>
      <c r="AB176" s="138"/>
      <c r="AC176" s="182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</row>
    <row r="177" spans="1:39" s="94" customFormat="1" ht="18.75" customHeight="1" x14ac:dyDescent="0.25">
      <c r="A177" s="222">
        <f t="shared" si="4"/>
        <v>168</v>
      </c>
      <c r="B177" s="132">
        <v>45289</v>
      </c>
      <c r="C177" s="144" t="s">
        <v>126</v>
      </c>
      <c r="D177" s="134" t="s">
        <v>979</v>
      </c>
      <c r="E177" s="133" t="s">
        <v>1393</v>
      </c>
      <c r="F177" s="134" t="s">
        <v>1240</v>
      </c>
      <c r="G177" s="134" t="s">
        <v>1158</v>
      </c>
      <c r="H177" s="150" t="s">
        <v>126</v>
      </c>
      <c r="I177" s="135" t="s">
        <v>130</v>
      </c>
      <c r="J177" s="136">
        <v>689407</v>
      </c>
      <c r="K177" s="136">
        <v>26</v>
      </c>
      <c r="L177" s="136">
        <v>20230708151</v>
      </c>
      <c r="M177" s="133"/>
      <c r="N177" s="133"/>
      <c r="O177" s="133"/>
      <c r="P177" s="133"/>
      <c r="Q177" s="133"/>
      <c r="R177" s="133"/>
      <c r="S177" s="133"/>
      <c r="T177" s="133"/>
      <c r="U177" s="136">
        <v>20781</v>
      </c>
      <c r="V177" s="137">
        <v>1456</v>
      </c>
      <c r="W177" s="137">
        <v>2.4420000000000002</v>
      </c>
      <c r="X177" s="137"/>
      <c r="Y177" s="137"/>
      <c r="Z177" s="137"/>
      <c r="AA177" s="137">
        <v>11890.34</v>
      </c>
      <c r="AB177" s="138"/>
      <c r="AC177" s="182"/>
      <c r="AD177" s="97"/>
      <c r="AE177" s="97"/>
      <c r="AF177" s="97"/>
      <c r="AG177" s="97"/>
      <c r="AH177" s="97"/>
      <c r="AI177" s="97"/>
      <c r="AJ177" s="97"/>
      <c r="AK177" s="97"/>
      <c r="AL177" s="97"/>
      <c r="AM177" s="97"/>
    </row>
    <row r="178" spans="1:39" s="94" customFormat="1" ht="18.75" customHeight="1" x14ac:dyDescent="0.25">
      <c r="A178" s="222">
        <f t="shared" si="4"/>
        <v>169</v>
      </c>
      <c r="B178" s="132">
        <v>45294</v>
      </c>
      <c r="C178" s="144" t="s">
        <v>126</v>
      </c>
      <c r="D178" s="134" t="s">
        <v>1017</v>
      </c>
      <c r="E178" s="133">
        <v>6643</v>
      </c>
      <c r="F178" s="134" t="s">
        <v>1387</v>
      </c>
      <c r="G178" s="134" t="s">
        <v>145</v>
      </c>
      <c r="H178" s="150" t="s">
        <v>126</v>
      </c>
      <c r="I178" s="151" t="s">
        <v>135</v>
      </c>
      <c r="J178" s="136" t="s">
        <v>140</v>
      </c>
      <c r="K178" s="136">
        <v>26</v>
      </c>
      <c r="L178" s="136">
        <v>20230697460</v>
      </c>
      <c r="M178" s="133"/>
      <c r="N178" s="133"/>
      <c r="O178" s="133"/>
      <c r="P178" s="133"/>
      <c r="Q178" s="133"/>
      <c r="R178" s="133"/>
      <c r="S178" s="133"/>
      <c r="T178" s="133"/>
      <c r="U178" s="136">
        <v>64298</v>
      </c>
      <c r="V178" s="137">
        <v>1863</v>
      </c>
      <c r="W178" s="137">
        <v>5.5330000000000004</v>
      </c>
      <c r="X178" s="137"/>
      <c r="Y178" s="350" t="s">
        <v>1394</v>
      </c>
      <c r="Z178" s="137"/>
      <c r="AA178" s="137">
        <v>16393.5</v>
      </c>
      <c r="AB178" s="138"/>
      <c r="AC178" s="182"/>
      <c r="AD178" s="97"/>
      <c r="AE178" s="97"/>
      <c r="AF178" s="97"/>
      <c r="AG178" s="97"/>
      <c r="AH178" s="97"/>
      <c r="AI178" s="97"/>
      <c r="AJ178" s="97"/>
      <c r="AK178" s="97"/>
      <c r="AL178" s="97"/>
      <c r="AM178" s="97"/>
    </row>
    <row r="179" spans="1:39" s="94" customFormat="1" ht="18.75" customHeight="1" x14ac:dyDescent="0.25">
      <c r="A179" s="222">
        <f t="shared" si="4"/>
        <v>170</v>
      </c>
      <c r="B179" s="132"/>
      <c r="C179" s="133"/>
      <c r="D179" s="133"/>
      <c r="E179" s="133"/>
      <c r="F179" s="133"/>
      <c r="G179" s="133"/>
      <c r="H179" s="133"/>
      <c r="I179" s="133"/>
      <c r="J179" s="136"/>
      <c r="K179" s="136"/>
      <c r="L179" s="136"/>
      <c r="M179" s="133"/>
      <c r="N179" s="133"/>
      <c r="O179" s="133"/>
      <c r="P179" s="133"/>
      <c r="Q179" s="133"/>
      <c r="R179" s="133"/>
      <c r="S179" s="133"/>
      <c r="T179" s="133"/>
      <c r="U179" s="136"/>
      <c r="V179" s="137"/>
      <c r="W179" s="137"/>
      <c r="X179" s="137"/>
      <c r="Y179" s="137"/>
      <c r="Z179" s="137"/>
      <c r="AA179" s="137"/>
      <c r="AB179" s="138"/>
      <c r="AC179" s="182"/>
      <c r="AD179" s="97"/>
      <c r="AE179" s="97"/>
      <c r="AF179" s="97"/>
      <c r="AG179" s="97"/>
      <c r="AH179" s="97"/>
      <c r="AI179" s="97"/>
      <c r="AJ179" s="97"/>
      <c r="AK179" s="97"/>
      <c r="AL179" s="97"/>
      <c r="AM179" s="97"/>
    </row>
    <row r="180" spans="1:39" s="94" customFormat="1" ht="18.75" customHeight="1" x14ac:dyDescent="0.25">
      <c r="A180" s="222">
        <f t="shared" si="4"/>
        <v>171</v>
      </c>
      <c r="B180" s="132"/>
      <c r="C180" s="133"/>
      <c r="D180" s="133"/>
      <c r="E180" s="133"/>
      <c r="F180" s="133"/>
      <c r="G180" s="133"/>
      <c r="H180" s="133"/>
      <c r="I180" s="133"/>
      <c r="J180" s="136"/>
      <c r="K180" s="136"/>
      <c r="L180" s="136"/>
      <c r="M180" s="133"/>
      <c r="N180" s="133"/>
      <c r="O180" s="133"/>
      <c r="P180" s="133"/>
      <c r="Q180" s="133"/>
      <c r="R180" s="133"/>
      <c r="S180" s="133"/>
      <c r="T180" s="133"/>
      <c r="U180" s="136"/>
      <c r="V180" s="137"/>
      <c r="W180" s="137"/>
      <c r="X180" s="137"/>
      <c r="Y180" s="137"/>
      <c r="Z180" s="137"/>
      <c r="AA180" s="137"/>
      <c r="AB180" s="138"/>
      <c r="AC180" s="182"/>
      <c r="AD180" s="97"/>
      <c r="AE180" s="97"/>
      <c r="AF180" s="97"/>
      <c r="AG180" s="97"/>
      <c r="AH180" s="97"/>
      <c r="AI180" s="97"/>
      <c r="AJ180" s="97"/>
      <c r="AK180" s="97"/>
      <c r="AL180" s="97"/>
      <c r="AM180" s="97"/>
    </row>
    <row r="181" spans="1:39" s="94" customFormat="1" ht="18.75" customHeight="1" x14ac:dyDescent="0.25">
      <c r="A181" s="222">
        <f t="shared" si="4"/>
        <v>172</v>
      </c>
      <c r="B181" s="132"/>
      <c r="C181" s="133"/>
      <c r="D181" s="133"/>
      <c r="E181" s="133"/>
      <c r="F181" s="133"/>
      <c r="G181" s="133"/>
      <c r="H181" s="133"/>
      <c r="I181" s="133"/>
      <c r="J181" s="136"/>
      <c r="K181" s="136"/>
      <c r="L181" s="136"/>
      <c r="M181" s="133"/>
      <c r="N181" s="133"/>
      <c r="O181" s="133"/>
      <c r="P181" s="133"/>
      <c r="Q181" s="133"/>
      <c r="R181" s="133"/>
      <c r="S181" s="133"/>
      <c r="T181" s="133"/>
      <c r="U181" s="136"/>
      <c r="V181" s="137"/>
      <c r="W181" s="137"/>
      <c r="X181" s="137"/>
      <c r="Y181" s="137"/>
      <c r="Z181" s="137"/>
      <c r="AA181" s="137"/>
      <c r="AB181" s="138"/>
      <c r="AC181" s="182"/>
      <c r="AD181" s="97"/>
      <c r="AE181" s="97"/>
      <c r="AF181" s="97"/>
      <c r="AG181" s="97"/>
      <c r="AH181" s="97"/>
      <c r="AI181" s="97"/>
      <c r="AJ181" s="97"/>
      <c r="AK181" s="97"/>
      <c r="AL181" s="97"/>
      <c r="AM181" s="97"/>
    </row>
    <row r="182" spans="1:39" s="94" customFormat="1" ht="18.75" customHeight="1" x14ac:dyDescent="0.25">
      <c r="A182" s="222">
        <f t="shared" si="4"/>
        <v>173</v>
      </c>
      <c r="B182" s="132"/>
      <c r="C182" s="133"/>
      <c r="D182" s="133"/>
      <c r="E182" s="133"/>
      <c r="F182" s="133"/>
      <c r="G182" s="133"/>
      <c r="H182" s="133"/>
      <c r="I182" s="133"/>
      <c r="J182" s="136"/>
      <c r="K182" s="136"/>
      <c r="L182" s="136"/>
      <c r="M182" s="133"/>
      <c r="N182" s="133"/>
      <c r="O182" s="133"/>
      <c r="P182" s="133"/>
      <c r="Q182" s="133"/>
      <c r="R182" s="133"/>
      <c r="S182" s="133"/>
      <c r="T182" s="133"/>
      <c r="U182" s="136"/>
      <c r="V182" s="137"/>
      <c r="W182" s="137"/>
      <c r="X182" s="137"/>
      <c r="Y182" s="137"/>
      <c r="Z182" s="137"/>
      <c r="AA182" s="137"/>
      <c r="AB182" s="138"/>
      <c r="AC182" s="182"/>
      <c r="AD182" s="97"/>
      <c r="AE182" s="97"/>
      <c r="AF182" s="97"/>
      <c r="AG182" s="97"/>
      <c r="AH182" s="97"/>
      <c r="AI182" s="97"/>
      <c r="AJ182" s="97"/>
      <c r="AK182" s="97"/>
      <c r="AL182" s="97"/>
      <c r="AM182" s="97"/>
    </row>
    <row r="183" spans="1:39" s="94" customFormat="1" ht="18.75" customHeight="1" x14ac:dyDescent="0.25">
      <c r="A183" s="222">
        <f t="shared" si="4"/>
        <v>174</v>
      </c>
      <c r="B183" s="132"/>
      <c r="C183" s="133"/>
      <c r="D183" s="133"/>
      <c r="E183" s="133"/>
      <c r="F183" s="133"/>
      <c r="G183" s="133"/>
      <c r="H183" s="133"/>
      <c r="I183" s="133"/>
      <c r="J183" s="136"/>
      <c r="K183" s="136"/>
      <c r="L183" s="136"/>
      <c r="M183" s="133"/>
      <c r="N183" s="133"/>
      <c r="O183" s="133"/>
      <c r="P183" s="133"/>
      <c r="Q183" s="133"/>
      <c r="R183" s="133"/>
      <c r="S183" s="133"/>
      <c r="T183" s="133"/>
      <c r="U183" s="136"/>
      <c r="V183" s="137"/>
      <c r="W183" s="137"/>
      <c r="X183" s="137"/>
      <c r="Y183" s="137"/>
      <c r="Z183" s="137"/>
      <c r="AA183" s="137"/>
      <c r="AB183" s="138"/>
      <c r="AC183" s="182"/>
      <c r="AD183" s="97"/>
      <c r="AE183" s="97"/>
      <c r="AF183" s="97"/>
      <c r="AG183" s="97"/>
      <c r="AH183" s="97"/>
      <c r="AI183" s="97"/>
      <c r="AJ183" s="97"/>
      <c r="AK183" s="97"/>
      <c r="AL183" s="97"/>
      <c r="AM183" s="97"/>
    </row>
    <row r="184" spans="1:39" s="94" customFormat="1" ht="18.75" customHeight="1" x14ac:dyDescent="0.25">
      <c r="A184" s="222">
        <f t="shared" si="4"/>
        <v>175</v>
      </c>
      <c r="B184" s="132"/>
      <c r="C184" s="133"/>
      <c r="D184" s="133"/>
      <c r="E184" s="133"/>
      <c r="F184" s="133"/>
      <c r="G184" s="133"/>
      <c r="H184" s="133"/>
      <c r="I184" s="133"/>
      <c r="J184" s="136"/>
      <c r="K184" s="136"/>
      <c r="L184" s="136"/>
      <c r="M184" s="133"/>
      <c r="N184" s="133"/>
      <c r="O184" s="133"/>
      <c r="P184" s="133"/>
      <c r="Q184" s="133"/>
      <c r="R184" s="133"/>
      <c r="S184" s="133"/>
      <c r="T184" s="133"/>
      <c r="U184" s="136"/>
      <c r="V184" s="137"/>
      <c r="W184" s="137"/>
      <c r="X184" s="137"/>
      <c r="Y184" s="137"/>
      <c r="Z184" s="137"/>
      <c r="AA184" s="137"/>
      <c r="AB184" s="138"/>
      <c r="AC184" s="182"/>
      <c r="AD184" s="97"/>
      <c r="AE184" s="97"/>
      <c r="AF184" s="97"/>
      <c r="AG184" s="97"/>
      <c r="AH184" s="97"/>
      <c r="AI184" s="97"/>
      <c r="AJ184" s="97"/>
      <c r="AK184" s="97"/>
      <c r="AL184" s="97"/>
      <c r="AM184" s="97"/>
    </row>
    <row r="185" spans="1:39" s="94" customFormat="1" ht="18.75" customHeight="1" x14ac:dyDescent="0.25">
      <c r="A185" s="222">
        <f t="shared" si="4"/>
        <v>176</v>
      </c>
      <c r="B185" s="132"/>
      <c r="C185" s="133"/>
      <c r="D185" s="133"/>
      <c r="E185" s="133"/>
      <c r="F185" s="133"/>
      <c r="G185" s="133"/>
      <c r="H185" s="133"/>
      <c r="I185" s="133"/>
      <c r="J185" s="136"/>
      <c r="K185" s="136"/>
      <c r="L185" s="136"/>
      <c r="M185" s="133"/>
      <c r="N185" s="133"/>
      <c r="O185" s="133"/>
      <c r="P185" s="133"/>
      <c r="Q185" s="133"/>
      <c r="R185" s="133"/>
      <c r="S185" s="133"/>
      <c r="T185" s="133"/>
      <c r="U185" s="136"/>
      <c r="V185" s="137"/>
      <c r="W185" s="137"/>
      <c r="X185" s="137"/>
      <c r="Y185" s="137"/>
      <c r="Z185" s="137"/>
      <c r="AA185" s="137"/>
      <c r="AB185" s="138"/>
      <c r="AC185" s="182"/>
      <c r="AD185" s="97"/>
      <c r="AE185" s="97"/>
      <c r="AF185" s="97"/>
      <c r="AG185" s="97"/>
      <c r="AH185" s="97"/>
      <c r="AI185" s="97"/>
      <c r="AJ185" s="97"/>
      <c r="AK185" s="97"/>
      <c r="AL185" s="97"/>
      <c r="AM185" s="97"/>
    </row>
    <row r="186" spans="1:39" s="94" customFormat="1" ht="18.75" customHeight="1" x14ac:dyDescent="0.25">
      <c r="A186" s="222">
        <f t="shared" si="4"/>
        <v>177</v>
      </c>
      <c r="B186" s="132"/>
      <c r="C186" s="133"/>
      <c r="D186" s="133"/>
      <c r="E186" s="133"/>
      <c r="F186" s="133"/>
      <c r="G186" s="133"/>
      <c r="H186" s="133"/>
      <c r="I186" s="133"/>
      <c r="J186" s="136"/>
      <c r="K186" s="136"/>
      <c r="L186" s="136"/>
      <c r="M186" s="133"/>
      <c r="N186" s="133"/>
      <c r="O186" s="133"/>
      <c r="P186" s="133"/>
      <c r="Q186" s="133"/>
      <c r="R186" s="133"/>
      <c r="S186" s="133"/>
      <c r="T186" s="133"/>
      <c r="U186" s="136"/>
      <c r="V186" s="137"/>
      <c r="W186" s="137"/>
      <c r="X186" s="137"/>
      <c r="Y186" s="137"/>
      <c r="Z186" s="137"/>
      <c r="AA186" s="137"/>
      <c r="AB186" s="138"/>
      <c r="AC186" s="182"/>
      <c r="AD186" s="97"/>
      <c r="AE186" s="97"/>
      <c r="AF186" s="97"/>
      <c r="AG186" s="97"/>
      <c r="AH186" s="97"/>
      <c r="AI186" s="97"/>
      <c r="AJ186" s="97"/>
      <c r="AK186" s="97"/>
      <c r="AL186" s="97"/>
      <c r="AM186" s="97"/>
    </row>
    <row r="187" spans="1:39" s="94" customFormat="1" ht="18.75" customHeight="1" x14ac:dyDescent="0.25">
      <c r="A187" s="222">
        <f t="shared" si="4"/>
        <v>178</v>
      </c>
      <c r="B187" s="132"/>
      <c r="C187" s="133"/>
      <c r="D187" s="133"/>
      <c r="E187" s="133"/>
      <c r="F187" s="133"/>
      <c r="G187" s="133"/>
      <c r="H187" s="133"/>
      <c r="I187" s="133"/>
      <c r="J187" s="136"/>
      <c r="K187" s="136"/>
      <c r="L187" s="136"/>
      <c r="M187" s="133"/>
      <c r="N187" s="133"/>
      <c r="O187" s="133"/>
      <c r="P187" s="133"/>
      <c r="Q187" s="133"/>
      <c r="R187" s="133"/>
      <c r="S187" s="133"/>
      <c r="T187" s="133"/>
      <c r="U187" s="136"/>
      <c r="V187" s="137"/>
      <c r="W187" s="137"/>
      <c r="X187" s="137"/>
      <c r="Y187" s="137"/>
      <c r="Z187" s="137"/>
      <c r="AA187" s="137"/>
      <c r="AB187" s="138"/>
      <c r="AC187" s="182"/>
      <c r="AD187" s="97"/>
      <c r="AE187" s="97"/>
      <c r="AF187" s="97"/>
      <c r="AG187" s="97"/>
      <c r="AH187" s="97"/>
      <c r="AI187" s="97"/>
      <c r="AJ187" s="97"/>
      <c r="AK187" s="97"/>
      <c r="AL187" s="97"/>
      <c r="AM187" s="97"/>
    </row>
    <row r="188" spans="1:39" s="94" customFormat="1" ht="18.75" customHeight="1" x14ac:dyDescent="0.25">
      <c r="A188" s="222">
        <f t="shared" si="4"/>
        <v>179</v>
      </c>
      <c r="B188" s="132"/>
      <c r="C188" s="133"/>
      <c r="D188" s="133"/>
      <c r="E188" s="133"/>
      <c r="F188" s="133"/>
      <c r="G188" s="133"/>
      <c r="H188" s="133"/>
      <c r="I188" s="133"/>
      <c r="J188" s="136"/>
      <c r="K188" s="136"/>
      <c r="L188" s="136"/>
      <c r="M188" s="133"/>
      <c r="N188" s="217"/>
      <c r="O188" s="133"/>
      <c r="P188" s="133"/>
      <c r="Q188" s="133"/>
      <c r="R188" s="133"/>
      <c r="S188" s="133"/>
      <c r="T188" s="133"/>
      <c r="U188" s="136"/>
      <c r="V188" s="137"/>
      <c r="W188" s="137"/>
      <c r="X188" s="137"/>
      <c r="Y188" s="137"/>
      <c r="Z188" s="137"/>
      <c r="AA188" s="137"/>
      <c r="AB188" s="138"/>
      <c r="AC188" s="182"/>
      <c r="AD188" s="97"/>
      <c r="AE188" s="97"/>
      <c r="AF188" s="97"/>
      <c r="AG188" s="97"/>
      <c r="AH188" s="97"/>
      <c r="AI188" s="97"/>
      <c r="AJ188" s="97"/>
      <c r="AK188" s="97"/>
      <c r="AL188" s="97"/>
      <c r="AM188" s="97"/>
    </row>
    <row r="189" spans="1:39" s="94" customFormat="1" ht="18.75" customHeight="1" x14ac:dyDescent="0.25">
      <c r="A189" s="222">
        <f t="shared" si="4"/>
        <v>180</v>
      </c>
      <c r="B189" s="132"/>
      <c r="C189" s="133"/>
      <c r="D189" s="133"/>
      <c r="E189" s="133"/>
      <c r="F189" s="133"/>
      <c r="G189" s="133"/>
      <c r="H189" s="133"/>
      <c r="I189" s="133"/>
      <c r="J189" s="136"/>
      <c r="K189" s="136"/>
      <c r="L189" s="136"/>
      <c r="M189" s="133"/>
      <c r="N189" s="217"/>
      <c r="O189" s="133"/>
      <c r="P189" s="133"/>
      <c r="Q189" s="133"/>
      <c r="R189" s="133"/>
      <c r="S189" s="133"/>
      <c r="T189" s="133"/>
      <c r="U189" s="136"/>
      <c r="V189" s="137"/>
      <c r="W189" s="137"/>
      <c r="X189" s="137"/>
      <c r="Y189" s="137"/>
      <c r="Z189" s="137"/>
      <c r="AA189" s="137"/>
      <c r="AB189" s="138"/>
      <c r="AC189" s="182"/>
      <c r="AD189" s="97"/>
      <c r="AE189" s="97"/>
      <c r="AF189" s="97"/>
      <c r="AG189" s="97"/>
      <c r="AH189" s="97"/>
      <c r="AI189" s="97"/>
      <c r="AJ189" s="97"/>
      <c r="AK189" s="97"/>
      <c r="AL189" s="97"/>
      <c r="AM189" s="97"/>
    </row>
    <row r="190" spans="1:39" s="94" customFormat="1" ht="18.75" customHeight="1" x14ac:dyDescent="0.25">
      <c r="A190" s="222">
        <f t="shared" si="4"/>
        <v>181</v>
      </c>
      <c r="B190" s="132"/>
      <c r="C190" s="133"/>
      <c r="D190" s="133"/>
      <c r="E190" s="133"/>
      <c r="F190" s="133"/>
      <c r="G190" s="133"/>
      <c r="H190" s="133"/>
      <c r="I190" s="133"/>
      <c r="J190" s="136"/>
      <c r="K190" s="136"/>
      <c r="L190" s="136"/>
      <c r="M190" s="133"/>
      <c r="N190" s="133"/>
      <c r="O190" s="133"/>
      <c r="P190" s="133"/>
      <c r="Q190" s="133"/>
      <c r="R190" s="133"/>
      <c r="S190" s="133"/>
      <c r="T190" s="133"/>
      <c r="U190" s="136"/>
      <c r="V190" s="137"/>
      <c r="W190" s="137"/>
      <c r="X190" s="137"/>
      <c r="Y190" s="137"/>
      <c r="Z190" s="137"/>
      <c r="AA190" s="137"/>
      <c r="AB190" s="138"/>
      <c r="AC190" s="182"/>
      <c r="AD190" s="97"/>
      <c r="AE190" s="97"/>
      <c r="AF190" s="97"/>
      <c r="AG190" s="97"/>
      <c r="AH190" s="97"/>
      <c r="AI190" s="97"/>
      <c r="AJ190" s="97"/>
      <c r="AK190" s="97"/>
      <c r="AL190" s="97"/>
      <c r="AM190" s="97"/>
    </row>
    <row r="191" spans="1:39" s="94" customFormat="1" ht="18.75" customHeight="1" x14ac:dyDescent="0.25">
      <c r="A191" s="222">
        <f t="shared" ref="A191:A254" si="5">A190+1</f>
        <v>182</v>
      </c>
      <c r="B191" s="132"/>
      <c r="C191" s="133"/>
      <c r="D191" s="133"/>
      <c r="E191" s="133"/>
      <c r="F191" s="133"/>
      <c r="G191" s="133"/>
      <c r="H191" s="133"/>
      <c r="I191" s="133"/>
      <c r="J191" s="136"/>
      <c r="K191" s="136"/>
      <c r="L191" s="136"/>
      <c r="M191" s="133"/>
      <c r="N191" s="217"/>
      <c r="O191" s="133"/>
      <c r="P191" s="133"/>
      <c r="Q191" s="133"/>
      <c r="R191" s="133"/>
      <c r="S191" s="133"/>
      <c r="T191" s="133"/>
      <c r="U191" s="136"/>
      <c r="V191" s="137"/>
      <c r="W191" s="137"/>
      <c r="X191" s="137"/>
      <c r="Y191" s="137"/>
      <c r="Z191" s="137"/>
      <c r="AA191" s="137"/>
      <c r="AB191" s="138"/>
      <c r="AC191" s="182"/>
      <c r="AD191" s="97"/>
      <c r="AE191" s="97"/>
      <c r="AF191" s="97"/>
      <c r="AG191" s="97"/>
      <c r="AH191" s="97"/>
      <c r="AI191" s="97"/>
      <c r="AJ191" s="97"/>
      <c r="AK191" s="97"/>
      <c r="AL191" s="97"/>
      <c r="AM191" s="97"/>
    </row>
    <row r="192" spans="1:39" s="94" customFormat="1" ht="18.75" customHeight="1" x14ac:dyDescent="0.25">
      <c r="A192" s="222">
        <f t="shared" si="5"/>
        <v>183</v>
      </c>
      <c r="B192" s="132"/>
      <c r="C192" s="133"/>
      <c r="D192" s="133"/>
      <c r="E192" s="133"/>
      <c r="F192" s="133"/>
      <c r="G192" s="133"/>
      <c r="H192" s="133"/>
      <c r="I192" s="133"/>
      <c r="J192" s="136"/>
      <c r="K192" s="136"/>
      <c r="L192" s="136"/>
      <c r="M192" s="133"/>
      <c r="N192" s="133"/>
      <c r="O192" s="133"/>
      <c r="P192" s="133"/>
      <c r="Q192" s="133"/>
      <c r="R192" s="133"/>
      <c r="S192" s="133"/>
      <c r="T192" s="133"/>
      <c r="U192" s="136"/>
      <c r="V192" s="137"/>
      <c r="W192" s="137"/>
      <c r="X192" s="137"/>
      <c r="Y192" s="137"/>
      <c r="Z192" s="137"/>
      <c r="AA192" s="137"/>
      <c r="AB192" s="138"/>
      <c r="AC192" s="182"/>
      <c r="AD192" s="97"/>
      <c r="AE192" s="97"/>
      <c r="AF192" s="97"/>
      <c r="AG192" s="97"/>
      <c r="AH192" s="97"/>
      <c r="AI192" s="97"/>
      <c r="AJ192" s="97"/>
      <c r="AK192" s="97"/>
      <c r="AL192" s="97"/>
      <c r="AM192" s="97"/>
    </row>
    <row r="193" spans="1:39" s="94" customFormat="1" ht="18.75" customHeight="1" x14ac:dyDescent="0.25">
      <c r="A193" s="222">
        <f t="shared" si="5"/>
        <v>184</v>
      </c>
      <c r="B193" s="132"/>
      <c r="C193" s="133"/>
      <c r="D193" s="133"/>
      <c r="E193" s="133"/>
      <c r="F193" s="133"/>
      <c r="G193" s="133"/>
      <c r="H193" s="133"/>
      <c r="I193" s="133"/>
      <c r="J193" s="136"/>
      <c r="K193" s="136"/>
      <c r="L193" s="136"/>
      <c r="M193" s="133"/>
      <c r="N193" s="133"/>
      <c r="O193" s="133"/>
      <c r="P193" s="133"/>
      <c r="Q193" s="133"/>
      <c r="R193" s="133"/>
      <c r="S193" s="133"/>
      <c r="T193" s="133"/>
      <c r="U193" s="136"/>
      <c r="V193" s="137"/>
      <c r="W193" s="137"/>
      <c r="X193" s="137"/>
      <c r="Y193" s="137"/>
      <c r="Z193" s="137"/>
      <c r="AA193" s="137"/>
      <c r="AB193" s="138"/>
      <c r="AC193" s="182"/>
      <c r="AD193" s="97"/>
      <c r="AE193" s="97"/>
      <c r="AF193" s="97"/>
      <c r="AG193" s="97"/>
      <c r="AH193" s="97"/>
      <c r="AI193" s="97"/>
      <c r="AJ193" s="97"/>
      <c r="AK193" s="97"/>
      <c r="AL193" s="97"/>
      <c r="AM193" s="97"/>
    </row>
    <row r="194" spans="1:39" s="94" customFormat="1" ht="18.75" customHeight="1" x14ac:dyDescent="0.25">
      <c r="A194" s="222">
        <f t="shared" si="5"/>
        <v>185</v>
      </c>
      <c r="B194" s="132"/>
      <c r="C194" s="133"/>
      <c r="D194" s="133"/>
      <c r="E194" s="133"/>
      <c r="F194" s="133"/>
      <c r="G194" s="133"/>
      <c r="H194" s="133"/>
      <c r="I194" s="133"/>
      <c r="J194" s="136"/>
      <c r="K194" s="136"/>
      <c r="L194" s="136"/>
      <c r="M194" s="133"/>
      <c r="N194" s="133"/>
      <c r="O194" s="133"/>
      <c r="P194" s="133"/>
      <c r="Q194" s="133"/>
      <c r="R194" s="133"/>
      <c r="S194" s="133"/>
      <c r="T194" s="133"/>
      <c r="U194" s="136"/>
      <c r="V194" s="137"/>
      <c r="W194" s="137"/>
      <c r="X194" s="137"/>
      <c r="Y194" s="137"/>
      <c r="Z194" s="137"/>
      <c r="AA194" s="137"/>
      <c r="AB194" s="138"/>
      <c r="AC194" s="182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</row>
    <row r="195" spans="1:39" s="94" customFormat="1" ht="18.75" customHeight="1" x14ac:dyDescent="0.25">
      <c r="A195" s="222">
        <f t="shared" si="5"/>
        <v>186</v>
      </c>
      <c r="B195" s="132"/>
      <c r="C195" s="144"/>
      <c r="D195" s="144"/>
      <c r="E195" s="144"/>
      <c r="F195" s="144"/>
      <c r="G195" s="144"/>
      <c r="H195" s="144"/>
      <c r="I195" s="144"/>
      <c r="J195" s="145"/>
      <c r="K195" s="145"/>
      <c r="L195" s="145"/>
      <c r="M195" s="144"/>
      <c r="N195" s="144"/>
      <c r="O195" s="144"/>
      <c r="P195" s="144"/>
      <c r="Q195" s="144"/>
      <c r="R195" s="144"/>
      <c r="S195" s="144"/>
      <c r="T195" s="144"/>
      <c r="U195" s="145"/>
      <c r="V195" s="146"/>
      <c r="W195" s="146"/>
      <c r="X195" s="146"/>
      <c r="Y195" s="146"/>
      <c r="Z195" s="146"/>
      <c r="AA195" s="146"/>
      <c r="AB195" s="205"/>
      <c r="AC195" s="182"/>
      <c r="AD195" s="97"/>
      <c r="AE195" s="97"/>
      <c r="AF195" s="97"/>
      <c r="AG195" s="97"/>
      <c r="AH195" s="97"/>
      <c r="AI195" s="97"/>
      <c r="AJ195" s="97"/>
      <c r="AK195" s="97"/>
      <c r="AL195" s="97"/>
      <c r="AM195" s="97"/>
    </row>
    <row r="196" spans="1:39" s="94" customFormat="1" ht="18.75" customHeight="1" x14ac:dyDescent="0.25">
      <c r="A196" s="222">
        <f t="shared" si="5"/>
        <v>187</v>
      </c>
      <c r="B196" s="132"/>
      <c r="C196" s="133"/>
      <c r="D196" s="133"/>
      <c r="E196" s="133"/>
      <c r="F196" s="133"/>
      <c r="G196" s="133"/>
      <c r="H196" s="133"/>
      <c r="I196" s="133"/>
      <c r="J196" s="136"/>
      <c r="K196" s="136"/>
      <c r="L196" s="136"/>
      <c r="M196" s="133"/>
      <c r="N196" s="133"/>
      <c r="O196" s="133"/>
      <c r="P196" s="133"/>
      <c r="Q196" s="133"/>
      <c r="R196" s="133"/>
      <c r="S196" s="133"/>
      <c r="T196" s="133"/>
      <c r="U196" s="136"/>
      <c r="V196" s="137"/>
      <c r="W196" s="137"/>
      <c r="X196" s="137"/>
      <c r="Y196" s="137"/>
      <c r="Z196" s="137"/>
      <c r="AA196" s="137"/>
      <c r="AB196" s="138"/>
      <c r="AC196" s="182"/>
      <c r="AD196" s="97"/>
      <c r="AE196" s="97"/>
      <c r="AF196" s="97"/>
      <c r="AG196" s="97"/>
      <c r="AH196" s="97"/>
      <c r="AI196" s="97"/>
      <c r="AJ196" s="97"/>
      <c r="AK196" s="97"/>
      <c r="AL196" s="97"/>
      <c r="AM196" s="97"/>
    </row>
    <row r="197" spans="1:39" s="94" customFormat="1" ht="18.75" customHeight="1" x14ac:dyDescent="0.25">
      <c r="A197" s="222">
        <f t="shared" si="5"/>
        <v>188</v>
      </c>
      <c r="B197" s="132"/>
      <c r="C197" s="133"/>
      <c r="D197" s="133"/>
      <c r="E197" s="133"/>
      <c r="F197" s="133"/>
      <c r="G197" s="133"/>
      <c r="H197" s="133"/>
      <c r="I197" s="133"/>
      <c r="J197" s="136"/>
      <c r="K197" s="136"/>
      <c r="L197" s="136"/>
      <c r="M197" s="133"/>
      <c r="N197" s="133"/>
      <c r="O197" s="133"/>
      <c r="P197" s="133"/>
      <c r="Q197" s="133"/>
      <c r="R197" s="133"/>
      <c r="S197" s="133"/>
      <c r="T197" s="133"/>
      <c r="U197" s="136"/>
      <c r="V197" s="137"/>
      <c r="W197" s="137"/>
      <c r="X197" s="137"/>
      <c r="Y197" s="137"/>
      <c r="Z197" s="137"/>
      <c r="AA197" s="137"/>
      <c r="AB197" s="138"/>
      <c r="AC197" s="182"/>
      <c r="AD197" s="97"/>
      <c r="AE197" s="97"/>
      <c r="AF197" s="97"/>
      <c r="AG197" s="97"/>
      <c r="AH197" s="97"/>
      <c r="AI197" s="97"/>
      <c r="AJ197" s="97"/>
      <c r="AK197" s="97"/>
      <c r="AL197" s="97"/>
      <c r="AM197" s="97"/>
    </row>
    <row r="198" spans="1:39" s="94" customFormat="1" ht="18.75" customHeight="1" x14ac:dyDescent="0.25">
      <c r="A198" s="222">
        <f t="shared" si="5"/>
        <v>189</v>
      </c>
      <c r="B198" s="132"/>
      <c r="C198" s="133"/>
      <c r="D198" s="133"/>
      <c r="E198" s="133"/>
      <c r="F198" s="133"/>
      <c r="G198" s="133"/>
      <c r="H198" s="133"/>
      <c r="I198" s="133"/>
      <c r="J198" s="136"/>
      <c r="K198" s="136"/>
      <c r="L198" s="136"/>
      <c r="M198" s="133"/>
      <c r="N198" s="133"/>
      <c r="O198" s="133"/>
      <c r="P198" s="133"/>
      <c r="Q198" s="133"/>
      <c r="R198" s="133"/>
      <c r="S198" s="133"/>
      <c r="T198" s="133"/>
      <c r="U198" s="136"/>
      <c r="V198" s="137"/>
      <c r="W198" s="137"/>
      <c r="X198" s="137"/>
      <c r="Y198" s="137"/>
      <c r="Z198" s="137"/>
      <c r="AA198" s="137"/>
      <c r="AB198" s="138"/>
      <c r="AC198" s="182"/>
      <c r="AD198" s="97"/>
      <c r="AE198" s="97"/>
      <c r="AF198" s="97"/>
      <c r="AG198" s="97"/>
      <c r="AH198" s="97"/>
      <c r="AI198" s="97"/>
      <c r="AJ198" s="97"/>
      <c r="AK198" s="97"/>
      <c r="AL198" s="97"/>
      <c r="AM198" s="97"/>
    </row>
    <row r="199" spans="1:39" s="94" customFormat="1" ht="18.75" customHeight="1" x14ac:dyDescent="0.25">
      <c r="A199" s="222">
        <f t="shared" si="5"/>
        <v>190</v>
      </c>
      <c r="B199" s="132"/>
      <c r="C199" s="133"/>
      <c r="D199" s="133"/>
      <c r="E199" s="133"/>
      <c r="F199" s="133"/>
      <c r="G199" s="133"/>
      <c r="H199" s="133"/>
      <c r="I199" s="133"/>
      <c r="J199" s="136"/>
      <c r="K199" s="136"/>
      <c r="L199" s="136"/>
      <c r="M199" s="133"/>
      <c r="N199" s="133"/>
      <c r="O199" s="133"/>
      <c r="P199" s="133"/>
      <c r="Q199" s="133"/>
      <c r="R199" s="133"/>
      <c r="S199" s="133"/>
      <c r="T199" s="133"/>
      <c r="U199" s="136"/>
      <c r="V199" s="137"/>
      <c r="W199" s="137"/>
      <c r="X199" s="137"/>
      <c r="Y199" s="137"/>
      <c r="Z199" s="137"/>
      <c r="AA199" s="137"/>
      <c r="AB199" s="138"/>
      <c r="AC199" s="182"/>
      <c r="AD199" s="97"/>
      <c r="AE199" s="97"/>
      <c r="AF199" s="97"/>
      <c r="AG199" s="97"/>
      <c r="AH199" s="97"/>
      <c r="AI199" s="97"/>
      <c r="AJ199" s="97"/>
      <c r="AK199" s="97"/>
      <c r="AL199" s="97"/>
      <c r="AM199" s="97"/>
    </row>
    <row r="200" spans="1:39" s="94" customFormat="1" ht="18.75" customHeight="1" x14ac:dyDescent="0.25">
      <c r="A200" s="222">
        <f t="shared" si="5"/>
        <v>191</v>
      </c>
      <c r="B200" s="132"/>
      <c r="C200" s="133"/>
      <c r="D200" s="133"/>
      <c r="E200" s="133"/>
      <c r="F200" s="133"/>
      <c r="G200" s="133"/>
      <c r="H200" s="133"/>
      <c r="I200" s="133"/>
      <c r="J200" s="136"/>
      <c r="K200" s="136"/>
      <c r="L200" s="136"/>
      <c r="M200" s="133"/>
      <c r="N200" s="133"/>
      <c r="O200" s="133"/>
      <c r="P200" s="133"/>
      <c r="Q200" s="133"/>
      <c r="R200" s="133"/>
      <c r="S200" s="133"/>
      <c r="T200" s="133"/>
      <c r="U200" s="136"/>
      <c r="V200" s="137"/>
      <c r="W200" s="137"/>
      <c r="X200" s="137"/>
      <c r="Y200" s="137"/>
      <c r="Z200" s="137"/>
      <c r="AA200" s="137"/>
      <c r="AB200" s="138"/>
      <c r="AC200" s="182"/>
      <c r="AD200" s="97"/>
      <c r="AE200" s="97"/>
      <c r="AF200" s="97"/>
      <c r="AG200" s="97"/>
      <c r="AH200" s="97"/>
      <c r="AI200" s="97"/>
      <c r="AJ200" s="97"/>
      <c r="AK200" s="97"/>
      <c r="AL200" s="97"/>
      <c r="AM200" s="97"/>
    </row>
    <row r="201" spans="1:39" s="94" customFormat="1" ht="18.75" customHeight="1" x14ac:dyDescent="0.25">
      <c r="A201" s="222">
        <f t="shared" si="5"/>
        <v>192</v>
      </c>
      <c r="B201" s="132"/>
      <c r="C201" s="144"/>
      <c r="D201" s="144"/>
      <c r="E201" s="144"/>
      <c r="F201" s="144"/>
      <c r="G201" s="144"/>
      <c r="H201" s="144"/>
      <c r="I201" s="144"/>
      <c r="J201" s="145"/>
      <c r="K201" s="145"/>
      <c r="L201" s="145"/>
      <c r="M201" s="144"/>
      <c r="N201" s="144"/>
      <c r="O201" s="144"/>
      <c r="P201" s="144"/>
      <c r="Q201" s="144"/>
      <c r="R201" s="144"/>
      <c r="S201" s="144"/>
      <c r="T201" s="144"/>
      <c r="U201" s="145"/>
      <c r="V201" s="146"/>
      <c r="W201" s="146"/>
      <c r="X201" s="146"/>
      <c r="Y201" s="146"/>
      <c r="Z201" s="146"/>
      <c r="AA201" s="146"/>
      <c r="AB201" s="205"/>
      <c r="AC201" s="182"/>
      <c r="AD201" s="97"/>
      <c r="AE201" s="97"/>
      <c r="AF201" s="97"/>
      <c r="AG201" s="97"/>
      <c r="AH201" s="97"/>
      <c r="AI201" s="97"/>
      <c r="AJ201" s="97"/>
      <c r="AK201" s="97"/>
      <c r="AL201" s="97"/>
      <c r="AM201" s="97"/>
    </row>
    <row r="202" spans="1:39" s="94" customFormat="1" ht="18.75" customHeight="1" x14ac:dyDescent="0.25">
      <c r="A202" s="222">
        <f t="shared" si="5"/>
        <v>193</v>
      </c>
      <c r="B202" s="132"/>
      <c r="C202" s="133"/>
      <c r="D202" s="133"/>
      <c r="E202" s="133"/>
      <c r="F202" s="133"/>
      <c r="G202" s="133"/>
      <c r="H202" s="133"/>
      <c r="I202" s="133"/>
      <c r="J202" s="136"/>
      <c r="K202" s="136"/>
      <c r="L202" s="136"/>
      <c r="M202" s="133"/>
      <c r="N202" s="133"/>
      <c r="O202" s="133"/>
      <c r="P202" s="133"/>
      <c r="Q202" s="133"/>
      <c r="R202" s="133"/>
      <c r="S202" s="133"/>
      <c r="T202" s="133"/>
      <c r="U202" s="136"/>
      <c r="V202" s="137"/>
      <c r="W202" s="137"/>
      <c r="X202" s="137"/>
      <c r="Y202" s="137"/>
      <c r="Z202" s="137"/>
      <c r="AA202" s="137"/>
      <c r="AB202" s="138"/>
      <c r="AC202" s="182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</row>
    <row r="203" spans="1:39" s="94" customFormat="1" ht="18.75" customHeight="1" x14ac:dyDescent="0.25">
      <c r="A203" s="222">
        <f t="shared" si="5"/>
        <v>194</v>
      </c>
      <c r="B203" s="132"/>
      <c r="C203" s="133"/>
      <c r="D203" s="133"/>
      <c r="E203" s="133"/>
      <c r="F203" s="133"/>
      <c r="G203" s="133"/>
      <c r="H203" s="133"/>
      <c r="I203" s="133"/>
      <c r="J203" s="136"/>
      <c r="K203" s="136"/>
      <c r="L203" s="136"/>
      <c r="M203" s="133"/>
      <c r="N203" s="133"/>
      <c r="O203" s="133"/>
      <c r="P203" s="133"/>
      <c r="Q203" s="133"/>
      <c r="R203" s="133"/>
      <c r="S203" s="133"/>
      <c r="T203" s="133"/>
      <c r="U203" s="136"/>
      <c r="V203" s="137"/>
      <c r="W203" s="137"/>
      <c r="X203" s="137"/>
      <c r="Y203" s="137"/>
      <c r="Z203" s="137"/>
      <c r="AA203" s="137"/>
      <c r="AB203" s="138"/>
      <c r="AC203" s="182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</row>
    <row r="204" spans="1:39" s="94" customFormat="1" ht="18.75" customHeight="1" x14ac:dyDescent="0.25">
      <c r="A204" s="222">
        <f t="shared" si="5"/>
        <v>195</v>
      </c>
      <c r="B204" s="132"/>
      <c r="C204" s="133"/>
      <c r="D204" s="133"/>
      <c r="E204" s="133"/>
      <c r="F204" s="133"/>
      <c r="G204" s="133"/>
      <c r="H204" s="133"/>
      <c r="I204" s="133"/>
      <c r="J204" s="136"/>
      <c r="K204" s="136"/>
      <c r="L204" s="136"/>
      <c r="M204" s="133"/>
      <c r="N204" s="133"/>
      <c r="O204" s="133"/>
      <c r="P204" s="133"/>
      <c r="Q204" s="133"/>
      <c r="R204" s="133"/>
      <c r="S204" s="133"/>
      <c r="T204" s="133"/>
      <c r="U204" s="136"/>
      <c r="V204" s="137"/>
      <c r="W204" s="137"/>
      <c r="X204" s="137"/>
      <c r="Y204" s="137"/>
      <c r="Z204" s="137"/>
      <c r="AA204" s="137"/>
      <c r="AB204" s="138"/>
      <c r="AC204" s="182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</row>
    <row r="205" spans="1:39" s="94" customFormat="1" ht="18.75" customHeight="1" x14ac:dyDescent="0.25">
      <c r="A205" s="222">
        <f t="shared" si="5"/>
        <v>196</v>
      </c>
      <c r="B205" s="132"/>
      <c r="C205" s="133"/>
      <c r="D205" s="133"/>
      <c r="E205" s="133"/>
      <c r="F205" s="133"/>
      <c r="G205" s="133"/>
      <c r="H205" s="133"/>
      <c r="I205" s="133"/>
      <c r="J205" s="136"/>
      <c r="K205" s="136"/>
      <c r="L205" s="136"/>
      <c r="M205" s="133"/>
      <c r="N205" s="133"/>
      <c r="O205" s="133"/>
      <c r="P205" s="133"/>
      <c r="Q205" s="133"/>
      <c r="R205" s="133"/>
      <c r="S205" s="133"/>
      <c r="T205" s="133"/>
      <c r="U205" s="136"/>
      <c r="V205" s="137"/>
      <c r="W205" s="137"/>
      <c r="X205" s="137"/>
      <c r="Y205" s="137"/>
      <c r="Z205" s="137"/>
      <c r="AA205" s="137"/>
      <c r="AB205" s="138"/>
      <c r="AC205" s="182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</row>
    <row r="206" spans="1:39" s="94" customFormat="1" ht="18.75" customHeight="1" x14ac:dyDescent="0.25">
      <c r="A206" s="222">
        <f t="shared" si="5"/>
        <v>197</v>
      </c>
      <c r="B206" s="132"/>
      <c r="C206" s="133"/>
      <c r="D206" s="133"/>
      <c r="E206" s="133"/>
      <c r="F206" s="133"/>
      <c r="G206" s="133"/>
      <c r="H206" s="133"/>
      <c r="I206" s="133"/>
      <c r="J206" s="136"/>
      <c r="K206" s="136"/>
      <c r="L206" s="136"/>
      <c r="M206" s="133"/>
      <c r="N206" s="133"/>
      <c r="O206" s="133"/>
      <c r="P206" s="133"/>
      <c r="Q206" s="133"/>
      <c r="R206" s="133"/>
      <c r="S206" s="133"/>
      <c r="T206" s="133"/>
      <c r="U206" s="136"/>
      <c r="V206" s="137"/>
      <c r="W206" s="137"/>
      <c r="X206" s="137"/>
      <c r="Y206" s="137"/>
      <c r="Z206" s="137"/>
      <c r="AA206" s="137"/>
      <c r="AB206" s="138"/>
      <c r="AC206" s="182"/>
      <c r="AD206" s="97"/>
      <c r="AE206" s="97"/>
      <c r="AF206" s="97"/>
      <c r="AG206" s="97"/>
      <c r="AH206" s="97"/>
      <c r="AI206" s="97"/>
      <c r="AJ206" s="97"/>
      <c r="AK206" s="97"/>
      <c r="AL206" s="97"/>
      <c r="AM206" s="97"/>
    </row>
    <row r="207" spans="1:39" s="94" customFormat="1" ht="18.75" customHeight="1" x14ac:dyDescent="0.25">
      <c r="A207" s="222">
        <f t="shared" si="5"/>
        <v>198</v>
      </c>
      <c r="B207" s="132"/>
      <c r="C207" s="133"/>
      <c r="D207" s="133"/>
      <c r="E207" s="133"/>
      <c r="F207" s="133"/>
      <c r="G207" s="133"/>
      <c r="H207" s="133"/>
      <c r="I207" s="133"/>
      <c r="J207" s="136"/>
      <c r="K207" s="136"/>
      <c r="L207" s="136"/>
      <c r="M207" s="133"/>
      <c r="N207" s="133"/>
      <c r="O207" s="133"/>
      <c r="P207" s="133"/>
      <c r="Q207" s="133"/>
      <c r="R207" s="133"/>
      <c r="S207" s="133"/>
      <c r="T207" s="133"/>
      <c r="U207" s="136"/>
      <c r="V207" s="137"/>
      <c r="W207" s="137"/>
      <c r="X207" s="137"/>
      <c r="Y207" s="137"/>
      <c r="Z207" s="137"/>
      <c r="AA207" s="137"/>
      <c r="AB207" s="138"/>
      <c r="AC207" s="182"/>
      <c r="AD207" s="97"/>
      <c r="AE207" s="97"/>
      <c r="AF207" s="97"/>
      <c r="AG207" s="97"/>
      <c r="AH207" s="97"/>
      <c r="AI207" s="97"/>
      <c r="AJ207" s="97"/>
      <c r="AK207" s="97"/>
      <c r="AL207" s="97"/>
      <c r="AM207" s="97"/>
    </row>
    <row r="208" spans="1:39" s="94" customFormat="1" ht="18.75" customHeight="1" x14ac:dyDescent="0.25">
      <c r="A208" s="222">
        <f t="shared" si="5"/>
        <v>199</v>
      </c>
      <c r="B208" s="132"/>
      <c r="C208" s="133"/>
      <c r="D208" s="133"/>
      <c r="E208" s="133"/>
      <c r="F208" s="133"/>
      <c r="G208" s="133"/>
      <c r="H208" s="133"/>
      <c r="I208" s="133"/>
      <c r="J208" s="136"/>
      <c r="K208" s="136"/>
      <c r="L208" s="136"/>
      <c r="M208" s="133"/>
      <c r="N208" s="217"/>
      <c r="O208" s="133"/>
      <c r="P208" s="133"/>
      <c r="Q208" s="133"/>
      <c r="R208" s="133"/>
      <c r="S208" s="133"/>
      <c r="T208" s="133"/>
      <c r="U208" s="136"/>
      <c r="V208" s="137"/>
      <c r="W208" s="137"/>
      <c r="X208" s="137"/>
      <c r="Y208" s="137"/>
      <c r="Z208" s="137"/>
      <c r="AA208" s="137"/>
      <c r="AB208" s="138"/>
      <c r="AC208" s="182"/>
      <c r="AD208" s="97"/>
      <c r="AE208" s="97"/>
      <c r="AF208" s="97"/>
      <c r="AG208" s="97"/>
      <c r="AH208" s="97"/>
      <c r="AI208" s="97"/>
      <c r="AJ208" s="97"/>
      <c r="AK208" s="97"/>
      <c r="AL208" s="97"/>
      <c r="AM208" s="97"/>
    </row>
    <row r="209" spans="1:39" s="94" customFormat="1" ht="18.75" customHeight="1" x14ac:dyDescent="0.25">
      <c r="A209" s="222">
        <f t="shared" si="5"/>
        <v>200</v>
      </c>
      <c r="B209" s="132"/>
      <c r="C209" s="133"/>
      <c r="D209" s="133"/>
      <c r="E209" s="133"/>
      <c r="F209" s="133"/>
      <c r="G209" s="133"/>
      <c r="H209" s="133"/>
      <c r="I209" s="133"/>
      <c r="J209" s="136"/>
      <c r="K209" s="136"/>
      <c r="L209" s="136"/>
      <c r="M209" s="133"/>
      <c r="N209" s="133"/>
      <c r="O209" s="133"/>
      <c r="P209" s="133"/>
      <c r="Q209" s="133"/>
      <c r="R209" s="133"/>
      <c r="S209" s="133"/>
      <c r="T209" s="133"/>
      <c r="U209" s="136"/>
      <c r="V209" s="137"/>
      <c r="W209" s="137"/>
      <c r="X209" s="137"/>
      <c r="Y209" s="137"/>
      <c r="Z209" s="137"/>
      <c r="AA209" s="137"/>
      <c r="AB209" s="138"/>
      <c r="AC209" s="182"/>
      <c r="AD209" s="97"/>
      <c r="AE209" s="97"/>
      <c r="AF209" s="97"/>
      <c r="AG209" s="97"/>
      <c r="AH209" s="97"/>
      <c r="AI209" s="97"/>
      <c r="AJ209" s="97"/>
      <c r="AK209" s="97"/>
      <c r="AL209" s="97"/>
      <c r="AM209" s="97"/>
    </row>
    <row r="210" spans="1:39" s="94" customFormat="1" ht="18.75" customHeight="1" x14ac:dyDescent="0.25">
      <c r="A210" s="222">
        <f t="shared" si="5"/>
        <v>201</v>
      </c>
      <c r="B210" s="132"/>
      <c r="C210" s="133"/>
      <c r="D210" s="133"/>
      <c r="E210" s="133"/>
      <c r="F210" s="133"/>
      <c r="G210" s="133"/>
      <c r="H210" s="133"/>
      <c r="I210" s="133"/>
      <c r="J210" s="136"/>
      <c r="K210" s="136"/>
      <c r="L210" s="136"/>
      <c r="M210" s="133"/>
      <c r="N210" s="133"/>
      <c r="O210" s="133"/>
      <c r="P210" s="133"/>
      <c r="Q210" s="133"/>
      <c r="R210" s="133"/>
      <c r="S210" s="133"/>
      <c r="T210" s="133"/>
      <c r="U210" s="136"/>
      <c r="V210" s="137"/>
      <c r="W210" s="137"/>
      <c r="X210" s="137"/>
      <c r="Y210" s="137"/>
      <c r="Z210" s="137"/>
      <c r="AA210" s="137"/>
      <c r="AB210" s="138"/>
      <c r="AC210" s="182"/>
      <c r="AD210" s="97"/>
      <c r="AE210" s="97"/>
      <c r="AF210" s="97"/>
      <c r="AG210" s="97"/>
      <c r="AH210" s="97"/>
      <c r="AI210" s="97"/>
      <c r="AJ210" s="97"/>
      <c r="AK210" s="97"/>
      <c r="AL210" s="97"/>
      <c r="AM210" s="97"/>
    </row>
    <row r="211" spans="1:39" s="94" customFormat="1" ht="18.75" customHeight="1" x14ac:dyDescent="0.25">
      <c r="A211" s="222">
        <f t="shared" si="5"/>
        <v>202</v>
      </c>
      <c r="B211" s="132"/>
      <c r="C211" s="133"/>
      <c r="D211" s="133"/>
      <c r="E211" s="133"/>
      <c r="F211" s="133"/>
      <c r="G211" s="133"/>
      <c r="H211" s="133"/>
      <c r="I211" s="133"/>
      <c r="J211" s="136"/>
      <c r="K211" s="136"/>
      <c r="L211" s="136"/>
      <c r="M211" s="133"/>
      <c r="N211" s="133"/>
      <c r="O211" s="133"/>
      <c r="P211" s="133"/>
      <c r="Q211" s="133"/>
      <c r="R211" s="133"/>
      <c r="S211" s="133"/>
      <c r="T211" s="133"/>
      <c r="U211" s="136"/>
      <c r="V211" s="137"/>
      <c r="W211" s="137"/>
      <c r="X211" s="137"/>
      <c r="Y211" s="137"/>
      <c r="Z211" s="137"/>
      <c r="AA211" s="137"/>
      <c r="AB211" s="138"/>
      <c r="AC211" s="182"/>
      <c r="AD211" s="97"/>
      <c r="AE211" s="97"/>
      <c r="AF211" s="97"/>
      <c r="AG211" s="97"/>
      <c r="AH211" s="97"/>
      <c r="AI211" s="97"/>
      <c r="AJ211" s="97"/>
      <c r="AK211" s="97"/>
      <c r="AL211" s="97"/>
      <c r="AM211" s="97"/>
    </row>
    <row r="212" spans="1:39" s="94" customFormat="1" ht="18.75" customHeight="1" x14ac:dyDescent="0.25">
      <c r="A212" s="222">
        <f t="shared" si="5"/>
        <v>203</v>
      </c>
      <c r="B212" s="132"/>
      <c r="C212" s="133"/>
      <c r="D212" s="133"/>
      <c r="E212" s="133"/>
      <c r="F212" s="133"/>
      <c r="G212" s="133"/>
      <c r="H212" s="133"/>
      <c r="I212" s="133"/>
      <c r="J212" s="136"/>
      <c r="K212" s="136"/>
      <c r="L212" s="136"/>
      <c r="M212" s="133"/>
      <c r="N212" s="133"/>
      <c r="O212" s="133"/>
      <c r="P212" s="133"/>
      <c r="Q212" s="133"/>
      <c r="R212" s="133"/>
      <c r="S212" s="133"/>
      <c r="T212" s="133"/>
      <c r="U212" s="136"/>
      <c r="V212" s="137"/>
      <c r="W212" s="137"/>
      <c r="X212" s="137"/>
      <c r="Y212" s="137"/>
      <c r="Z212" s="137"/>
      <c r="AA212" s="137"/>
      <c r="AB212" s="138"/>
      <c r="AC212" s="182"/>
      <c r="AD212" s="97"/>
      <c r="AE212" s="97"/>
      <c r="AF212" s="97"/>
      <c r="AG212" s="97"/>
      <c r="AH212" s="97"/>
      <c r="AI212" s="97"/>
      <c r="AJ212" s="97"/>
      <c r="AK212" s="97"/>
      <c r="AL212" s="97"/>
      <c r="AM212" s="97"/>
    </row>
    <row r="213" spans="1:39" s="94" customFormat="1" ht="18.75" customHeight="1" x14ac:dyDescent="0.25">
      <c r="A213" s="222">
        <f t="shared" si="5"/>
        <v>204</v>
      </c>
      <c r="B213" s="132"/>
      <c r="C213" s="133"/>
      <c r="D213" s="133"/>
      <c r="E213" s="133"/>
      <c r="F213" s="133"/>
      <c r="G213" s="133"/>
      <c r="H213" s="133"/>
      <c r="I213" s="133"/>
      <c r="J213" s="136"/>
      <c r="K213" s="136"/>
      <c r="L213" s="136"/>
      <c r="M213" s="133"/>
      <c r="N213" s="133"/>
      <c r="O213" s="133"/>
      <c r="P213" s="133"/>
      <c r="Q213" s="133"/>
      <c r="R213" s="133"/>
      <c r="S213" s="133"/>
      <c r="T213" s="133"/>
      <c r="U213" s="136"/>
      <c r="V213" s="137"/>
      <c r="W213" s="137"/>
      <c r="X213" s="137"/>
      <c r="Y213" s="137"/>
      <c r="Z213" s="137"/>
      <c r="AA213" s="137"/>
      <c r="AB213" s="138"/>
      <c r="AC213" s="182"/>
      <c r="AD213" s="97"/>
      <c r="AE213" s="97"/>
      <c r="AF213" s="97"/>
      <c r="AG213" s="97"/>
      <c r="AH213" s="97"/>
      <c r="AI213" s="97"/>
      <c r="AJ213" s="97"/>
      <c r="AK213" s="97"/>
      <c r="AL213" s="97"/>
      <c r="AM213" s="97"/>
    </row>
    <row r="214" spans="1:39" s="94" customFormat="1" ht="18.75" customHeight="1" x14ac:dyDescent="0.25">
      <c r="A214" s="222">
        <f t="shared" si="5"/>
        <v>205</v>
      </c>
      <c r="B214" s="132"/>
      <c r="C214" s="133"/>
      <c r="D214" s="133"/>
      <c r="E214" s="133"/>
      <c r="F214" s="133"/>
      <c r="G214" s="133"/>
      <c r="H214" s="133"/>
      <c r="I214" s="133"/>
      <c r="J214" s="136"/>
      <c r="K214" s="136"/>
      <c r="L214" s="136"/>
      <c r="M214" s="133"/>
      <c r="N214" s="133"/>
      <c r="O214" s="133"/>
      <c r="P214" s="133"/>
      <c r="Q214" s="133"/>
      <c r="R214" s="133"/>
      <c r="S214" s="133"/>
      <c r="T214" s="133"/>
      <c r="U214" s="136"/>
      <c r="V214" s="137"/>
      <c r="W214" s="137"/>
      <c r="X214" s="137"/>
      <c r="Y214" s="137"/>
      <c r="Z214" s="137"/>
      <c r="AA214" s="137"/>
      <c r="AB214" s="138"/>
      <c r="AC214" s="182"/>
      <c r="AD214" s="97"/>
      <c r="AE214" s="97"/>
      <c r="AF214" s="97"/>
      <c r="AG214" s="97"/>
      <c r="AH214" s="97"/>
      <c r="AI214" s="97"/>
      <c r="AJ214" s="97"/>
      <c r="AK214" s="97"/>
      <c r="AL214" s="97"/>
      <c r="AM214" s="97"/>
    </row>
    <row r="215" spans="1:39" s="94" customFormat="1" ht="18.75" customHeight="1" x14ac:dyDescent="0.25">
      <c r="A215" s="222">
        <f t="shared" si="5"/>
        <v>206</v>
      </c>
      <c r="B215" s="132"/>
      <c r="C215" s="133"/>
      <c r="D215" s="133"/>
      <c r="E215" s="133"/>
      <c r="F215" s="133"/>
      <c r="G215" s="133"/>
      <c r="H215" s="133"/>
      <c r="I215" s="133"/>
      <c r="J215" s="136"/>
      <c r="K215" s="136"/>
      <c r="L215" s="136"/>
      <c r="M215" s="133"/>
      <c r="N215" s="133"/>
      <c r="O215" s="133"/>
      <c r="P215" s="133"/>
      <c r="Q215" s="133"/>
      <c r="R215" s="133"/>
      <c r="S215" s="133"/>
      <c r="T215" s="133"/>
      <c r="U215" s="136"/>
      <c r="V215" s="137"/>
      <c r="W215" s="137"/>
      <c r="X215" s="137"/>
      <c r="Y215" s="137"/>
      <c r="Z215" s="137"/>
      <c r="AA215" s="137"/>
      <c r="AB215" s="138"/>
      <c r="AC215" s="182"/>
      <c r="AD215" s="97"/>
      <c r="AE215" s="97"/>
      <c r="AF215" s="97"/>
      <c r="AG215" s="97"/>
      <c r="AH215" s="97"/>
      <c r="AI215" s="97"/>
      <c r="AJ215" s="97"/>
      <c r="AK215" s="97"/>
      <c r="AL215" s="97"/>
      <c r="AM215" s="97"/>
    </row>
    <row r="216" spans="1:39" s="94" customFormat="1" ht="18.75" customHeight="1" x14ac:dyDescent="0.25">
      <c r="A216" s="222">
        <f t="shared" si="5"/>
        <v>207</v>
      </c>
      <c r="B216" s="132"/>
      <c r="C216" s="133"/>
      <c r="D216" s="133"/>
      <c r="E216" s="133"/>
      <c r="F216" s="133"/>
      <c r="G216" s="133"/>
      <c r="H216" s="133"/>
      <c r="I216" s="133"/>
      <c r="J216" s="136"/>
      <c r="K216" s="136"/>
      <c r="L216" s="136"/>
      <c r="M216" s="133"/>
      <c r="N216" s="133"/>
      <c r="O216" s="133"/>
      <c r="P216" s="133"/>
      <c r="Q216" s="133"/>
      <c r="R216" s="133"/>
      <c r="S216" s="133"/>
      <c r="T216" s="133"/>
      <c r="U216" s="136"/>
      <c r="V216" s="137"/>
      <c r="W216" s="137"/>
      <c r="X216" s="137"/>
      <c r="Y216" s="137"/>
      <c r="Z216" s="137"/>
      <c r="AA216" s="137"/>
      <c r="AB216" s="138"/>
      <c r="AC216" s="182"/>
      <c r="AD216" s="97"/>
      <c r="AE216" s="97"/>
      <c r="AF216" s="97"/>
      <c r="AG216" s="97"/>
      <c r="AH216" s="97"/>
      <c r="AI216" s="97"/>
      <c r="AJ216" s="97"/>
      <c r="AK216" s="97"/>
      <c r="AL216" s="97"/>
      <c r="AM216" s="97"/>
    </row>
    <row r="217" spans="1:39" s="94" customFormat="1" ht="18.75" customHeight="1" x14ac:dyDescent="0.25">
      <c r="A217" s="222">
        <f t="shared" si="5"/>
        <v>208</v>
      </c>
      <c r="B217" s="132"/>
      <c r="C217" s="133"/>
      <c r="D217" s="133"/>
      <c r="E217" s="133"/>
      <c r="F217" s="133"/>
      <c r="G217" s="133"/>
      <c r="H217" s="133"/>
      <c r="I217" s="133"/>
      <c r="J217" s="136"/>
      <c r="K217" s="136"/>
      <c r="L217" s="136"/>
      <c r="M217" s="133"/>
      <c r="N217" s="133"/>
      <c r="O217" s="133"/>
      <c r="P217" s="133"/>
      <c r="Q217" s="133"/>
      <c r="R217" s="133"/>
      <c r="S217" s="133"/>
      <c r="T217" s="133"/>
      <c r="U217" s="136"/>
      <c r="V217" s="137"/>
      <c r="W217" s="137"/>
      <c r="X217" s="137"/>
      <c r="Y217" s="137"/>
      <c r="Z217" s="137"/>
      <c r="AA217" s="137"/>
      <c r="AB217" s="138"/>
      <c r="AC217" s="182"/>
      <c r="AD217" s="97"/>
      <c r="AE217" s="97"/>
      <c r="AF217" s="97"/>
      <c r="AG217" s="97"/>
      <c r="AH217" s="97"/>
      <c r="AI217" s="97"/>
      <c r="AJ217" s="97"/>
      <c r="AK217" s="97"/>
      <c r="AL217" s="97"/>
      <c r="AM217" s="97"/>
    </row>
    <row r="218" spans="1:39" s="94" customFormat="1" ht="18.75" customHeight="1" x14ac:dyDescent="0.25">
      <c r="A218" s="222">
        <f t="shared" si="5"/>
        <v>209</v>
      </c>
      <c r="B218" s="132"/>
      <c r="C218" s="133"/>
      <c r="D218" s="133"/>
      <c r="E218" s="133"/>
      <c r="F218" s="133"/>
      <c r="G218" s="133"/>
      <c r="H218" s="133"/>
      <c r="I218" s="133"/>
      <c r="J218" s="136"/>
      <c r="K218" s="136"/>
      <c r="L218" s="136"/>
      <c r="M218" s="133"/>
      <c r="N218" s="133"/>
      <c r="O218" s="133"/>
      <c r="P218" s="133"/>
      <c r="Q218" s="133"/>
      <c r="R218" s="133"/>
      <c r="S218" s="133"/>
      <c r="T218" s="133"/>
      <c r="U218" s="136"/>
      <c r="V218" s="137"/>
      <c r="W218" s="137"/>
      <c r="X218" s="137"/>
      <c r="Y218" s="137"/>
      <c r="Z218" s="137"/>
      <c r="AA218" s="137"/>
      <c r="AB218" s="138"/>
      <c r="AC218" s="182"/>
      <c r="AD218" s="97"/>
      <c r="AE218" s="97"/>
      <c r="AF218" s="97"/>
      <c r="AG218" s="97"/>
      <c r="AH218" s="97"/>
      <c r="AI218" s="97"/>
      <c r="AJ218" s="97"/>
      <c r="AK218" s="97"/>
      <c r="AL218" s="97"/>
      <c r="AM218" s="97"/>
    </row>
    <row r="219" spans="1:39" s="94" customFormat="1" ht="18.75" customHeight="1" x14ac:dyDescent="0.25">
      <c r="A219" s="222">
        <f t="shared" si="5"/>
        <v>210</v>
      </c>
      <c r="B219" s="132"/>
      <c r="C219" s="133"/>
      <c r="D219" s="133"/>
      <c r="E219" s="133"/>
      <c r="F219" s="133"/>
      <c r="G219" s="133"/>
      <c r="H219" s="133"/>
      <c r="I219" s="133"/>
      <c r="J219" s="136"/>
      <c r="K219" s="136"/>
      <c r="L219" s="136"/>
      <c r="M219" s="133"/>
      <c r="N219" s="133"/>
      <c r="O219" s="133"/>
      <c r="P219" s="133"/>
      <c r="Q219" s="133"/>
      <c r="R219" s="133"/>
      <c r="S219" s="133"/>
      <c r="T219" s="133"/>
      <c r="U219" s="136"/>
      <c r="V219" s="137"/>
      <c r="W219" s="137"/>
      <c r="X219" s="137"/>
      <c r="Y219" s="137"/>
      <c r="Z219" s="137"/>
      <c r="AA219" s="137"/>
      <c r="AB219" s="138"/>
      <c r="AC219" s="182"/>
      <c r="AD219" s="97"/>
      <c r="AE219" s="97"/>
      <c r="AF219" s="97"/>
      <c r="AG219" s="97"/>
      <c r="AH219" s="97"/>
      <c r="AI219" s="97"/>
      <c r="AJ219" s="97"/>
      <c r="AK219" s="97"/>
      <c r="AL219" s="97"/>
      <c r="AM219" s="97"/>
    </row>
    <row r="220" spans="1:39" s="94" customFormat="1" ht="18.75" customHeight="1" x14ac:dyDescent="0.25">
      <c r="A220" s="222">
        <f t="shared" si="5"/>
        <v>211</v>
      </c>
      <c r="B220" s="132"/>
      <c r="C220" s="133"/>
      <c r="D220" s="133"/>
      <c r="E220" s="133"/>
      <c r="F220" s="133"/>
      <c r="G220" s="133"/>
      <c r="H220" s="133"/>
      <c r="I220" s="133"/>
      <c r="J220" s="136"/>
      <c r="K220" s="136"/>
      <c r="L220" s="136"/>
      <c r="M220" s="133"/>
      <c r="N220" s="133"/>
      <c r="O220" s="133"/>
      <c r="P220" s="133"/>
      <c r="Q220" s="133"/>
      <c r="R220" s="133"/>
      <c r="S220" s="133"/>
      <c r="T220" s="133"/>
      <c r="U220" s="136"/>
      <c r="V220" s="137"/>
      <c r="W220" s="137"/>
      <c r="X220" s="137"/>
      <c r="Y220" s="137"/>
      <c r="Z220" s="137"/>
      <c r="AA220" s="137"/>
      <c r="AB220" s="138"/>
      <c r="AC220" s="182"/>
      <c r="AD220" s="97"/>
      <c r="AE220" s="97"/>
      <c r="AF220" s="97"/>
      <c r="AG220" s="97"/>
      <c r="AH220" s="97"/>
      <c r="AI220" s="97"/>
      <c r="AJ220" s="97"/>
      <c r="AK220" s="97"/>
      <c r="AL220" s="97"/>
      <c r="AM220" s="97"/>
    </row>
    <row r="221" spans="1:39" s="94" customFormat="1" ht="18.75" customHeight="1" x14ac:dyDescent="0.25">
      <c r="A221" s="222">
        <f t="shared" si="5"/>
        <v>212</v>
      </c>
      <c r="B221" s="132"/>
      <c r="C221" s="133"/>
      <c r="D221" s="133"/>
      <c r="E221" s="133"/>
      <c r="F221" s="133"/>
      <c r="G221" s="133"/>
      <c r="H221" s="133"/>
      <c r="I221" s="133"/>
      <c r="J221" s="136"/>
      <c r="K221" s="136"/>
      <c r="L221" s="136"/>
      <c r="M221" s="133"/>
      <c r="N221" s="133"/>
      <c r="O221" s="133"/>
      <c r="P221" s="133"/>
      <c r="Q221" s="133"/>
      <c r="R221" s="133"/>
      <c r="S221" s="133"/>
      <c r="T221" s="133"/>
      <c r="U221" s="136"/>
      <c r="V221" s="137"/>
      <c r="W221" s="137"/>
      <c r="X221" s="137"/>
      <c r="Y221" s="137"/>
      <c r="Z221" s="137"/>
      <c r="AA221" s="137"/>
      <c r="AB221" s="138"/>
      <c r="AC221" s="182"/>
      <c r="AD221" s="97"/>
      <c r="AE221" s="97"/>
      <c r="AF221" s="97"/>
      <c r="AG221" s="97"/>
      <c r="AH221" s="97"/>
      <c r="AI221" s="97"/>
      <c r="AJ221" s="97"/>
      <c r="AK221" s="97"/>
      <c r="AL221" s="97"/>
      <c r="AM221" s="97"/>
    </row>
    <row r="222" spans="1:39" s="94" customFormat="1" ht="18.75" customHeight="1" x14ac:dyDescent="0.25">
      <c r="A222" s="222">
        <f t="shared" si="5"/>
        <v>213</v>
      </c>
      <c r="B222" s="132"/>
      <c r="C222" s="133"/>
      <c r="D222" s="133"/>
      <c r="E222" s="133"/>
      <c r="F222" s="133"/>
      <c r="G222" s="133"/>
      <c r="H222" s="133"/>
      <c r="I222" s="133"/>
      <c r="J222" s="136"/>
      <c r="K222" s="136"/>
      <c r="L222" s="136"/>
      <c r="M222" s="133"/>
      <c r="N222" s="133"/>
      <c r="O222" s="133"/>
      <c r="P222" s="133"/>
      <c r="Q222" s="133"/>
      <c r="R222" s="133"/>
      <c r="S222" s="133"/>
      <c r="T222" s="133"/>
      <c r="U222" s="136"/>
      <c r="V222" s="137"/>
      <c r="W222" s="137"/>
      <c r="X222" s="137"/>
      <c r="Y222" s="137"/>
      <c r="Z222" s="137"/>
      <c r="AA222" s="137"/>
      <c r="AB222" s="138"/>
      <c r="AC222" s="182"/>
      <c r="AD222" s="97"/>
      <c r="AE222" s="97"/>
      <c r="AF222" s="97"/>
      <c r="AG222" s="97"/>
      <c r="AH222" s="97"/>
      <c r="AI222" s="97"/>
      <c r="AJ222" s="97"/>
      <c r="AK222" s="97"/>
      <c r="AL222" s="97"/>
      <c r="AM222" s="97"/>
    </row>
    <row r="223" spans="1:39" s="94" customFormat="1" ht="18.75" customHeight="1" x14ac:dyDescent="0.25">
      <c r="A223" s="222">
        <f t="shared" si="5"/>
        <v>214</v>
      </c>
      <c r="B223" s="132"/>
      <c r="C223" s="133"/>
      <c r="D223" s="133"/>
      <c r="E223" s="133"/>
      <c r="F223" s="133"/>
      <c r="G223" s="133"/>
      <c r="H223" s="133"/>
      <c r="I223" s="133"/>
      <c r="J223" s="136"/>
      <c r="K223" s="136"/>
      <c r="L223" s="136"/>
      <c r="M223" s="133"/>
      <c r="N223" s="133"/>
      <c r="O223" s="133"/>
      <c r="P223" s="133"/>
      <c r="Q223" s="133"/>
      <c r="R223" s="133"/>
      <c r="S223" s="133"/>
      <c r="T223" s="133"/>
      <c r="U223" s="136"/>
      <c r="V223" s="137"/>
      <c r="W223" s="137"/>
      <c r="X223" s="137"/>
      <c r="Y223" s="137"/>
      <c r="Z223" s="137"/>
      <c r="AA223" s="137"/>
      <c r="AB223" s="138"/>
      <c r="AC223" s="182"/>
      <c r="AD223" s="97"/>
      <c r="AE223" s="97"/>
      <c r="AF223" s="97"/>
      <c r="AG223" s="97"/>
      <c r="AH223" s="97"/>
      <c r="AI223" s="97"/>
      <c r="AJ223" s="97"/>
      <c r="AK223" s="97"/>
      <c r="AL223" s="97"/>
      <c r="AM223" s="97"/>
    </row>
    <row r="224" spans="1:39" s="94" customFormat="1" ht="18.75" customHeight="1" x14ac:dyDescent="0.25">
      <c r="A224" s="222">
        <f t="shared" si="5"/>
        <v>215</v>
      </c>
      <c r="B224" s="132"/>
      <c r="C224" s="133"/>
      <c r="D224" s="133"/>
      <c r="E224" s="133"/>
      <c r="F224" s="133"/>
      <c r="G224" s="133"/>
      <c r="H224" s="133"/>
      <c r="I224" s="133"/>
      <c r="J224" s="136"/>
      <c r="K224" s="136"/>
      <c r="L224" s="136"/>
      <c r="M224" s="133"/>
      <c r="N224" s="133"/>
      <c r="O224" s="133"/>
      <c r="P224" s="133"/>
      <c r="Q224" s="133"/>
      <c r="R224" s="133"/>
      <c r="S224" s="133"/>
      <c r="T224" s="133"/>
      <c r="U224" s="136"/>
      <c r="V224" s="137"/>
      <c r="W224" s="137"/>
      <c r="X224" s="137"/>
      <c r="Y224" s="137"/>
      <c r="Z224" s="137"/>
      <c r="AA224" s="137"/>
      <c r="AB224" s="138"/>
      <c r="AC224" s="182"/>
      <c r="AD224" s="97"/>
      <c r="AE224" s="97"/>
      <c r="AF224" s="97"/>
      <c r="AG224" s="97"/>
      <c r="AH224" s="97"/>
      <c r="AI224" s="97"/>
      <c r="AJ224" s="97"/>
      <c r="AK224" s="97"/>
      <c r="AL224" s="97"/>
      <c r="AM224" s="97"/>
    </row>
    <row r="225" spans="1:39" s="94" customFormat="1" ht="18.75" customHeight="1" x14ac:dyDescent="0.25">
      <c r="A225" s="222">
        <f t="shared" si="5"/>
        <v>216</v>
      </c>
      <c r="B225" s="132"/>
      <c r="C225" s="133"/>
      <c r="D225" s="133"/>
      <c r="E225" s="133"/>
      <c r="F225" s="133"/>
      <c r="G225" s="133"/>
      <c r="H225" s="133"/>
      <c r="I225" s="133"/>
      <c r="J225" s="136"/>
      <c r="K225" s="136"/>
      <c r="L225" s="136"/>
      <c r="M225" s="133"/>
      <c r="N225" s="133"/>
      <c r="O225" s="133"/>
      <c r="P225" s="133"/>
      <c r="Q225" s="133"/>
      <c r="R225" s="133"/>
      <c r="S225" s="133"/>
      <c r="T225" s="133"/>
      <c r="U225" s="136"/>
      <c r="V225" s="137"/>
      <c r="W225" s="137"/>
      <c r="X225" s="137"/>
      <c r="Y225" s="137"/>
      <c r="Z225" s="137"/>
      <c r="AA225" s="137"/>
      <c r="AB225" s="138"/>
      <c r="AC225" s="182"/>
      <c r="AD225" s="97"/>
      <c r="AE225" s="97"/>
      <c r="AF225" s="97"/>
      <c r="AG225" s="97"/>
      <c r="AH225" s="97"/>
      <c r="AI225" s="97"/>
      <c r="AJ225" s="97"/>
      <c r="AK225" s="97"/>
      <c r="AL225" s="97"/>
      <c r="AM225" s="97"/>
    </row>
    <row r="226" spans="1:39" s="94" customFormat="1" ht="18.75" customHeight="1" x14ac:dyDescent="0.25">
      <c r="A226" s="222">
        <f t="shared" si="5"/>
        <v>217</v>
      </c>
      <c r="B226" s="132"/>
      <c r="C226" s="133"/>
      <c r="D226" s="133"/>
      <c r="E226" s="133"/>
      <c r="F226" s="133"/>
      <c r="G226" s="133"/>
      <c r="H226" s="133"/>
      <c r="I226" s="133"/>
      <c r="J226" s="136"/>
      <c r="K226" s="136"/>
      <c r="L226" s="136"/>
      <c r="M226" s="133"/>
      <c r="N226" s="133"/>
      <c r="O226" s="133"/>
      <c r="P226" s="133"/>
      <c r="Q226" s="133"/>
      <c r="R226" s="133"/>
      <c r="S226" s="133"/>
      <c r="T226" s="133"/>
      <c r="U226" s="136"/>
      <c r="V226" s="137"/>
      <c r="W226" s="137"/>
      <c r="X226" s="137"/>
      <c r="Y226" s="137"/>
      <c r="Z226" s="137"/>
      <c r="AA226" s="137"/>
      <c r="AB226" s="138"/>
      <c r="AC226" s="182"/>
      <c r="AD226" s="97"/>
      <c r="AE226" s="97"/>
      <c r="AF226" s="97"/>
      <c r="AG226" s="97"/>
      <c r="AH226" s="97"/>
      <c r="AI226" s="97"/>
      <c r="AJ226" s="97"/>
      <c r="AK226" s="97"/>
      <c r="AL226" s="97"/>
      <c r="AM226" s="97"/>
    </row>
    <row r="227" spans="1:39" s="94" customFormat="1" ht="18.75" customHeight="1" x14ac:dyDescent="0.25">
      <c r="A227" s="222">
        <f t="shared" si="5"/>
        <v>218</v>
      </c>
      <c r="B227" s="132"/>
      <c r="C227" s="133"/>
      <c r="D227" s="133"/>
      <c r="E227" s="133"/>
      <c r="F227" s="133"/>
      <c r="G227" s="133"/>
      <c r="H227" s="133"/>
      <c r="I227" s="133"/>
      <c r="J227" s="136"/>
      <c r="K227" s="136"/>
      <c r="L227" s="136"/>
      <c r="M227" s="133"/>
      <c r="N227" s="133"/>
      <c r="O227" s="133"/>
      <c r="P227" s="133"/>
      <c r="Q227" s="133"/>
      <c r="R227" s="133"/>
      <c r="S227" s="133"/>
      <c r="T227" s="133"/>
      <c r="U227" s="136"/>
      <c r="V227" s="137"/>
      <c r="W227" s="137"/>
      <c r="X227" s="137"/>
      <c r="Y227" s="137"/>
      <c r="Z227" s="137"/>
      <c r="AA227" s="137"/>
      <c r="AB227" s="138"/>
      <c r="AC227" s="182"/>
      <c r="AD227" s="97"/>
      <c r="AE227" s="97"/>
      <c r="AF227" s="97"/>
      <c r="AG227" s="97"/>
      <c r="AH227" s="97"/>
      <c r="AI227" s="97"/>
      <c r="AJ227" s="97"/>
      <c r="AK227" s="97"/>
      <c r="AL227" s="97"/>
      <c r="AM227" s="97"/>
    </row>
    <row r="228" spans="1:39" s="94" customFormat="1" ht="18.75" customHeight="1" x14ac:dyDescent="0.25">
      <c r="A228" s="222">
        <f t="shared" si="5"/>
        <v>219</v>
      </c>
      <c r="B228" s="132"/>
      <c r="C228" s="133"/>
      <c r="D228" s="133"/>
      <c r="E228" s="133"/>
      <c r="F228" s="133"/>
      <c r="G228" s="133"/>
      <c r="H228" s="133"/>
      <c r="I228" s="133"/>
      <c r="J228" s="136"/>
      <c r="K228" s="136"/>
      <c r="L228" s="136"/>
      <c r="M228" s="133"/>
      <c r="N228" s="133"/>
      <c r="O228" s="133"/>
      <c r="P228" s="133"/>
      <c r="Q228" s="133"/>
      <c r="R228" s="133"/>
      <c r="S228" s="133"/>
      <c r="T228" s="133"/>
      <c r="U228" s="136"/>
      <c r="V228" s="137"/>
      <c r="W228" s="137"/>
      <c r="X228" s="137"/>
      <c r="Y228" s="137"/>
      <c r="Z228" s="137"/>
      <c r="AA228" s="137"/>
      <c r="AB228" s="138"/>
      <c r="AC228" s="182"/>
      <c r="AD228" s="97"/>
      <c r="AE228" s="97"/>
      <c r="AF228" s="97"/>
      <c r="AG228" s="97"/>
      <c r="AH228" s="97"/>
      <c r="AI228" s="97"/>
      <c r="AJ228" s="97"/>
      <c r="AK228" s="97"/>
      <c r="AL228" s="97"/>
      <c r="AM228" s="97"/>
    </row>
    <row r="229" spans="1:39" s="94" customFormat="1" ht="18.75" customHeight="1" x14ac:dyDescent="0.25">
      <c r="A229" s="222">
        <f t="shared" si="5"/>
        <v>220</v>
      </c>
      <c r="B229" s="132"/>
      <c r="C229" s="133"/>
      <c r="D229" s="133"/>
      <c r="E229" s="133"/>
      <c r="F229" s="133"/>
      <c r="G229" s="133"/>
      <c r="H229" s="133"/>
      <c r="I229" s="133"/>
      <c r="J229" s="136"/>
      <c r="K229" s="136"/>
      <c r="L229" s="136"/>
      <c r="M229" s="133"/>
      <c r="N229" s="133"/>
      <c r="O229" s="133"/>
      <c r="P229" s="133"/>
      <c r="Q229" s="133"/>
      <c r="R229" s="133"/>
      <c r="S229" s="133"/>
      <c r="T229" s="133"/>
      <c r="U229" s="136"/>
      <c r="V229" s="137"/>
      <c r="W229" s="137"/>
      <c r="X229" s="137"/>
      <c r="Y229" s="137"/>
      <c r="Z229" s="137"/>
      <c r="AA229" s="137"/>
      <c r="AB229" s="138"/>
      <c r="AC229" s="182"/>
      <c r="AD229" s="97"/>
      <c r="AE229" s="97"/>
      <c r="AF229" s="97"/>
      <c r="AG229" s="97"/>
      <c r="AH229" s="97"/>
      <c r="AI229" s="97"/>
      <c r="AJ229" s="97"/>
      <c r="AK229" s="97"/>
      <c r="AL229" s="97"/>
      <c r="AM229" s="97"/>
    </row>
    <row r="230" spans="1:39" s="94" customFormat="1" ht="18.75" customHeight="1" x14ac:dyDescent="0.25">
      <c r="A230" s="222">
        <f t="shared" si="5"/>
        <v>221</v>
      </c>
      <c r="B230" s="132"/>
      <c r="C230" s="133"/>
      <c r="D230" s="133"/>
      <c r="E230" s="133"/>
      <c r="F230" s="133"/>
      <c r="G230" s="133"/>
      <c r="H230" s="133"/>
      <c r="I230" s="133"/>
      <c r="J230" s="136"/>
      <c r="K230" s="136"/>
      <c r="L230" s="136"/>
      <c r="M230" s="133"/>
      <c r="N230" s="133"/>
      <c r="O230" s="133"/>
      <c r="P230" s="133"/>
      <c r="Q230" s="133"/>
      <c r="R230" s="133"/>
      <c r="S230" s="133"/>
      <c r="T230" s="133"/>
      <c r="U230" s="136"/>
      <c r="V230" s="137"/>
      <c r="W230" s="137"/>
      <c r="X230" s="137"/>
      <c r="Y230" s="137"/>
      <c r="Z230" s="137"/>
      <c r="AA230" s="137"/>
      <c r="AB230" s="138"/>
      <c r="AC230" s="182"/>
      <c r="AD230" s="97"/>
      <c r="AE230" s="97"/>
      <c r="AF230" s="97"/>
      <c r="AG230" s="97"/>
      <c r="AH230" s="97"/>
      <c r="AI230" s="97"/>
      <c r="AJ230" s="97"/>
      <c r="AK230" s="97"/>
      <c r="AL230" s="97"/>
      <c r="AM230" s="97"/>
    </row>
    <row r="231" spans="1:39" s="94" customFormat="1" ht="18.75" customHeight="1" x14ac:dyDescent="0.25">
      <c r="A231" s="222">
        <f t="shared" si="5"/>
        <v>222</v>
      </c>
      <c r="B231" s="132"/>
      <c r="C231" s="133"/>
      <c r="D231" s="133"/>
      <c r="E231" s="133"/>
      <c r="F231" s="133"/>
      <c r="G231" s="133"/>
      <c r="H231" s="133"/>
      <c r="I231" s="133"/>
      <c r="J231" s="136"/>
      <c r="K231" s="136"/>
      <c r="L231" s="136"/>
      <c r="M231" s="133"/>
      <c r="N231" s="133"/>
      <c r="O231" s="133"/>
      <c r="P231" s="133"/>
      <c r="Q231" s="133"/>
      <c r="R231" s="133"/>
      <c r="S231" s="133"/>
      <c r="T231" s="133"/>
      <c r="U231" s="136"/>
      <c r="V231" s="137"/>
      <c r="W231" s="137"/>
      <c r="X231" s="137"/>
      <c r="Y231" s="137"/>
      <c r="Z231" s="137"/>
      <c r="AA231" s="137"/>
      <c r="AB231" s="138"/>
      <c r="AC231" s="182"/>
      <c r="AD231" s="97"/>
      <c r="AE231" s="97"/>
      <c r="AF231" s="97"/>
      <c r="AG231" s="97"/>
      <c r="AH231" s="97"/>
      <c r="AI231" s="97"/>
      <c r="AJ231" s="97"/>
      <c r="AK231" s="97"/>
      <c r="AL231" s="97"/>
      <c r="AM231" s="97"/>
    </row>
    <row r="232" spans="1:39" s="94" customFormat="1" ht="18.75" customHeight="1" x14ac:dyDescent="0.25">
      <c r="A232" s="222">
        <f t="shared" si="5"/>
        <v>223</v>
      </c>
      <c r="B232" s="132"/>
      <c r="C232" s="133"/>
      <c r="D232" s="133"/>
      <c r="E232" s="133"/>
      <c r="F232" s="133"/>
      <c r="G232" s="133"/>
      <c r="H232" s="133"/>
      <c r="I232" s="133"/>
      <c r="J232" s="136"/>
      <c r="K232" s="136"/>
      <c r="L232" s="136"/>
      <c r="M232" s="133"/>
      <c r="N232" s="133"/>
      <c r="O232" s="133"/>
      <c r="P232" s="133"/>
      <c r="Q232" s="133"/>
      <c r="R232" s="133"/>
      <c r="S232" s="133"/>
      <c r="T232" s="133"/>
      <c r="U232" s="136"/>
      <c r="V232" s="137"/>
      <c r="W232" s="137"/>
      <c r="X232" s="137"/>
      <c r="Y232" s="137"/>
      <c r="Z232" s="137"/>
      <c r="AA232" s="137"/>
      <c r="AB232" s="138"/>
      <c r="AC232" s="182"/>
      <c r="AD232" s="97"/>
      <c r="AE232" s="97"/>
      <c r="AF232" s="97"/>
      <c r="AG232" s="97"/>
      <c r="AH232" s="97"/>
      <c r="AI232" s="97"/>
      <c r="AJ232" s="97"/>
      <c r="AK232" s="97"/>
      <c r="AL232" s="97"/>
      <c r="AM232" s="97"/>
    </row>
    <row r="233" spans="1:39" s="94" customFormat="1" ht="18.75" customHeight="1" x14ac:dyDescent="0.25">
      <c r="A233" s="222">
        <f t="shared" si="5"/>
        <v>224</v>
      </c>
      <c r="B233" s="132"/>
      <c r="C233" s="133"/>
      <c r="D233" s="133"/>
      <c r="E233" s="133"/>
      <c r="F233" s="133"/>
      <c r="G233" s="133"/>
      <c r="H233" s="133"/>
      <c r="I233" s="133"/>
      <c r="J233" s="136"/>
      <c r="K233" s="136"/>
      <c r="L233" s="136"/>
      <c r="M233" s="133"/>
      <c r="N233" s="133"/>
      <c r="O233" s="133"/>
      <c r="P233" s="133"/>
      <c r="Q233" s="133"/>
      <c r="R233" s="133"/>
      <c r="S233" s="133"/>
      <c r="T233" s="133"/>
      <c r="U233" s="136"/>
      <c r="V233" s="137"/>
      <c r="W233" s="137"/>
      <c r="X233" s="137"/>
      <c r="Y233" s="137"/>
      <c r="Z233" s="137"/>
      <c r="AA233" s="137"/>
      <c r="AB233" s="138"/>
      <c r="AC233" s="182"/>
      <c r="AD233" s="97"/>
      <c r="AE233" s="97"/>
      <c r="AF233" s="97"/>
      <c r="AG233" s="97"/>
      <c r="AH233" s="97"/>
      <c r="AI233" s="97"/>
      <c r="AJ233" s="97"/>
      <c r="AK233" s="97"/>
      <c r="AL233" s="97"/>
      <c r="AM233" s="97"/>
    </row>
    <row r="234" spans="1:39" s="94" customFormat="1" ht="18.75" customHeight="1" x14ac:dyDescent="0.25">
      <c r="A234" s="222">
        <f t="shared" si="5"/>
        <v>225</v>
      </c>
      <c r="B234" s="132"/>
      <c r="C234" s="133"/>
      <c r="D234" s="133"/>
      <c r="E234" s="133"/>
      <c r="F234" s="133"/>
      <c r="G234" s="133"/>
      <c r="H234" s="133"/>
      <c r="I234" s="133"/>
      <c r="J234" s="136"/>
      <c r="K234" s="136"/>
      <c r="L234" s="136"/>
      <c r="M234" s="133"/>
      <c r="N234" s="133"/>
      <c r="O234" s="133"/>
      <c r="P234" s="133"/>
      <c r="Q234" s="133"/>
      <c r="R234" s="133"/>
      <c r="S234" s="133"/>
      <c r="T234" s="133"/>
      <c r="U234" s="136"/>
      <c r="V234" s="137"/>
      <c r="W234" s="137"/>
      <c r="X234" s="137"/>
      <c r="Y234" s="137"/>
      <c r="Z234" s="137"/>
      <c r="AA234" s="137"/>
      <c r="AB234" s="138"/>
      <c r="AC234" s="182"/>
      <c r="AD234" s="97"/>
      <c r="AE234" s="97"/>
      <c r="AF234" s="97"/>
      <c r="AG234" s="97"/>
      <c r="AH234" s="97"/>
      <c r="AI234" s="97"/>
      <c r="AJ234" s="97"/>
      <c r="AK234" s="97"/>
      <c r="AL234" s="97"/>
      <c r="AM234" s="97"/>
    </row>
    <row r="235" spans="1:39" s="94" customFormat="1" ht="18.75" customHeight="1" x14ac:dyDescent="0.25">
      <c r="A235" s="222">
        <f t="shared" si="5"/>
        <v>226</v>
      </c>
      <c r="B235" s="132"/>
      <c r="C235" s="133"/>
      <c r="D235" s="133"/>
      <c r="E235" s="133"/>
      <c r="F235" s="133"/>
      <c r="G235" s="133"/>
      <c r="H235" s="133"/>
      <c r="I235" s="133"/>
      <c r="J235" s="136"/>
      <c r="K235" s="136"/>
      <c r="L235" s="136"/>
      <c r="M235" s="133"/>
      <c r="N235" s="133"/>
      <c r="O235" s="133"/>
      <c r="P235" s="133"/>
      <c r="Q235" s="133"/>
      <c r="R235" s="133"/>
      <c r="S235" s="133"/>
      <c r="T235" s="133"/>
      <c r="U235" s="136"/>
      <c r="V235" s="137"/>
      <c r="W235" s="137"/>
      <c r="X235" s="137"/>
      <c r="Y235" s="137"/>
      <c r="Z235" s="137"/>
      <c r="AA235" s="137"/>
      <c r="AB235" s="138"/>
      <c r="AC235" s="182"/>
      <c r="AD235" s="97"/>
      <c r="AE235" s="97"/>
      <c r="AF235" s="97"/>
      <c r="AG235" s="97"/>
      <c r="AH235" s="97"/>
      <c r="AI235" s="97"/>
      <c r="AJ235" s="97"/>
      <c r="AK235" s="97"/>
      <c r="AL235" s="97"/>
      <c r="AM235" s="97"/>
    </row>
    <row r="236" spans="1:39" s="94" customFormat="1" ht="18.75" customHeight="1" x14ac:dyDescent="0.25">
      <c r="A236" s="222">
        <f t="shared" si="5"/>
        <v>227</v>
      </c>
      <c r="B236" s="132"/>
      <c r="C236" s="133"/>
      <c r="D236" s="133"/>
      <c r="E236" s="133"/>
      <c r="F236" s="133"/>
      <c r="G236" s="133"/>
      <c r="H236" s="133"/>
      <c r="I236" s="133"/>
      <c r="J236" s="136"/>
      <c r="K236" s="136"/>
      <c r="L236" s="136"/>
      <c r="M236" s="133"/>
      <c r="N236" s="133"/>
      <c r="O236" s="133"/>
      <c r="P236" s="133"/>
      <c r="Q236" s="133"/>
      <c r="R236" s="133"/>
      <c r="S236" s="133"/>
      <c r="T236" s="133"/>
      <c r="U236" s="136"/>
      <c r="V236" s="137"/>
      <c r="W236" s="137"/>
      <c r="X236" s="137"/>
      <c r="Y236" s="137"/>
      <c r="Z236" s="137"/>
      <c r="AA236" s="137"/>
      <c r="AB236" s="138"/>
      <c r="AC236" s="182"/>
      <c r="AD236" s="97"/>
      <c r="AE236" s="97"/>
      <c r="AF236" s="97"/>
      <c r="AG236" s="97"/>
      <c r="AH236" s="97"/>
      <c r="AI236" s="97"/>
      <c r="AJ236" s="97"/>
      <c r="AK236" s="97"/>
      <c r="AL236" s="97"/>
      <c r="AM236" s="97"/>
    </row>
    <row r="237" spans="1:39" s="94" customFormat="1" ht="18.75" customHeight="1" x14ac:dyDescent="0.25">
      <c r="A237" s="222">
        <f t="shared" si="5"/>
        <v>228</v>
      </c>
      <c r="B237" s="132"/>
      <c r="C237" s="133"/>
      <c r="D237" s="133"/>
      <c r="E237" s="133"/>
      <c r="F237" s="133"/>
      <c r="G237" s="133"/>
      <c r="H237" s="133"/>
      <c r="I237" s="133"/>
      <c r="J237" s="136"/>
      <c r="K237" s="136"/>
      <c r="L237" s="136"/>
      <c r="M237" s="133"/>
      <c r="N237" s="133"/>
      <c r="O237" s="133"/>
      <c r="P237" s="133"/>
      <c r="Q237" s="133"/>
      <c r="R237" s="133"/>
      <c r="S237" s="133"/>
      <c r="T237" s="133"/>
      <c r="U237" s="136"/>
      <c r="V237" s="137"/>
      <c r="W237" s="137"/>
      <c r="X237" s="137"/>
      <c r="Y237" s="137"/>
      <c r="Z237" s="137"/>
      <c r="AA237" s="137"/>
      <c r="AB237" s="138"/>
      <c r="AC237" s="182"/>
      <c r="AD237" s="97"/>
      <c r="AE237" s="97"/>
      <c r="AF237" s="97"/>
      <c r="AG237" s="97"/>
      <c r="AH237" s="97"/>
      <c r="AI237" s="97"/>
      <c r="AJ237" s="97"/>
      <c r="AK237" s="97"/>
      <c r="AL237" s="97"/>
      <c r="AM237" s="97"/>
    </row>
    <row r="238" spans="1:39" s="94" customFormat="1" ht="18.75" customHeight="1" x14ac:dyDescent="0.25">
      <c r="A238" s="222">
        <f t="shared" si="5"/>
        <v>229</v>
      </c>
      <c r="B238" s="132"/>
      <c r="C238" s="133"/>
      <c r="D238" s="133"/>
      <c r="E238" s="133"/>
      <c r="F238" s="133"/>
      <c r="G238" s="133"/>
      <c r="H238" s="133"/>
      <c r="I238" s="133"/>
      <c r="J238" s="136"/>
      <c r="K238" s="136"/>
      <c r="L238" s="136"/>
      <c r="M238" s="133"/>
      <c r="N238" s="133"/>
      <c r="O238" s="133"/>
      <c r="P238" s="133"/>
      <c r="Q238" s="133"/>
      <c r="R238" s="133"/>
      <c r="S238" s="133"/>
      <c r="T238" s="133"/>
      <c r="U238" s="136"/>
      <c r="V238" s="137"/>
      <c r="W238" s="137"/>
      <c r="X238" s="137"/>
      <c r="Y238" s="137"/>
      <c r="Z238" s="137"/>
      <c r="AA238" s="137"/>
      <c r="AB238" s="138"/>
      <c r="AC238" s="182"/>
      <c r="AD238" s="97"/>
      <c r="AE238" s="97"/>
      <c r="AF238" s="97"/>
      <c r="AG238" s="97"/>
      <c r="AH238" s="97"/>
      <c r="AI238" s="97"/>
      <c r="AJ238" s="97"/>
      <c r="AK238" s="97"/>
      <c r="AL238" s="97"/>
      <c r="AM238" s="97"/>
    </row>
    <row r="239" spans="1:39" s="94" customFormat="1" ht="18.75" customHeight="1" x14ac:dyDescent="0.25">
      <c r="A239" s="222">
        <f t="shared" si="5"/>
        <v>230</v>
      </c>
      <c r="B239" s="132"/>
      <c r="C239" s="133"/>
      <c r="D239" s="133"/>
      <c r="E239" s="133"/>
      <c r="F239" s="133"/>
      <c r="G239" s="133"/>
      <c r="H239" s="133"/>
      <c r="I239" s="133"/>
      <c r="J239" s="136"/>
      <c r="K239" s="136"/>
      <c r="L239" s="136"/>
      <c r="M239" s="133"/>
      <c r="N239" s="133"/>
      <c r="O239" s="133"/>
      <c r="P239" s="133"/>
      <c r="Q239" s="133"/>
      <c r="R239" s="133"/>
      <c r="S239" s="133"/>
      <c r="T239" s="133"/>
      <c r="U239" s="136"/>
      <c r="V239" s="137"/>
      <c r="W239" s="137"/>
      <c r="X239" s="137"/>
      <c r="Y239" s="137"/>
      <c r="Z239" s="137"/>
      <c r="AA239" s="137"/>
      <c r="AB239" s="138"/>
      <c r="AC239" s="182"/>
      <c r="AD239" s="97"/>
      <c r="AE239" s="97"/>
      <c r="AF239" s="97"/>
      <c r="AG239" s="97"/>
      <c r="AH239" s="97"/>
      <c r="AI239" s="97"/>
      <c r="AJ239" s="97"/>
      <c r="AK239" s="97"/>
      <c r="AL239" s="97"/>
      <c r="AM239" s="97"/>
    </row>
    <row r="240" spans="1:39" s="94" customFormat="1" ht="18.75" customHeight="1" x14ac:dyDescent="0.25">
      <c r="A240" s="222">
        <f t="shared" si="5"/>
        <v>231</v>
      </c>
      <c r="B240" s="132"/>
      <c r="C240" s="133"/>
      <c r="D240" s="133"/>
      <c r="E240" s="133"/>
      <c r="F240" s="133"/>
      <c r="G240" s="133"/>
      <c r="H240" s="133"/>
      <c r="I240" s="133"/>
      <c r="J240" s="136"/>
      <c r="K240" s="136"/>
      <c r="L240" s="136"/>
      <c r="M240" s="133"/>
      <c r="N240" s="133"/>
      <c r="O240" s="133"/>
      <c r="P240" s="133"/>
      <c r="Q240" s="133"/>
      <c r="R240" s="133"/>
      <c r="S240" s="133"/>
      <c r="T240" s="133"/>
      <c r="U240" s="136"/>
      <c r="V240" s="137"/>
      <c r="W240" s="137"/>
      <c r="X240" s="137"/>
      <c r="Y240" s="137"/>
      <c r="Z240" s="137"/>
      <c r="AA240" s="137"/>
      <c r="AB240" s="138"/>
      <c r="AC240" s="182"/>
      <c r="AD240" s="97"/>
      <c r="AE240" s="97"/>
      <c r="AF240" s="97"/>
      <c r="AG240" s="97"/>
      <c r="AH240" s="97"/>
      <c r="AI240" s="97"/>
      <c r="AJ240" s="97"/>
      <c r="AK240" s="97"/>
      <c r="AL240" s="97"/>
      <c r="AM240" s="97"/>
    </row>
    <row r="241" spans="1:39" s="94" customFormat="1" ht="18.75" customHeight="1" x14ac:dyDescent="0.25">
      <c r="A241" s="222">
        <f t="shared" si="5"/>
        <v>232</v>
      </c>
      <c r="B241" s="132"/>
      <c r="C241" s="133"/>
      <c r="D241" s="133"/>
      <c r="E241" s="133"/>
      <c r="F241" s="133"/>
      <c r="G241" s="133"/>
      <c r="H241" s="133"/>
      <c r="I241" s="133"/>
      <c r="J241" s="136"/>
      <c r="K241" s="136"/>
      <c r="L241" s="136"/>
      <c r="M241" s="133"/>
      <c r="N241" s="133"/>
      <c r="O241" s="133"/>
      <c r="P241" s="133"/>
      <c r="Q241" s="133"/>
      <c r="R241" s="133"/>
      <c r="S241" s="133"/>
      <c r="T241" s="133"/>
      <c r="U241" s="136"/>
      <c r="V241" s="137"/>
      <c r="W241" s="137"/>
      <c r="X241" s="137"/>
      <c r="Y241" s="137"/>
      <c r="Z241" s="137"/>
      <c r="AA241" s="137"/>
      <c r="AB241" s="138"/>
      <c r="AC241" s="182"/>
      <c r="AD241" s="97"/>
      <c r="AE241" s="97"/>
      <c r="AF241" s="97"/>
      <c r="AG241" s="97"/>
      <c r="AH241" s="97"/>
      <c r="AI241" s="97"/>
      <c r="AJ241" s="97"/>
      <c r="AK241" s="97"/>
      <c r="AL241" s="97"/>
      <c r="AM241" s="97"/>
    </row>
    <row r="242" spans="1:39" s="94" customFormat="1" ht="18.75" customHeight="1" x14ac:dyDescent="0.25">
      <c r="A242" s="222">
        <f t="shared" si="5"/>
        <v>233</v>
      </c>
      <c r="B242" s="132"/>
      <c r="C242" s="133"/>
      <c r="D242" s="133"/>
      <c r="E242" s="133"/>
      <c r="F242" s="133"/>
      <c r="G242" s="133"/>
      <c r="H242" s="133"/>
      <c r="I242" s="133"/>
      <c r="J242" s="136"/>
      <c r="K242" s="136"/>
      <c r="L242" s="136"/>
      <c r="M242" s="133"/>
      <c r="N242" s="133"/>
      <c r="O242" s="133"/>
      <c r="P242" s="133"/>
      <c r="Q242" s="133"/>
      <c r="R242" s="133"/>
      <c r="S242" s="133"/>
      <c r="T242" s="133"/>
      <c r="U242" s="136"/>
      <c r="V242" s="137"/>
      <c r="W242" s="137"/>
      <c r="X242" s="137"/>
      <c r="Y242" s="137"/>
      <c r="Z242" s="137"/>
      <c r="AA242" s="137"/>
      <c r="AB242" s="138"/>
      <c r="AC242" s="182"/>
      <c r="AD242" s="97"/>
      <c r="AE242" s="97"/>
      <c r="AF242" s="97"/>
      <c r="AG242" s="97"/>
      <c r="AH242" s="97"/>
      <c r="AI242" s="97"/>
      <c r="AJ242" s="97"/>
      <c r="AK242" s="97"/>
      <c r="AL242" s="97"/>
      <c r="AM242" s="97"/>
    </row>
    <row r="243" spans="1:39" s="94" customFormat="1" ht="18.75" customHeight="1" x14ac:dyDescent="0.25">
      <c r="A243" s="222">
        <f t="shared" si="5"/>
        <v>234</v>
      </c>
      <c r="B243" s="132"/>
      <c r="C243" s="133"/>
      <c r="D243" s="133"/>
      <c r="E243" s="133"/>
      <c r="F243" s="133"/>
      <c r="G243" s="133"/>
      <c r="H243" s="133"/>
      <c r="I243" s="133"/>
      <c r="J243" s="136"/>
      <c r="K243" s="136"/>
      <c r="L243" s="136"/>
      <c r="M243" s="133"/>
      <c r="N243" s="133"/>
      <c r="O243" s="133"/>
      <c r="P243" s="133"/>
      <c r="Q243" s="133"/>
      <c r="R243" s="133"/>
      <c r="S243" s="133"/>
      <c r="T243" s="133"/>
      <c r="U243" s="136"/>
      <c r="V243" s="137"/>
      <c r="W243" s="137"/>
      <c r="X243" s="137"/>
      <c r="Y243" s="137"/>
      <c r="Z243" s="137"/>
      <c r="AA243" s="137"/>
      <c r="AB243" s="138"/>
      <c r="AC243" s="182"/>
      <c r="AD243" s="97"/>
      <c r="AE243" s="97"/>
      <c r="AF243" s="97"/>
      <c r="AG243" s="97"/>
      <c r="AH243" s="97"/>
      <c r="AI243" s="97"/>
      <c r="AJ243" s="97"/>
      <c r="AK243" s="97"/>
      <c r="AL243" s="97"/>
      <c r="AM243" s="97"/>
    </row>
    <row r="244" spans="1:39" s="94" customFormat="1" ht="18.75" customHeight="1" x14ac:dyDescent="0.25">
      <c r="A244" s="222">
        <f t="shared" si="5"/>
        <v>235</v>
      </c>
      <c r="B244" s="132"/>
      <c r="C244" s="133"/>
      <c r="D244" s="133"/>
      <c r="E244" s="133"/>
      <c r="F244" s="133"/>
      <c r="G244" s="133"/>
      <c r="H244" s="133"/>
      <c r="I244" s="133"/>
      <c r="J244" s="136"/>
      <c r="K244" s="136"/>
      <c r="L244" s="136"/>
      <c r="M244" s="133"/>
      <c r="N244" s="133"/>
      <c r="O244" s="133"/>
      <c r="P244" s="133"/>
      <c r="Q244" s="133"/>
      <c r="R244" s="133"/>
      <c r="S244" s="133"/>
      <c r="T244" s="133"/>
      <c r="U244" s="136"/>
      <c r="V244" s="137"/>
      <c r="W244" s="137"/>
      <c r="X244" s="137"/>
      <c r="Y244" s="137"/>
      <c r="Z244" s="137"/>
      <c r="AA244" s="137"/>
      <c r="AB244" s="138"/>
      <c r="AC244" s="182"/>
      <c r="AD244" s="97"/>
      <c r="AE244" s="97"/>
      <c r="AF244" s="97"/>
      <c r="AG244" s="97"/>
      <c r="AH244" s="97"/>
      <c r="AI244" s="97"/>
      <c r="AJ244" s="97"/>
      <c r="AK244" s="97"/>
      <c r="AL244" s="97"/>
      <c r="AM244" s="97"/>
    </row>
    <row r="245" spans="1:39" s="94" customFormat="1" ht="18.75" customHeight="1" x14ac:dyDescent="0.25">
      <c r="A245" s="222">
        <f t="shared" si="5"/>
        <v>236</v>
      </c>
      <c r="B245" s="132"/>
      <c r="C245" s="133"/>
      <c r="D245" s="133"/>
      <c r="E245" s="133"/>
      <c r="F245" s="133"/>
      <c r="G245" s="133"/>
      <c r="H245" s="133"/>
      <c r="I245" s="133"/>
      <c r="J245" s="136"/>
      <c r="K245" s="136"/>
      <c r="L245" s="136"/>
      <c r="M245" s="133"/>
      <c r="N245" s="133"/>
      <c r="O245" s="133"/>
      <c r="P245" s="133"/>
      <c r="Q245" s="133"/>
      <c r="R245" s="133"/>
      <c r="S245" s="133"/>
      <c r="T245" s="133"/>
      <c r="U245" s="136"/>
      <c r="V245" s="137"/>
      <c r="W245" s="137"/>
      <c r="X245" s="137"/>
      <c r="Y245" s="137"/>
      <c r="Z245" s="137"/>
      <c r="AA245" s="137"/>
      <c r="AB245" s="138"/>
      <c r="AC245" s="182"/>
      <c r="AD245" s="97"/>
      <c r="AE245" s="97"/>
      <c r="AF245" s="97"/>
      <c r="AG245" s="97"/>
      <c r="AH245" s="97"/>
      <c r="AI245" s="97"/>
      <c r="AJ245" s="97"/>
      <c r="AK245" s="97"/>
      <c r="AL245" s="97"/>
      <c r="AM245" s="97"/>
    </row>
    <row r="246" spans="1:39" s="94" customFormat="1" ht="18.75" customHeight="1" x14ac:dyDescent="0.25">
      <c r="A246" s="222">
        <f t="shared" si="5"/>
        <v>237</v>
      </c>
      <c r="B246" s="132"/>
      <c r="C246" s="133"/>
      <c r="D246" s="133"/>
      <c r="E246" s="133"/>
      <c r="F246" s="133"/>
      <c r="G246" s="133"/>
      <c r="H246" s="133"/>
      <c r="I246" s="133"/>
      <c r="J246" s="136"/>
      <c r="K246" s="136"/>
      <c r="L246" s="136"/>
      <c r="M246" s="133"/>
      <c r="N246" s="133"/>
      <c r="O246" s="133"/>
      <c r="P246" s="133"/>
      <c r="Q246" s="133"/>
      <c r="R246" s="133"/>
      <c r="S246" s="133"/>
      <c r="T246" s="133"/>
      <c r="U246" s="136"/>
      <c r="V246" s="137"/>
      <c r="W246" s="137"/>
      <c r="X246" s="137"/>
      <c r="Y246" s="137"/>
      <c r="Z246" s="137"/>
      <c r="AA246" s="137"/>
      <c r="AB246" s="138"/>
      <c r="AC246" s="182"/>
      <c r="AD246" s="97"/>
      <c r="AE246" s="97"/>
      <c r="AF246" s="97"/>
      <c r="AG246" s="97"/>
      <c r="AH246" s="97"/>
      <c r="AI246" s="97"/>
      <c r="AJ246" s="97"/>
      <c r="AK246" s="97"/>
      <c r="AL246" s="97"/>
      <c r="AM246" s="97"/>
    </row>
    <row r="247" spans="1:39" s="94" customFormat="1" ht="18.75" customHeight="1" x14ac:dyDescent="0.25">
      <c r="A247" s="222">
        <f t="shared" si="5"/>
        <v>238</v>
      </c>
      <c r="B247" s="132"/>
      <c r="C247" s="133"/>
      <c r="D247" s="133"/>
      <c r="E247" s="133"/>
      <c r="F247" s="133"/>
      <c r="G247" s="133"/>
      <c r="H247" s="133"/>
      <c r="I247" s="133"/>
      <c r="J247" s="136"/>
      <c r="K247" s="136"/>
      <c r="L247" s="136"/>
      <c r="M247" s="133"/>
      <c r="N247" s="133"/>
      <c r="O247" s="133"/>
      <c r="P247" s="133"/>
      <c r="Q247" s="133"/>
      <c r="R247" s="133"/>
      <c r="S247" s="133"/>
      <c r="T247" s="133"/>
      <c r="U247" s="136"/>
      <c r="V247" s="137"/>
      <c r="W247" s="137"/>
      <c r="X247" s="137"/>
      <c r="Y247" s="137"/>
      <c r="Z247" s="137"/>
      <c r="AA247" s="137"/>
      <c r="AB247" s="138"/>
      <c r="AC247" s="182"/>
      <c r="AD247" s="97"/>
      <c r="AE247" s="97"/>
      <c r="AF247" s="97"/>
      <c r="AG247" s="97"/>
      <c r="AH247" s="97"/>
      <c r="AI247" s="97"/>
      <c r="AJ247" s="97"/>
      <c r="AK247" s="97"/>
      <c r="AL247" s="97"/>
      <c r="AM247" s="97"/>
    </row>
    <row r="248" spans="1:39" s="94" customFormat="1" ht="18.75" customHeight="1" x14ac:dyDescent="0.25">
      <c r="A248" s="222">
        <f t="shared" si="5"/>
        <v>239</v>
      </c>
      <c r="B248" s="132"/>
      <c r="C248" s="133"/>
      <c r="D248" s="133"/>
      <c r="E248" s="133"/>
      <c r="F248" s="133"/>
      <c r="G248" s="133"/>
      <c r="H248" s="133"/>
      <c r="I248" s="133"/>
      <c r="J248" s="136"/>
      <c r="K248" s="136"/>
      <c r="L248" s="136"/>
      <c r="M248" s="133"/>
      <c r="N248" s="133"/>
      <c r="O248" s="133"/>
      <c r="P248" s="133"/>
      <c r="Q248" s="133"/>
      <c r="R248" s="133"/>
      <c r="S248" s="133"/>
      <c r="T248" s="133"/>
      <c r="U248" s="136"/>
      <c r="V248" s="137"/>
      <c r="W248" s="137"/>
      <c r="X248" s="137"/>
      <c r="Y248" s="137"/>
      <c r="Z248" s="137"/>
      <c r="AA248" s="137"/>
      <c r="AB248" s="138"/>
      <c r="AC248" s="182"/>
      <c r="AD248" s="97"/>
      <c r="AE248" s="97"/>
      <c r="AF248" s="97"/>
      <c r="AG248" s="97"/>
      <c r="AH248" s="97"/>
      <c r="AI248" s="97"/>
      <c r="AJ248" s="97"/>
      <c r="AK248" s="97"/>
      <c r="AL248" s="97"/>
      <c r="AM248" s="97"/>
    </row>
    <row r="249" spans="1:39" s="94" customFormat="1" ht="18.75" customHeight="1" x14ac:dyDescent="0.25">
      <c r="A249" s="222">
        <f t="shared" si="5"/>
        <v>240</v>
      </c>
      <c r="B249" s="132"/>
      <c r="C249" s="133"/>
      <c r="D249" s="133"/>
      <c r="E249" s="133"/>
      <c r="F249" s="133"/>
      <c r="G249" s="133"/>
      <c r="H249" s="133"/>
      <c r="I249" s="133"/>
      <c r="J249" s="136"/>
      <c r="K249" s="136"/>
      <c r="L249" s="136"/>
      <c r="M249" s="133"/>
      <c r="N249" s="133"/>
      <c r="O249" s="133"/>
      <c r="P249" s="133"/>
      <c r="Q249" s="133"/>
      <c r="R249" s="133"/>
      <c r="S249" s="133"/>
      <c r="T249" s="133"/>
      <c r="U249" s="136"/>
      <c r="V249" s="137"/>
      <c r="W249" s="137"/>
      <c r="X249" s="137"/>
      <c r="Y249" s="137"/>
      <c r="Z249" s="137"/>
      <c r="AA249" s="137"/>
      <c r="AB249" s="138"/>
      <c r="AC249" s="182"/>
      <c r="AD249" s="97"/>
      <c r="AE249" s="97"/>
      <c r="AF249" s="97"/>
      <c r="AG249" s="97"/>
      <c r="AH249" s="97"/>
      <c r="AI249" s="97"/>
      <c r="AJ249" s="97"/>
      <c r="AK249" s="97"/>
      <c r="AL249" s="97"/>
      <c r="AM249" s="97"/>
    </row>
    <row r="250" spans="1:39" s="94" customFormat="1" ht="18.75" customHeight="1" x14ac:dyDescent="0.25">
      <c r="A250" s="222">
        <f t="shared" si="5"/>
        <v>241</v>
      </c>
      <c r="B250" s="132"/>
      <c r="C250" s="133"/>
      <c r="D250" s="133"/>
      <c r="E250" s="133"/>
      <c r="F250" s="133"/>
      <c r="G250" s="133"/>
      <c r="H250" s="133"/>
      <c r="I250" s="133"/>
      <c r="J250" s="136"/>
      <c r="K250" s="136"/>
      <c r="L250" s="136"/>
      <c r="M250" s="133"/>
      <c r="N250" s="133"/>
      <c r="O250" s="133"/>
      <c r="P250" s="133"/>
      <c r="Q250" s="133"/>
      <c r="R250" s="133"/>
      <c r="S250" s="133"/>
      <c r="T250" s="133"/>
      <c r="U250" s="136"/>
      <c r="V250" s="137"/>
      <c r="W250" s="137"/>
      <c r="X250" s="137"/>
      <c r="Y250" s="137"/>
      <c r="Z250" s="137"/>
      <c r="AA250" s="137"/>
      <c r="AB250" s="138"/>
      <c r="AC250" s="182"/>
      <c r="AD250" s="97"/>
      <c r="AE250" s="97"/>
      <c r="AF250" s="97"/>
      <c r="AG250" s="97"/>
      <c r="AH250" s="97"/>
      <c r="AI250" s="97"/>
      <c r="AJ250" s="97"/>
      <c r="AK250" s="97"/>
      <c r="AL250" s="97"/>
      <c r="AM250" s="97"/>
    </row>
    <row r="251" spans="1:39" s="94" customFormat="1" ht="18.75" customHeight="1" x14ac:dyDescent="0.25">
      <c r="A251" s="222">
        <f t="shared" si="5"/>
        <v>242</v>
      </c>
      <c r="B251" s="132"/>
      <c r="C251" s="133"/>
      <c r="D251" s="133"/>
      <c r="E251" s="133"/>
      <c r="F251" s="133"/>
      <c r="G251" s="133"/>
      <c r="H251" s="133"/>
      <c r="I251" s="133"/>
      <c r="J251" s="136"/>
      <c r="K251" s="136"/>
      <c r="L251" s="136"/>
      <c r="M251" s="133"/>
      <c r="N251" s="133"/>
      <c r="O251" s="133"/>
      <c r="P251" s="133"/>
      <c r="Q251" s="133"/>
      <c r="R251" s="133"/>
      <c r="S251" s="133"/>
      <c r="T251" s="133"/>
      <c r="U251" s="136"/>
      <c r="V251" s="137"/>
      <c r="W251" s="137"/>
      <c r="X251" s="137"/>
      <c r="Y251" s="137"/>
      <c r="Z251" s="137"/>
      <c r="AA251" s="137"/>
      <c r="AB251" s="138"/>
      <c r="AC251" s="182"/>
      <c r="AD251" s="97"/>
      <c r="AE251" s="97"/>
      <c r="AF251" s="97"/>
      <c r="AG251" s="97"/>
      <c r="AH251" s="97"/>
      <c r="AI251" s="97"/>
      <c r="AJ251" s="97"/>
      <c r="AK251" s="97"/>
      <c r="AL251" s="97"/>
      <c r="AM251" s="97"/>
    </row>
    <row r="252" spans="1:39" s="94" customFormat="1" ht="18.75" customHeight="1" x14ac:dyDescent="0.25">
      <c r="A252" s="222">
        <f t="shared" si="5"/>
        <v>243</v>
      </c>
      <c r="B252" s="132"/>
      <c r="C252" s="133"/>
      <c r="D252" s="133"/>
      <c r="E252" s="133"/>
      <c r="F252" s="133"/>
      <c r="G252" s="133"/>
      <c r="H252" s="133"/>
      <c r="I252" s="133"/>
      <c r="J252" s="136"/>
      <c r="K252" s="136"/>
      <c r="L252" s="136"/>
      <c r="M252" s="133"/>
      <c r="N252" s="133"/>
      <c r="O252" s="133"/>
      <c r="P252" s="133"/>
      <c r="Q252" s="133"/>
      <c r="R252" s="133"/>
      <c r="S252" s="133"/>
      <c r="T252" s="133"/>
      <c r="U252" s="136"/>
      <c r="V252" s="137"/>
      <c r="W252" s="137"/>
      <c r="X252" s="137"/>
      <c r="Y252" s="137"/>
      <c r="Z252" s="137"/>
      <c r="AA252" s="137"/>
      <c r="AB252" s="138"/>
      <c r="AC252" s="182"/>
      <c r="AD252" s="97"/>
      <c r="AE252" s="97"/>
      <c r="AF252" s="97"/>
      <c r="AG252" s="97"/>
      <c r="AH252" s="97"/>
      <c r="AI252" s="97"/>
      <c r="AJ252" s="97"/>
      <c r="AK252" s="97"/>
      <c r="AL252" s="97"/>
      <c r="AM252" s="97"/>
    </row>
    <row r="253" spans="1:39" s="94" customFormat="1" ht="18.75" customHeight="1" x14ac:dyDescent="0.25">
      <c r="A253" s="222">
        <f t="shared" si="5"/>
        <v>244</v>
      </c>
      <c r="B253" s="132"/>
      <c r="C253" s="133"/>
      <c r="D253" s="133"/>
      <c r="E253" s="133"/>
      <c r="F253" s="133"/>
      <c r="G253" s="133"/>
      <c r="H253" s="133"/>
      <c r="I253" s="133"/>
      <c r="J253" s="136"/>
      <c r="K253" s="136"/>
      <c r="L253" s="136"/>
      <c r="M253" s="133"/>
      <c r="N253" s="133"/>
      <c r="O253" s="133"/>
      <c r="P253" s="133"/>
      <c r="Q253" s="133"/>
      <c r="R253" s="133"/>
      <c r="S253" s="133"/>
      <c r="T253" s="133"/>
      <c r="U253" s="136"/>
      <c r="V253" s="137"/>
      <c r="W253" s="137"/>
      <c r="X253" s="137"/>
      <c r="Y253" s="137"/>
      <c r="Z253" s="137"/>
      <c r="AA253" s="137"/>
      <c r="AB253" s="138"/>
      <c r="AC253" s="182"/>
      <c r="AD253" s="97"/>
      <c r="AE253" s="97"/>
      <c r="AF253" s="97"/>
      <c r="AG253" s="97"/>
      <c r="AH253" s="97"/>
      <c r="AI253" s="97"/>
      <c r="AJ253" s="97"/>
      <c r="AK253" s="97"/>
      <c r="AL253" s="97"/>
      <c r="AM253" s="97"/>
    </row>
    <row r="254" spans="1:39" s="94" customFormat="1" ht="18.75" customHeight="1" x14ac:dyDescent="0.25">
      <c r="A254" s="222">
        <f t="shared" si="5"/>
        <v>245</v>
      </c>
      <c r="B254" s="132"/>
      <c r="C254" s="133"/>
      <c r="D254" s="133"/>
      <c r="E254" s="133"/>
      <c r="F254" s="133"/>
      <c r="G254" s="133"/>
      <c r="H254" s="133"/>
      <c r="I254" s="133"/>
      <c r="J254" s="136"/>
      <c r="K254" s="136"/>
      <c r="L254" s="136"/>
      <c r="M254" s="133"/>
      <c r="N254" s="133"/>
      <c r="O254" s="133"/>
      <c r="P254" s="133"/>
      <c r="Q254" s="133"/>
      <c r="R254" s="133"/>
      <c r="S254" s="133"/>
      <c r="T254" s="133"/>
      <c r="U254" s="136"/>
      <c r="V254" s="137"/>
      <c r="W254" s="137"/>
      <c r="X254" s="137"/>
      <c r="Y254" s="137"/>
      <c r="Z254" s="137"/>
      <c r="AA254" s="137"/>
      <c r="AB254" s="138"/>
      <c r="AC254" s="182"/>
      <c r="AD254" s="97"/>
      <c r="AE254" s="97"/>
      <c r="AF254" s="97"/>
      <c r="AG254" s="97"/>
      <c r="AH254" s="97"/>
      <c r="AI254" s="97"/>
      <c r="AJ254" s="97"/>
      <c r="AK254" s="97"/>
      <c r="AL254" s="97"/>
      <c r="AM254" s="97"/>
    </row>
    <row r="255" spans="1:39" s="94" customFormat="1" ht="18.75" customHeight="1" x14ac:dyDescent="0.25">
      <c r="A255" s="222">
        <f t="shared" ref="A255:A315" si="6">A254+1</f>
        <v>246</v>
      </c>
      <c r="B255" s="132"/>
      <c r="C255" s="133"/>
      <c r="D255" s="133"/>
      <c r="E255" s="133"/>
      <c r="F255" s="133"/>
      <c r="G255" s="133"/>
      <c r="H255" s="133"/>
      <c r="I255" s="133"/>
      <c r="J255" s="136"/>
      <c r="K255" s="136"/>
      <c r="L255" s="136"/>
      <c r="M255" s="133"/>
      <c r="N255" s="133"/>
      <c r="O255" s="133"/>
      <c r="P255" s="133"/>
      <c r="Q255" s="133"/>
      <c r="R255" s="133"/>
      <c r="S255" s="133"/>
      <c r="T255" s="133"/>
      <c r="U255" s="136"/>
      <c r="V255" s="137"/>
      <c r="W255" s="137"/>
      <c r="X255" s="137"/>
      <c r="Y255" s="137"/>
      <c r="Z255" s="137"/>
      <c r="AA255" s="137"/>
      <c r="AB255" s="138"/>
      <c r="AC255" s="182"/>
      <c r="AD255" s="97"/>
      <c r="AE255" s="97"/>
      <c r="AF255" s="97"/>
      <c r="AG255" s="97"/>
      <c r="AH255" s="97"/>
      <c r="AI255" s="97"/>
      <c r="AJ255" s="97"/>
      <c r="AK255" s="97"/>
      <c r="AL255" s="97"/>
      <c r="AM255" s="97"/>
    </row>
    <row r="256" spans="1:39" s="94" customFormat="1" ht="18.75" customHeight="1" x14ac:dyDescent="0.25">
      <c r="A256" s="222">
        <f t="shared" si="6"/>
        <v>247</v>
      </c>
      <c r="B256" s="132"/>
      <c r="C256" s="133"/>
      <c r="D256" s="133"/>
      <c r="E256" s="133"/>
      <c r="F256" s="133"/>
      <c r="G256" s="133"/>
      <c r="H256" s="133"/>
      <c r="I256" s="133"/>
      <c r="J256" s="136"/>
      <c r="K256" s="136"/>
      <c r="L256" s="136"/>
      <c r="M256" s="133"/>
      <c r="N256" s="133"/>
      <c r="O256" s="133"/>
      <c r="P256" s="133"/>
      <c r="Q256" s="133"/>
      <c r="R256" s="133"/>
      <c r="S256" s="133"/>
      <c r="T256" s="133"/>
      <c r="U256" s="136"/>
      <c r="V256" s="137"/>
      <c r="W256" s="137"/>
      <c r="X256" s="137"/>
      <c r="Y256" s="137"/>
      <c r="Z256" s="137"/>
      <c r="AA256" s="137"/>
      <c r="AB256" s="138"/>
      <c r="AC256" s="182"/>
      <c r="AD256" s="97"/>
      <c r="AE256" s="97"/>
      <c r="AF256" s="97"/>
      <c r="AG256" s="97"/>
      <c r="AH256" s="97"/>
      <c r="AI256" s="97"/>
      <c r="AJ256" s="97"/>
      <c r="AK256" s="97"/>
      <c r="AL256" s="97"/>
      <c r="AM256" s="97"/>
    </row>
    <row r="257" spans="1:39" s="94" customFormat="1" ht="18.75" customHeight="1" x14ac:dyDescent="0.25">
      <c r="A257" s="222">
        <f t="shared" si="6"/>
        <v>248</v>
      </c>
      <c r="B257" s="132"/>
      <c r="C257" s="133"/>
      <c r="D257" s="133"/>
      <c r="E257" s="133"/>
      <c r="F257" s="133"/>
      <c r="G257" s="133"/>
      <c r="H257" s="133"/>
      <c r="I257" s="133"/>
      <c r="J257" s="136"/>
      <c r="K257" s="136"/>
      <c r="L257" s="136"/>
      <c r="M257" s="133"/>
      <c r="N257" s="133"/>
      <c r="O257" s="133"/>
      <c r="P257" s="133"/>
      <c r="Q257" s="133"/>
      <c r="R257" s="133"/>
      <c r="S257" s="133"/>
      <c r="T257" s="133"/>
      <c r="U257" s="136"/>
      <c r="V257" s="137"/>
      <c r="W257" s="137"/>
      <c r="X257" s="137"/>
      <c r="Y257" s="137"/>
      <c r="Z257" s="137"/>
      <c r="AA257" s="137"/>
      <c r="AB257" s="138"/>
      <c r="AC257" s="182"/>
      <c r="AD257" s="97"/>
      <c r="AE257" s="97"/>
      <c r="AF257" s="97"/>
      <c r="AG257" s="97"/>
      <c r="AH257" s="97"/>
      <c r="AI257" s="97"/>
      <c r="AJ257" s="97"/>
      <c r="AK257" s="97"/>
      <c r="AL257" s="97"/>
      <c r="AM257" s="97"/>
    </row>
    <row r="258" spans="1:39" s="94" customFormat="1" ht="18.75" customHeight="1" x14ac:dyDescent="0.25">
      <c r="A258" s="222">
        <f t="shared" si="6"/>
        <v>249</v>
      </c>
      <c r="B258" s="132"/>
      <c r="C258" s="133"/>
      <c r="D258" s="133"/>
      <c r="E258" s="133"/>
      <c r="F258" s="133"/>
      <c r="G258" s="133"/>
      <c r="H258" s="133"/>
      <c r="I258" s="133"/>
      <c r="J258" s="136"/>
      <c r="K258" s="136"/>
      <c r="L258" s="136"/>
      <c r="M258" s="133"/>
      <c r="N258" s="133"/>
      <c r="O258" s="133"/>
      <c r="P258" s="133"/>
      <c r="Q258" s="133"/>
      <c r="R258" s="133"/>
      <c r="S258" s="133"/>
      <c r="T258" s="133"/>
      <c r="U258" s="136"/>
      <c r="V258" s="137"/>
      <c r="W258" s="137"/>
      <c r="X258" s="137"/>
      <c r="Y258" s="137"/>
      <c r="Z258" s="137"/>
      <c r="AA258" s="137"/>
      <c r="AB258" s="138"/>
      <c r="AC258" s="182"/>
      <c r="AD258" s="97"/>
      <c r="AE258" s="97"/>
      <c r="AF258" s="97"/>
      <c r="AG258" s="97"/>
      <c r="AH258" s="97"/>
      <c r="AI258" s="97"/>
      <c r="AJ258" s="97"/>
      <c r="AK258" s="97"/>
      <c r="AL258" s="97"/>
      <c r="AM258" s="97"/>
    </row>
    <row r="259" spans="1:39" s="94" customFormat="1" ht="18.75" customHeight="1" x14ac:dyDescent="0.25">
      <c r="A259" s="222">
        <f t="shared" si="6"/>
        <v>250</v>
      </c>
      <c r="B259" s="132"/>
      <c r="C259" s="133"/>
      <c r="D259" s="133"/>
      <c r="E259" s="133"/>
      <c r="F259" s="133"/>
      <c r="G259" s="133"/>
      <c r="H259" s="133"/>
      <c r="I259" s="133"/>
      <c r="J259" s="136"/>
      <c r="K259" s="136"/>
      <c r="L259" s="136"/>
      <c r="M259" s="133"/>
      <c r="N259" s="133"/>
      <c r="O259" s="133"/>
      <c r="P259" s="133"/>
      <c r="Q259" s="133"/>
      <c r="R259" s="133"/>
      <c r="S259" s="133"/>
      <c r="T259" s="133"/>
      <c r="U259" s="136"/>
      <c r="V259" s="137"/>
      <c r="W259" s="137"/>
      <c r="X259" s="137"/>
      <c r="Y259" s="137"/>
      <c r="Z259" s="137"/>
      <c r="AA259" s="137"/>
      <c r="AB259" s="138"/>
      <c r="AC259" s="182"/>
      <c r="AD259" s="97"/>
      <c r="AE259" s="97"/>
      <c r="AF259" s="97"/>
      <c r="AG259" s="97"/>
      <c r="AH259" s="97"/>
      <c r="AI259" s="97"/>
      <c r="AJ259" s="97"/>
      <c r="AK259" s="97"/>
      <c r="AL259" s="97"/>
      <c r="AM259" s="97"/>
    </row>
    <row r="260" spans="1:39" s="94" customFormat="1" ht="18.75" customHeight="1" x14ac:dyDescent="0.25">
      <c r="A260" s="222">
        <f t="shared" si="6"/>
        <v>251</v>
      </c>
      <c r="B260" s="132"/>
      <c r="C260" s="133"/>
      <c r="D260" s="133"/>
      <c r="E260" s="133"/>
      <c r="F260" s="133"/>
      <c r="G260" s="133"/>
      <c r="H260" s="133"/>
      <c r="I260" s="133"/>
      <c r="J260" s="136"/>
      <c r="K260" s="136"/>
      <c r="L260" s="136"/>
      <c r="M260" s="133"/>
      <c r="N260" s="133"/>
      <c r="O260" s="133"/>
      <c r="P260" s="133"/>
      <c r="Q260" s="133"/>
      <c r="R260" s="133"/>
      <c r="S260" s="133"/>
      <c r="T260" s="133"/>
      <c r="U260" s="136"/>
      <c r="V260" s="137"/>
      <c r="W260" s="137"/>
      <c r="X260" s="137"/>
      <c r="Y260" s="137"/>
      <c r="Z260" s="137"/>
      <c r="AA260" s="137"/>
      <c r="AB260" s="138"/>
      <c r="AC260" s="182"/>
      <c r="AD260" s="97"/>
      <c r="AE260" s="97"/>
      <c r="AF260" s="97"/>
      <c r="AG260" s="97"/>
      <c r="AH260" s="97"/>
      <c r="AI260" s="97"/>
      <c r="AJ260" s="97"/>
      <c r="AK260" s="97"/>
      <c r="AL260" s="97"/>
      <c r="AM260" s="97"/>
    </row>
    <row r="261" spans="1:39" s="94" customFormat="1" ht="18.75" customHeight="1" x14ac:dyDescent="0.25">
      <c r="A261" s="222">
        <f t="shared" si="6"/>
        <v>252</v>
      </c>
      <c r="B261" s="132"/>
      <c r="C261" s="133"/>
      <c r="D261" s="133"/>
      <c r="E261" s="133"/>
      <c r="F261" s="133"/>
      <c r="G261" s="133"/>
      <c r="H261" s="133"/>
      <c r="I261" s="133"/>
      <c r="J261" s="136"/>
      <c r="K261" s="136"/>
      <c r="L261" s="136"/>
      <c r="M261" s="133"/>
      <c r="N261" s="133"/>
      <c r="O261" s="133"/>
      <c r="P261" s="133"/>
      <c r="Q261" s="133"/>
      <c r="R261" s="133"/>
      <c r="S261" s="133"/>
      <c r="T261" s="133"/>
      <c r="U261" s="136"/>
      <c r="V261" s="137"/>
      <c r="W261" s="137"/>
      <c r="X261" s="137"/>
      <c r="Y261" s="137"/>
      <c r="Z261" s="137"/>
      <c r="AA261" s="137"/>
      <c r="AB261" s="138"/>
      <c r="AC261" s="182"/>
      <c r="AD261" s="97"/>
      <c r="AE261" s="97"/>
      <c r="AF261" s="97"/>
      <c r="AG261" s="97"/>
      <c r="AH261" s="97"/>
      <c r="AI261" s="97"/>
      <c r="AJ261" s="97"/>
      <c r="AK261" s="97"/>
      <c r="AL261" s="97"/>
      <c r="AM261" s="97"/>
    </row>
    <row r="262" spans="1:39" s="94" customFormat="1" ht="18.75" customHeight="1" x14ac:dyDescent="0.25">
      <c r="A262" s="222">
        <f t="shared" si="6"/>
        <v>253</v>
      </c>
      <c r="B262" s="132"/>
      <c r="C262" s="133"/>
      <c r="D262" s="133"/>
      <c r="E262" s="133"/>
      <c r="F262" s="133"/>
      <c r="G262" s="133"/>
      <c r="H262" s="133"/>
      <c r="I262" s="133"/>
      <c r="J262" s="136"/>
      <c r="K262" s="136"/>
      <c r="L262" s="136"/>
      <c r="M262" s="133"/>
      <c r="N262" s="133"/>
      <c r="O262" s="133"/>
      <c r="P262" s="133"/>
      <c r="Q262" s="133"/>
      <c r="R262" s="133"/>
      <c r="S262" s="133"/>
      <c r="T262" s="133"/>
      <c r="U262" s="136"/>
      <c r="V262" s="137"/>
      <c r="W262" s="137"/>
      <c r="X262" s="137"/>
      <c r="Y262" s="137"/>
      <c r="Z262" s="137"/>
      <c r="AA262" s="137"/>
      <c r="AB262" s="138"/>
      <c r="AC262" s="182"/>
      <c r="AD262" s="97"/>
      <c r="AE262" s="97"/>
      <c r="AF262" s="97"/>
      <c r="AG262" s="97"/>
      <c r="AH262" s="97"/>
      <c r="AI262" s="97"/>
      <c r="AJ262" s="97"/>
      <c r="AK262" s="97"/>
      <c r="AL262" s="97"/>
      <c r="AM262" s="97"/>
    </row>
    <row r="263" spans="1:39" s="94" customFormat="1" ht="18.75" customHeight="1" x14ac:dyDescent="0.25">
      <c r="A263" s="222">
        <f t="shared" si="6"/>
        <v>254</v>
      </c>
      <c r="B263" s="132"/>
      <c r="C263" s="133"/>
      <c r="D263" s="133"/>
      <c r="E263" s="133"/>
      <c r="F263" s="133"/>
      <c r="G263" s="133"/>
      <c r="H263" s="133"/>
      <c r="I263" s="133"/>
      <c r="J263" s="136"/>
      <c r="K263" s="136"/>
      <c r="L263" s="136"/>
      <c r="M263" s="133"/>
      <c r="N263" s="133"/>
      <c r="O263" s="133"/>
      <c r="P263" s="133"/>
      <c r="Q263" s="133"/>
      <c r="R263" s="133"/>
      <c r="S263" s="133"/>
      <c r="T263" s="133"/>
      <c r="U263" s="136"/>
      <c r="V263" s="137"/>
      <c r="W263" s="137"/>
      <c r="X263" s="137"/>
      <c r="Y263" s="137"/>
      <c r="Z263" s="137"/>
      <c r="AA263" s="137"/>
      <c r="AB263" s="138"/>
      <c r="AC263" s="182"/>
      <c r="AD263" s="97"/>
      <c r="AE263" s="97"/>
      <c r="AF263" s="97"/>
      <c r="AG263" s="97"/>
      <c r="AH263" s="97"/>
      <c r="AI263" s="97"/>
      <c r="AJ263" s="97"/>
      <c r="AK263" s="97"/>
      <c r="AL263" s="97"/>
      <c r="AM263" s="97"/>
    </row>
    <row r="264" spans="1:39" s="94" customFormat="1" ht="18.75" customHeight="1" x14ac:dyDescent="0.25">
      <c r="A264" s="222">
        <f t="shared" si="6"/>
        <v>255</v>
      </c>
      <c r="B264" s="132"/>
      <c r="C264" s="133"/>
      <c r="D264" s="133"/>
      <c r="E264" s="133"/>
      <c r="F264" s="133"/>
      <c r="G264" s="133"/>
      <c r="H264" s="133"/>
      <c r="I264" s="133"/>
      <c r="J264" s="136"/>
      <c r="K264" s="136"/>
      <c r="L264" s="136"/>
      <c r="M264" s="133"/>
      <c r="N264" s="133"/>
      <c r="O264" s="133"/>
      <c r="P264" s="133"/>
      <c r="Q264" s="133"/>
      <c r="R264" s="133"/>
      <c r="S264" s="133"/>
      <c r="T264" s="133"/>
      <c r="U264" s="136"/>
      <c r="V264" s="137"/>
      <c r="W264" s="137"/>
      <c r="X264" s="137"/>
      <c r="Y264" s="137"/>
      <c r="Z264" s="137"/>
      <c r="AA264" s="137"/>
      <c r="AB264" s="138"/>
      <c r="AC264" s="182"/>
      <c r="AD264" s="97"/>
      <c r="AE264" s="97"/>
      <c r="AF264" s="97"/>
      <c r="AG264" s="97"/>
      <c r="AH264" s="97"/>
      <c r="AI264" s="97"/>
      <c r="AJ264" s="97"/>
      <c r="AK264" s="97"/>
      <c r="AL264" s="97"/>
      <c r="AM264" s="97"/>
    </row>
    <row r="265" spans="1:39" s="94" customFormat="1" ht="18.75" customHeight="1" x14ac:dyDescent="0.25">
      <c r="A265" s="222">
        <f t="shared" si="6"/>
        <v>256</v>
      </c>
      <c r="B265" s="132"/>
      <c r="C265" s="133"/>
      <c r="D265" s="133"/>
      <c r="E265" s="133"/>
      <c r="F265" s="133"/>
      <c r="G265" s="133"/>
      <c r="H265" s="133"/>
      <c r="I265" s="133"/>
      <c r="J265" s="136"/>
      <c r="K265" s="136"/>
      <c r="L265" s="136"/>
      <c r="M265" s="133"/>
      <c r="N265" s="133"/>
      <c r="O265" s="133"/>
      <c r="P265" s="133"/>
      <c r="Q265" s="133"/>
      <c r="R265" s="133"/>
      <c r="S265" s="133"/>
      <c r="T265" s="133"/>
      <c r="U265" s="136"/>
      <c r="V265" s="137"/>
      <c r="W265" s="137"/>
      <c r="X265" s="137"/>
      <c r="Y265" s="137"/>
      <c r="Z265" s="137"/>
      <c r="AA265" s="137"/>
      <c r="AB265" s="138"/>
      <c r="AC265" s="182"/>
      <c r="AD265" s="97"/>
      <c r="AE265" s="97"/>
      <c r="AF265" s="97"/>
      <c r="AG265" s="97"/>
      <c r="AH265" s="97"/>
      <c r="AI265" s="97"/>
      <c r="AJ265" s="97"/>
      <c r="AK265" s="97"/>
      <c r="AL265" s="97"/>
      <c r="AM265" s="97"/>
    </row>
    <row r="266" spans="1:39" s="94" customFormat="1" ht="18.75" customHeight="1" x14ac:dyDescent="0.25">
      <c r="A266" s="222">
        <f t="shared" si="6"/>
        <v>257</v>
      </c>
      <c r="B266" s="132"/>
      <c r="C266" s="133"/>
      <c r="D266" s="133"/>
      <c r="E266" s="133"/>
      <c r="F266" s="133"/>
      <c r="G266" s="133"/>
      <c r="H266" s="133"/>
      <c r="I266" s="133"/>
      <c r="J266" s="136"/>
      <c r="K266" s="136"/>
      <c r="L266" s="136"/>
      <c r="M266" s="133"/>
      <c r="N266" s="133"/>
      <c r="O266" s="133"/>
      <c r="P266" s="133"/>
      <c r="Q266" s="133"/>
      <c r="R266" s="133"/>
      <c r="S266" s="133"/>
      <c r="T266" s="133"/>
      <c r="U266" s="136"/>
      <c r="V266" s="137"/>
      <c r="W266" s="137"/>
      <c r="X266" s="137"/>
      <c r="Y266" s="137"/>
      <c r="Z266" s="137"/>
      <c r="AA266" s="137"/>
      <c r="AB266" s="138"/>
      <c r="AC266" s="182"/>
      <c r="AD266" s="97"/>
      <c r="AE266" s="97"/>
      <c r="AF266" s="97"/>
      <c r="AG266" s="97"/>
      <c r="AH266" s="97"/>
      <c r="AI266" s="97"/>
      <c r="AJ266" s="97"/>
      <c r="AK266" s="97"/>
      <c r="AL266" s="97"/>
      <c r="AM266" s="97"/>
    </row>
    <row r="267" spans="1:39" s="94" customFormat="1" ht="18.75" customHeight="1" x14ac:dyDescent="0.25">
      <c r="A267" s="222">
        <f t="shared" si="6"/>
        <v>258</v>
      </c>
      <c r="B267" s="132"/>
      <c r="C267" s="133"/>
      <c r="D267" s="133"/>
      <c r="E267" s="133"/>
      <c r="F267" s="133"/>
      <c r="G267" s="133"/>
      <c r="H267" s="133"/>
      <c r="I267" s="133"/>
      <c r="J267" s="136"/>
      <c r="K267" s="136"/>
      <c r="L267" s="136"/>
      <c r="M267" s="133"/>
      <c r="N267" s="133"/>
      <c r="O267" s="133"/>
      <c r="P267" s="133"/>
      <c r="Q267" s="133"/>
      <c r="R267" s="133"/>
      <c r="S267" s="133"/>
      <c r="T267" s="133"/>
      <c r="U267" s="136"/>
      <c r="V267" s="137"/>
      <c r="W267" s="137"/>
      <c r="X267" s="137"/>
      <c r="Y267" s="137"/>
      <c r="Z267" s="137"/>
      <c r="AA267" s="137"/>
      <c r="AB267" s="138"/>
      <c r="AC267" s="182"/>
      <c r="AD267" s="97"/>
      <c r="AE267" s="97"/>
      <c r="AF267" s="97"/>
      <c r="AG267" s="97"/>
      <c r="AH267" s="97"/>
      <c r="AI267" s="97"/>
      <c r="AJ267" s="97"/>
      <c r="AK267" s="97"/>
      <c r="AL267" s="97"/>
      <c r="AM267" s="97"/>
    </row>
    <row r="268" spans="1:39" s="94" customFormat="1" ht="18.75" customHeight="1" x14ac:dyDescent="0.25">
      <c r="A268" s="222">
        <f t="shared" si="6"/>
        <v>259</v>
      </c>
      <c r="B268" s="132"/>
      <c r="C268" s="133"/>
      <c r="D268" s="133"/>
      <c r="E268" s="133"/>
      <c r="F268" s="133"/>
      <c r="G268" s="133"/>
      <c r="H268" s="133"/>
      <c r="I268" s="133"/>
      <c r="J268" s="136"/>
      <c r="K268" s="136"/>
      <c r="L268" s="136"/>
      <c r="M268" s="133"/>
      <c r="N268" s="133"/>
      <c r="O268" s="133"/>
      <c r="P268" s="133"/>
      <c r="Q268" s="133"/>
      <c r="R268" s="133"/>
      <c r="S268" s="133"/>
      <c r="T268" s="133"/>
      <c r="U268" s="136"/>
      <c r="V268" s="137"/>
      <c r="W268" s="137"/>
      <c r="X268" s="137"/>
      <c r="Y268" s="137"/>
      <c r="Z268" s="137"/>
      <c r="AA268" s="137"/>
      <c r="AB268" s="138"/>
      <c r="AC268" s="182"/>
      <c r="AD268" s="97"/>
      <c r="AE268" s="97"/>
      <c r="AF268" s="97"/>
      <c r="AG268" s="97"/>
      <c r="AH268" s="97"/>
      <c r="AI268" s="97"/>
      <c r="AJ268" s="97"/>
      <c r="AK268" s="97"/>
      <c r="AL268" s="97"/>
      <c r="AM268" s="97"/>
    </row>
    <row r="269" spans="1:39" s="94" customFormat="1" ht="18.75" customHeight="1" x14ac:dyDescent="0.25">
      <c r="A269" s="222">
        <f t="shared" si="6"/>
        <v>260</v>
      </c>
      <c r="B269" s="132"/>
      <c r="C269" s="133"/>
      <c r="D269" s="133"/>
      <c r="E269" s="133"/>
      <c r="F269" s="133"/>
      <c r="G269" s="133"/>
      <c r="H269" s="133"/>
      <c r="I269" s="133"/>
      <c r="J269" s="136"/>
      <c r="K269" s="136"/>
      <c r="L269" s="136"/>
      <c r="M269" s="133"/>
      <c r="N269" s="133"/>
      <c r="O269" s="133"/>
      <c r="P269" s="133"/>
      <c r="Q269" s="133"/>
      <c r="R269" s="133"/>
      <c r="S269" s="133"/>
      <c r="T269" s="133"/>
      <c r="U269" s="136"/>
      <c r="V269" s="137"/>
      <c r="W269" s="137"/>
      <c r="X269" s="137"/>
      <c r="Y269" s="137"/>
      <c r="Z269" s="137"/>
      <c r="AA269" s="137"/>
      <c r="AB269" s="138"/>
      <c r="AC269" s="182"/>
      <c r="AD269" s="97"/>
      <c r="AE269" s="97"/>
      <c r="AF269" s="97"/>
      <c r="AG269" s="97"/>
      <c r="AH269" s="97"/>
      <c r="AI269" s="97"/>
      <c r="AJ269" s="97"/>
      <c r="AK269" s="97"/>
      <c r="AL269" s="97"/>
      <c r="AM269" s="97"/>
    </row>
    <row r="270" spans="1:39" s="94" customFormat="1" ht="18.75" customHeight="1" x14ac:dyDescent="0.25">
      <c r="A270" s="222">
        <f t="shared" si="6"/>
        <v>261</v>
      </c>
      <c r="B270" s="132"/>
      <c r="C270" s="133"/>
      <c r="D270" s="133"/>
      <c r="E270" s="133"/>
      <c r="F270" s="133"/>
      <c r="G270" s="133"/>
      <c r="H270" s="133"/>
      <c r="I270" s="133"/>
      <c r="J270" s="136"/>
      <c r="K270" s="136"/>
      <c r="L270" s="136"/>
      <c r="M270" s="133"/>
      <c r="N270" s="133"/>
      <c r="O270" s="133"/>
      <c r="P270" s="133"/>
      <c r="Q270" s="133"/>
      <c r="R270" s="133"/>
      <c r="S270" s="133"/>
      <c r="T270" s="133"/>
      <c r="U270" s="136"/>
      <c r="V270" s="137"/>
      <c r="W270" s="137"/>
      <c r="X270" s="137"/>
      <c r="Y270" s="137"/>
      <c r="Z270" s="137"/>
      <c r="AA270" s="137"/>
      <c r="AB270" s="138"/>
      <c r="AC270" s="182"/>
      <c r="AD270" s="97"/>
      <c r="AE270" s="97"/>
      <c r="AF270" s="97"/>
      <c r="AG270" s="97"/>
      <c r="AH270" s="97"/>
      <c r="AI270" s="97"/>
      <c r="AJ270" s="97"/>
      <c r="AK270" s="97"/>
      <c r="AL270" s="97"/>
      <c r="AM270" s="97"/>
    </row>
    <row r="271" spans="1:39" s="94" customFormat="1" ht="18.75" customHeight="1" x14ac:dyDescent="0.25">
      <c r="A271" s="222">
        <f t="shared" si="6"/>
        <v>262</v>
      </c>
      <c r="B271" s="132"/>
      <c r="C271" s="133"/>
      <c r="D271" s="133"/>
      <c r="E271" s="133"/>
      <c r="F271" s="133"/>
      <c r="G271" s="133"/>
      <c r="H271" s="133"/>
      <c r="I271" s="133"/>
      <c r="J271" s="136"/>
      <c r="K271" s="136"/>
      <c r="L271" s="136"/>
      <c r="M271" s="133"/>
      <c r="N271" s="133"/>
      <c r="O271" s="133"/>
      <c r="P271" s="133"/>
      <c r="Q271" s="133"/>
      <c r="R271" s="133"/>
      <c r="S271" s="133"/>
      <c r="T271" s="133"/>
      <c r="U271" s="136"/>
      <c r="V271" s="137"/>
      <c r="W271" s="137"/>
      <c r="X271" s="137"/>
      <c r="Y271" s="137"/>
      <c r="Z271" s="137"/>
      <c r="AA271" s="137"/>
      <c r="AB271" s="138"/>
      <c r="AC271" s="182"/>
      <c r="AD271" s="97"/>
      <c r="AE271" s="97"/>
      <c r="AF271" s="97"/>
      <c r="AG271" s="97"/>
      <c r="AH271" s="97"/>
      <c r="AI271" s="97"/>
      <c r="AJ271" s="97"/>
      <c r="AK271" s="97"/>
      <c r="AL271" s="97"/>
      <c r="AM271" s="97"/>
    </row>
    <row r="272" spans="1:39" s="94" customFormat="1" ht="18.75" customHeight="1" x14ac:dyDescent="0.25">
      <c r="A272" s="222">
        <f t="shared" si="6"/>
        <v>263</v>
      </c>
      <c r="B272" s="132"/>
      <c r="C272" s="133"/>
      <c r="D272" s="133"/>
      <c r="E272" s="133"/>
      <c r="F272" s="133"/>
      <c r="G272" s="133"/>
      <c r="H272" s="133"/>
      <c r="I272" s="133"/>
      <c r="J272" s="136"/>
      <c r="K272" s="136"/>
      <c r="L272" s="136"/>
      <c r="M272" s="133"/>
      <c r="N272" s="133"/>
      <c r="O272" s="133"/>
      <c r="P272" s="133"/>
      <c r="Q272" s="133"/>
      <c r="R272" s="133"/>
      <c r="S272" s="133"/>
      <c r="T272" s="133"/>
      <c r="U272" s="136"/>
      <c r="V272" s="137"/>
      <c r="W272" s="137"/>
      <c r="X272" s="137"/>
      <c r="Y272" s="137"/>
      <c r="Z272" s="137"/>
      <c r="AA272" s="137"/>
      <c r="AB272" s="138"/>
      <c r="AC272" s="182"/>
      <c r="AD272" s="97"/>
      <c r="AE272" s="97"/>
      <c r="AF272" s="97"/>
      <c r="AG272" s="97"/>
      <c r="AH272" s="97"/>
      <c r="AI272" s="97"/>
      <c r="AJ272" s="97"/>
      <c r="AK272" s="97"/>
      <c r="AL272" s="97"/>
      <c r="AM272" s="97"/>
    </row>
    <row r="273" spans="1:39" s="94" customFormat="1" ht="18.75" customHeight="1" x14ac:dyDescent="0.25">
      <c r="A273" s="222">
        <f t="shared" si="6"/>
        <v>264</v>
      </c>
      <c r="B273" s="132"/>
      <c r="C273" s="133"/>
      <c r="D273" s="133"/>
      <c r="E273" s="133"/>
      <c r="F273" s="133"/>
      <c r="G273" s="133"/>
      <c r="H273" s="133"/>
      <c r="I273" s="133"/>
      <c r="J273" s="136"/>
      <c r="K273" s="136"/>
      <c r="L273" s="136"/>
      <c r="M273" s="133"/>
      <c r="N273" s="133"/>
      <c r="O273" s="133"/>
      <c r="P273" s="133"/>
      <c r="Q273" s="133"/>
      <c r="R273" s="133"/>
      <c r="S273" s="133"/>
      <c r="T273" s="133"/>
      <c r="U273" s="136"/>
      <c r="V273" s="137"/>
      <c r="W273" s="137"/>
      <c r="X273" s="137"/>
      <c r="Y273" s="137"/>
      <c r="Z273" s="137"/>
      <c r="AA273" s="137"/>
      <c r="AB273" s="138"/>
      <c r="AC273" s="182"/>
      <c r="AD273" s="97"/>
      <c r="AE273" s="97"/>
      <c r="AF273" s="97"/>
      <c r="AG273" s="97"/>
      <c r="AH273" s="97"/>
      <c r="AI273" s="97"/>
      <c r="AJ273" s="97"/>
      <c r="AK273" s="97"/>
      <c r="AL273" s="97"/>
      <c r="AM273" s="97"/>
    </row>
    <row r="274" spans="1:39" s="94" customFormat="1" ht="18.75" customHeight="1" x14ac:dyDescent="0.25">
      <c r="A274" s="222">
        <f t="shared" si="6"/>
        <v>265</v>
      </c>
      <c r="B274" s="132"/>
      <c r="C274" s="133"/>
      <c r="D274" s="133"/>
      <c r="E274" s="133"/>
      <c r="F274" s="133"/>
      <c r="G274" s="133"/>
      <c r="H274" s="133"/>
      <c r="I274" s="133"/>
      <c r="J274" s="136"/>
      <c r="K274" s="136"/>
      <c r="L274" s="136"/>
      <c r="M274" s="133"/>
      <c r="N274" s="133"/>
      <c r="O274" s="133"/>
      <c r="P274" s="133"/>
      <c r="Q274" s="133"/>
      <c r="R274" s="133"/>
      <c r="S274" s="133"/>
      <c r="T274" s="133"/>
      <c r="U274" s="136"/>
      <c r="V274" s="137"/>
      <c r="W274" s="137"/>
      <c r="X274" s="137"/>
      <c r="Y274" s="137"/>
      <c r="Z274" s="137"/>
      <c r="AA274" s="137"/>
      <c r="AB274" s="138"/>
      <c r="AC274" s="182"/>
      <c r="AD274" s="97"/>
      <c r="AE274" s="97"/>
      <c r="AF274" s="97"/>
      <c r="AG274" s="97"/>
      <c r="AH274" s="97"/>
      <c r="AI274" s="97"/>
      <c r="AJ274" s="97"/>
      <c r="AK274" s="97"/>
      <c r="AL274" s="97"/>
      <c r="AM274" s="97"/>
    </row>
    <row r="275" spans="1:39" s="94" customFormat="1" ht="18.75" customHeight="1" x14ac:dyDescent="0.25">
      <c r="A275" s="222">
        <f t="shared" si="6"/>
        <v>266</v>
      </c>
      <c r="B275" s="132"/>
      <c r="C275" s="133"/>
      <c r="D275" s="133"/>
      <c r="E275" s="133"/>
      <c r="F275" s="133"/>
      <c r="G275" s="133"/>
      <c r="H275" s="133"/>
      <c r="I275" s="133"/>
      <c r="J275" s="136"/>
      <c r="K275" s="136"/>
      <c r="L275" s="136"/>
      <c r="M275" s="133"/>
      <c r="N275" s="133"/>
      <c r="O275" s="133"/>
      <c r="P275" s="133"/>
      <c r="Q275" s="133"/>
      <c r="R275" s="133"/>
      <c r="S275" s="133"/>
      <c r="T275" s="133"/>
      <c r="U275" s="136"/>
      <c r="V275" s="137"/>
      <c r="W275" s="137"/>
      <c r="X275" s="137"/>
      <c r="Y275" s="137"/>
      <c r="Z275" s="137"/>
      <c r="AA275" s="137"/>
      <c r="AB275" s="138"/>
      <c r="AC275" s="182"/>
      <c r="AD275" s="97"/>
      <c r="AE275" s="97"/>
      <c r="AF275" s="97"/>
      <c r="AG275" s="97"/>
      <c r="AH275" s="97"/>
      <c r="AI275" s="97"/>
      <c r="AJ275" s="97"/>
      <c r="AK275" s="97"/>
      <c r="AL275" s="97"/>
      <c r="AM275" s="97"/>
    </row>
    <row r="276" spans="1:39" s="94" customFormat="1" ht="18.75" customHeight="1" x14ac:dyDescent="0.25">
      <c r="A276" s="222">
        <f t="shared" si="6"/>
        <v>267</v>
      </c>
      <c r="B276" s="132"/>
      <c r="C276" s="133"/>
      <c r="D276" s="133"/>
      <c r="E276" s="133"/>
      <c r="F276" s="133"/>
      <c r="G276" s="133"/>
      <c r="H276" s="133"/>
      <c r="I276" s="133"/>
      <c r="J276" s="136"/>
      <c r="K276" s="136"/>
      <c r="L276" s="136"/>
      <c r="M276" s="133"/>
      <c r="N276" s="133"/>
      <c r="O276" s="133"/>
      <c r="P276" s="133"/>
      <c r="Q276" s="133"/>
      <c r="R276" s="133"/>
      <c r="S276" s="133"/>
      <c r="T276" s="133"/>
      <c r="U276" s="136"/>
      <c r="V276" s="137"/>
      <c r="W276" s="137"/>
      <c r="X276" s="137"/>
      <c r="Y276" s="137"/>
      <c r="Z276" s="137"/>
      <c r="AA276" s="137"/>
      <c r="AB276" s="138"/>
      <c r="AC276" s="182"/>
      <c r="AD276" s="97"/>
      <c r="AE276" s="97"/>
      <c r="AF276" s="97"/>
      <c r="AG276" s="97"/>
      <c r="AH276" s="97"/>
      <c r="AI276" s="97"/>
      <c r="AJ276" s="97"/>
      <c r="AK276" s="97"/>
      <c r="AL276" s="97"/>
      <c r="AM276" s="97"/>
    </row>
    <row r="277" spans="1:39" s="94" customFormat="1" ht="18.75" customHeight="1" x14ac:dyDescent="0.25">
      <c r="A277" s="222">
        <f t="shared" si="6"/>
        <v>268</v>
      </c>
      <c r="B277" s="132"/>
      <c r="C277" s="133"/>
      <c r="D277" s="133"/>
      <c r="E277" s="133"/>
      <c r="F277" s="133"/>
      <c r="G277" s="133"/>
      <c r="H277" s="133"/>
      <c r="I277" s="133"/>
      <c r="J277" s="136"/>
      <c r="K277" s="136"/>
      <c r="L277" s="136"/>
      <c r="M277" s="133"/>
      <c r="N277" s="133"/>
      <c r="O277" s="133"/>
      <c r="P277" s="133"/>
      <c r="Q277" s="133"/>
      <c r="R277" s="133"/>
      <c r="S277" s="133"/>
      <c r="T277" s="133"/>
      <c r="U277" s="136"/>
      <c r="V277" s="137"/>
      <c r="W277" s="137"/>
      <c r="X277" s="137"/>
      <c r="Y277" s="137"/>
      <c r="Z277" s="137"/>
      <c r="AA277" s="137"/>
      <c r="AB277" s="138"/>
      <c r="AC277" s="182"/>
      <c r="AD277" s="97"/>
      <c r="AE277" s="97"/>
      <c r="AF277" s="97"/>
      <c r="AG277" s="97"/>
      <c r="AH277" s="97"/>
      <c r="AI277" s="97"/>
      <c r="AJ277" s="97"/>
      <c r="AK277" s="97"/>
      <c r="AL277" s="97"/>
      <c r="AM277" s="97"/>
    </row>
    <row r="278" spans="1:39" s="94" customFormat="1" ht="18.75" customHeight="1" x14ac:dyDescent="0.25">
      <c r="A278" s="222">
        <f t="shared" si="6"/>
        <v>269</v>
      </c>
      <c r="B278" s="132"/>
      <c r="C278" s="133"/>
      <c r="D278" s="133"/>
      <c r="E278" s="133"/>
      <c r="F278" s="133"/>
      <c r="G278" s="133"/>
      <c r="H278" s="133"/>
      <c r="I278" s="133"/>
      <c r="J278" s="136"/>
      <c r="K278" s="136"/>
      <c r="L278" s="136"/>
      <c r="M278" s="133"/>
      <c r="N278" s="133"/>
      <c r="O278" s="133"/>
      <c r="P278" s="133"/>
      <c r="Q278" s="133"/>
      <c r="R278" s="133"/>
      <c r="S278" s="133"/>
      <c r="T278" s="133"/>
      <c r="U278" s="136"/>
      <c r="V278" s="137"/>
      <c r="W278" s="137"/>
      <c r="X278" s="137"/>
      <c r="Y278" s="137"/>
      <c r="Z278" s="137"/>
      <c r="AA278" s="137"/>
      <c r="AB278" s="138"/>
      <c r="AC278" s="182"/>
      <c r="AD278" s="97"/>
      <c r="AE278" s="97"/>
      <c r="AF278" s="97"/>
      <c r="AG278" s="97"/>
      <c r="AH278" s="97"/>
      <c r="AI278" s="97"/>
      <c r="AJ278" s="97"/>
      <c r="AK278" s="97"/>
      <c r="AL278" s="97"/>
      <c r="AM278" s="97"/>
    </row>
    <row r="279" spans="1:39" s="94" customFormat="1" ht="18.75" customHeight="1" x14ac:dyDescent="0.25">
      <c r="A279" s="222">
        <f t="shared" si="6"/>
        <v>270</v>
      </c>
      <c r="B279" s="132"/>
      <c r="C279" s="133"/>
      <c r="D279" s="133"/>
      <c r="E279" s="133"/>
      <c r="F279" s="133"/>
      <c r="G279" s="133"/>
      <c r="H279" s="133"/>
      <c r="I279" s="133"/>
      <c r="J279" s="136"/>
      <c r="K279" s="136"/>
      <c r="L279" s="136"/>
      <c r="M279" s="133"/>
      <c r="N279" s="133"/>
      <c r="O279" s="133"/>
      <c r="P279" s="133"/>
      <c r="Q279" s="133"/>
      <c r="R279" s="133"/>
      <c r="S279" s="133"/>
      <c r="T279" s="133"/>
      <c r="U279" s="136"/>
      <c r="V279" s="137"/>
      <c r="W279" s="137"/>
      <c r="X279" s="137"/>
      <c r="Y279" s="137"/>
      <c r="Z279" s="137"/>
      <c r="AA279" s="137"/>
      <c r="AB279" s="138"/>
      <c r="AC279" s="182"/>
      <c r="AD279" s="97"/>
      <c r="AE279" s="97"/>
      <c r="AF279" s="97"/>
      <c r="AG279" s="97"/>
      <c r="AH279" s="97"/>
      <c r="AI279" s="97"/>
      <c r="AJ279" s="97"/>
      <c r="AK279" s="97"/>
      <c r="AL279" s="97"/>
      <c r="AM279" s="97"/>
    </row>
    <row r="280" spans="1:39" s="94" customFormat="1" ht="18.75" customHeight="1" x14ac:dyDescent="0.25">
      <c r="A280" s="222">
        <f t="shared" si="6"/>
        <v>271</v>
      </c>
      <c r="B280" s="132"/>
      <c r="C280" s="133"/>
      <c r="D280" s="133"/>
      <c r="E280" s="133"/>
      <c r="F280" s="133"/>
      <c r="G280" s="133"/>
      <c r="H280" s="133"/>
      <c r="I280" s="133"/>
      <c r="J280" s="136"/>
      <c r="K280" s="136"/>
      <c r="L280" s="136"/>
      <c r="M280" s="133"/>
      <c r="N280" s="133"/>
      <c r="O280" s="133"/>
      <c r="P280" s="133"/>
      <c r="Q280" s="133"/>
      <c r="R280" s="133"/>
      <c r="S280" s="133"/>
      <c r="T280" s="133"/>
      <c r="U280" s="136"/>
      <c r="V280" s="137"/>
      <c r="W280" s="137"/>
      <c r="X280" s="137"/>
      <c r="Y280" s="137"/>
      <c r="Z280" s="137"/>
      <c r="AA280" s="137"/>
      <c r="AB280" s="138"/>
      <c r="AC280" s="182"/>
      <c r="AD280" s="97"/>
      <c r="AE280" s="97"/>
      <c r="AF280" s="97"/>
      <c r="AG280" s="97"/>
      <c r="AH280" s="97"/>
      <c r="AI280" s="97"/>
      <c r="AJ280" s="97"/>
      <c r="AK280" s="97"/>
      <c r="AL280" s="97"/>
      <c r="AM280" s="97"/>
    </row>
    <row r="281" spans="1:39" s="94" customFormat="1" ht="18.75" customHeight="1" x14ac:dyDescent="0.25">
      <c r="A281" s="222">
        <f t="shared" si="6"/>
        <v>272</v>
      </c>
      <c r="B281" s="132"/>
      <c r="C281" s="133"/>
      <c r="D281" s="133"/>
      <c r="E281" s="133"/>
      <c r="F281" s="133"/>
      <c r="G281" s="133"/>
      <c r="H281" s="133"/>
      <c r="I281" s="133"/>
      <c r="J281" s="136"/>
      <c r="K281" s="136"/>
      <c r="L281" s="136"/>
      <c r="M281" s="133"/>
      <c r="N281" s="133"/>
      <c r="O281" s="133"/>
      <c r="P281" s="133"/>
      <c r="Q281" s="133"/>
      <c r="R281" s="133"/>
      <c r="S281" s="133"/>
      <c r="T281" s="133"/>
      <c r="U281" s="136"/>
      <c r="V281" s="137"/>
      <c r="W281" s="137"/>
      <c r="X281" s="137"/>
      <c r="Y281" s="137"/>
      <c r="Z281" s="137"/>
      <c r="AA281" s="137"/>
      <c r="AB281" s="138"/>
      <c r="AC281" s="182"/>
      <c r="AD281" s="97"/>
      <c r="AE281" s="97"/>
      <c r="AF281" s="97"/>
      <c r="AG281" s="97"/>
      <c r="AH281" s="97"/>
      <c r="AI281" s="97"/>
      <c r="AJ281" s="97"/>
      <c r="AK281" s="97"/>
      <c r="AL281" s="97"/>
      <c r="AM281" s="97"/>
    </row>
    <row r="282" spans="1:39" s="94" customFormat="1" ht="18.75" customHeight="1" x14ac:dyDescent="0.25">
      <c r="A282" s="222">
        <f t="shared" si="6"/>
        <v>273</v>
      </c>
      <c r="B282" s="132"/>
      <c r="C282" s="133"/>
      <c r="D282" s="133"/>
      <c r="E282" s="133"/>
      <c r="F282" s="133"/>
      <c r="G282" s="133"/>
      <c r="H282" s="133"/>
      <c r="I282" s="133"/>
      <c r="J282" s="136"/>
      <c r="K282" s="136"/>
      <c r="L282" s="136"/>
      <c r="M282" s="133"/>
      <c r="N282" s="133"/>
      <c r="O282" s="133"/>
      <c r="P282" s="133"/>
      <c r="Q282" s="133"/>
      <c r="R282" s="133"/>
      <c r="S282" s="133"/>
      <c r="T282" s="133"/>
      <c r="U282" s="136"/>
      <c r="V282" s="137"/>
      <c r="W282" s="137"/>
      <c r="X282" s="137"/>
      <c r="Y282" s="137"/>
      <c r="Z282" s="137"/>
      <c r="AA282" s="137"/>
      <c r="AB282" s="138"/>
      <c r="AC282" s="182"/>
      <c r="AD282" s="97"/>
      <c r="AE282" s="97"/>
      <c r="AF282" s="97"/>
      <c r="AG282" s="97"/>
      <c r="AH282" s="97"/>
      <c r="AI282" s="97"/>
      <c r="AJ282" s="97"/>
      <c r="AK282" s="97"/>
      <c r="AL282" s="97"/>
      <c r="AM282" s="97"/>
    </row>
    <row r="283" spans="1:39" s="94" customFormat="1" ht="18.75" customHeight="1" x14ac:dyDescent="0.25">
      <c r="A283" s="222">
        <f t="shared" si="6"/>
        <v>274</v>
      </c>
      <c r="B283" s="132"/>
      <c r="C283" s="133"/>
      <c r="D283" s="133"/>
      <c r="E283" s="133"/>
      <c r="F283" s="133"/>
      <c r="G283" s="133"/>
      <c r="H283" s="133"/>
      <c r="I283" s="133"/>
      <c r="J283" s="136"/>
      <c r="K283" s="136"/>
      <c r="L283" s="136"/>
      <c r="M283" s="133"/>
      <c r="N283" s="133"/>
      <c r="O283" s="133"/>
      <c r="P283" s="133"/>
      <c r="Q283" s="133"/>
      <c r="R283" s="133"/>
      <c r="S283" s="133"/>
      <c r="T283" s="133"/>
      <c r="U283" s="136"/>
      <c r="V283" s="137"/>
      <c r="W283" s="137"/>
      <c r="X283" s="137"/>
      <c r="Y283" s="137"/>
      <c r="Z283" s="137"/>
      <c r="AA283" s="137"/>
      <c r="AB283" s="138"/>
      <c r="AC283" s="182"/>
      <c r="AD283" s="97"/>
      <c r="AE283" s="97"/>
      <c r="AF283" s="97"/>
      <c r="AG283" s="97"/>
      <c r="AH283" s="97"/>
      <c r="AI283" s="97"/>
      <c r="AJ283" s="97"/>
      <c r="AK283" s="97"/>
      <c r="AL283" s="97"/>
      <c r="AM283" s="97"/>
    </row>
    <row r="284" spans="1:39" s="94" customFormat="1" ht="18.75" customHeight="1" x14ac:dyDescent="0.25">
      <c r="A284" s="222">
        <f t="shared" si="6"/>
        <v>275</v>
      </c>
      <c r="B284" s="132"/>
      <c r="C284" s="133"/>
      <c r="D284" s="133"/>
      <c r="E284" s="133"/>
      <c r="F284" s="133"/>
      <c r="G284" s="133"/>
      <c r="H284" s="133"/>
      <c r="I284" s="133"/>
      <c r="J284" s="136"/>
      <c r="K284" s="136"/>
      <c r="L284" s="136"/>
      <c r="M284" s="133"/>
      <c r="N284" s="133"/>
      <c r="O284" s="133"/>
      <c r="P284" s="133"/>
      <c r="Q284" s="133"/>
      <c r="R284" s="133"/>
      <c r="S284" s="133"/>
      <c r="T284" s="133"/>
      <c r="U284" s="136"/>
      <c r="V284" s="137"/>
      <c r="W284" s="137"/>
      <c r="X284" s="137"/>
      <c r="Y284" s="137"/>
      <c r="Z284" s="137"/>
      <c r="AA284" s="137"/>
      <c r="AB284" s="138"/>
      <c r="AC284" s="182"/>
      <c r="AD284" s="97"/>
      <c r="AE284" s="97"/>
      <c r="AF284" s="97"/>
      <c r="AG284" s="97"/>
      <c r="AH284" s="97"/>
      <c r="AI284" s="97"/>
      <c r="AJ284" s="97"/>
      <c r="AK284" s="97"/>
      <c r="AL284" s="97"/>
      <c r="AM284" s="97"/>
    </row>
    <row r="285" spans="1:39" s="94" customFormat="1" ht="18.75" customHeight="1" x14ac:dyDescent="0.25">
      <c r="A285" s="222">
        <f t="shared" si="6"/>
        <v>276</v>
      </c>
      <c r="B285" s="132"/>
      <c r="C285" s="133"/>
      <c r="D285" s="133"/>
      <c r="E285" s="133"/>
      <c r="F285" s="133"/>
      <c r="G285" s="133"/>
      <c r="H285" s="133"/>
      <c r="I285" s="133"/>
      <c r="J285" s="136"/>
      <c r="K285" s="136"/>
      <c r="L285" s="136"/>
      <c r="M285" s="133"/>
      <c r="N285" s="133"/>
      <c r="O285" s="133"/>
      <c r="P285" s="133"/>
      <c r="Q285" s="133"/>
      <c r="R285" s="133"/>
      <c r="S285" s="133"/>
      <c r="T285" s="133"/>
      <c r="U285" s="136"/>
      <c r="V285" s="137"/>
      <c r="W285" s="137"/>
      <c r="X285" s="137"/>
      <c r="Y285" s="137"/>
      <c r="Z285" s="137"/>
      <c r="AA285" s="137"/>
      <c r="AB285" s="138"/>
      <c r="AC285" s="182"/>
      <c r="AD285" s="97"/>
      <c r="AE285" s="97"/>
      <c r="AF285" s="97"/>
      <c r="AG285" s="97"/>
      <c r="AH285" s="97"/>
      <c r="AI285" s="97"/>
      <c r="AJ285" s="97"/>
      <c r="AK285" s="97"/>
      <c r="AL285" s="97"/>
      <c r="AM285" s="97"/>
    </row>
    <row r="286" spans="1:39" s="94" customFormat="1" ht="18.75" customHeight="1" x14ac:dyDescent="0.25">
      <c r="A286" s="222">
        <f t="shared" si="6"/>
        <v>277</v>
      </c>
      <c r="B286" s="132"/>
      <c r="C286" s="133"/>
      <c r="D286" s="133"/>
      <c r="E286" s="133"/>
      <c r="F286" s="133"/>
      <c r="G286" s="133"/>
      <c r="H286" s="133"/>
      <c r="I286" s="133"/>
      <c r="J286" s="136"/>
      <c r="K286" s="136"/>
      <c r="L286" s="136"/>
      <c r="M286" s="133"/>
      <c r="N286" s="133"/>
      <c r="O286" s="133"/>
      <c r="P286" s="133"/>
      <c r="Q286" s="133"/>
      <c r="R286" s="133"/>
      <c r="S286" s="133"/>
      <c r="T286" s="133"/>
      <c r="U286" s="136"/>
      <c r="V286" s="137"/>
      <c r="W286" s="137"/>
      <c r="X286" s="137"/>
      <c r="Y286" s="137"/>
      <c r="Z286" s="137"/>
      <c r="AA286" s="137"/>
      <c r="AB286" s="138"/>
      <c r="AC286" s="182"/>
      <c r="AD286" s="97"/>
      <c r="AE286" s="97"/>
      <c r="AF286" s="97"/>
      <c r="AG286" s="97"/>
      <c r="AH286" s="97"/>
      <c r="AI286" s="97"/>
      <c r="AJ286" s="97"/>
      <c r="AK286" s="97"/>
      <c r="AL286" s="97"/>
      <c r="AM286" s="97"/>
    </row>
    <row r="287" spans="1:39" s="94" customFormat="1" ht="18.75" customHeight="1" x14ac:dyDescent="0.25">
      <c r="A287" s="222">
        <f t="shared" si="6"/>
        <v>278</v>
      </c>
      <c r="B287" s="132"/>
      <c r="C287" s="133"/>
      <c r="D287" s="133"/>
      <c r="E287" s="133"/>
      <c r="F287" s="133"/>
      <c r="G287" s="133"/>
      <c r="H287" s="133"/>
      <c r="I287" s="133"/>
      <c r="J287" s="136"/>
      <c r="K287" s="136"/>
      <c r="L287" s="136"/>
      <c r="M287" s="133"/>
      <c r="N287" s="133"/>
      <c r="O287" s="133"/>
      <c r="P287" s="133"/>
      <c r="Q287" s="133"/>
      <c r="R287" s="133"/>
      <c r="S287" s="133"/>
      <c r="T287" s="133"/>
      <c r="U287" s="136"/>
      <c r="V287" s="137"/>
      <c r="W287" s="137"/>
      <c r="X287" s="137"/>
      <c r="Y287" s="137"/>
      <c r="Z287" s="137"/>
      <c r="AA287" s="137"/>
      <c r="AB287" s="138"/>
      <c r="AC287" s="182"/>
      <c r="AD287" s="97"/>
      <c r="AE287" s="97"/>
      <c r="AF287" s="97"/>
      <c r="AG287" s="97"/>
      <c r="AH287" s="97"/>
      <c r="AI287" s="97"/>
      <c r="AJ287" s="97"/>
      <c r="AK287" s="97"/>
      <c r="AL287" s="97"/>
      <c r="AM287" s="97"/>
    </row>
    <row r="288" spans="1:39" s="94" customFormat="1" ht="18.75" customHeight="1" x14ac:dyDescent="0.25">
      <c r="A288" s="222">
        <f t="shared" si="6"/>
        <v>279</v>
      </c>
      <c r="B288" s="132"/>
      <c r="C288" s="133"/>
      <c r="D288" s="133"/>
      <c r="E288" s="133"/>
      <c r="F288" s="133"/>
      <c r="G288" s="133"/>
      <c r="H288" s="133"/>
      <c r="I288" s="133"/>
      <c r="J288" s="136"/>
      <c r="K288" s="136"/>
      <c r="L288" s="136"/>
      <c r="M288" s="133"/>
      <c r="N288" s="133"/>
      <c r="O288" s="133"/>
      <c r="P288" s="133"/>
      <c r="Q288" s="133"/>
      <c r="R288" s="133"/>
      <c r="S288" s="133"/>
      <c r="T288" s="133"/>
      <c r="U288" s="136"/>
      <c r="V288" s="137"/>
      <c r="W288" s="137"/>
      <c r="X288" s="137"/>
      <c r="Y288" s="137"/>
      <c r="Z288" s="137"/>
      <c r="AA288" s="137"/>
      <c r="AB288" s="138"/>
      <c r="AC288" s="182"/>
      <c r="AD288" s="97"/>
      <c r="AE288" s="97"/>
      <c r="AF288" s="97"/>
      <c r="AG288" s="97"/>
      <c r="AH288" s="97"/>
      <c r="AI288" s="97"/>
      <c r="AJ288" s="97"/>
      <c r="AK288" s="97"/>
      <c r="AL288" s="97"/>
      <c r="AM288" s="97"/>
    </row>
    <row r="289" spans="1:39" s="94" customFormat="1" ht="18.75" customHeight="1" x14ac:dyDescent="0.25">
      <c r="A289" s="222">
        <f t="shared" si="6"/>
        <v>280</v>
      </c>
      <c r="B289" s="132"/>
      <c r="C289" s="133"/>
      <c r="D289" s="133"/>
      <c r="E289" s="133"/>
      <c r="F289" s="133"/>
      <c r="G289" s="133"/>
      <c r="H289" s="133"/>
      <c r="I289" s="133"/>
      <c r="J289" s="136"/>
      <c r="K289" s="136"/>
      <c r="L289" s="136"/>
      <c r="M289" s="133"/>
      <c r="N289" s="133"/>
      <c r="O289" s="133"/>
      <c r="P289" s="133"/>
      <c r="Q289" s="133"/>
      <c r="R289" s="133"/>
      <c r="S289" s="133"/>
      <c r="T289" s="133"/>
      <c r="U289" s="136"/>
      <c r="V289" s="137"/>
      <c r="W289" s="137"/>
      <c r="X289" s="137"/>
      <c r="Y289" s="137"/>
      <c r="Z289" s="137"/>
      <c r="AA289" s="137"/>
      <c r="AB289" s="138"/>
      <c r="AC289" s="182"/>
      <c r="AD289" s="97"/>
      <c r="AE289" s="97"/>
      <c r="AF289" s="97"/>
      <c r="AG289" s="97"/>
      <c r="AH289" s="97"/>
      <c r="AI289" s="97"/>
      <c r="AJ289" s="97"/>
      <c r="AK289" s="97"/>
      <c r="AL289" s="97"/>
      <c r="AM289" s="97"/>
    </row>
    <row r="290" spans="1:39" s="94" customFormat="1" ht="18.75" customHeight="1" x14ac:dyDescent="0.25">
      <c r="A290" s="222">
        <f t="shared" si="6"/>
        <v>281</v>
      </c>
      <c r="B290" s="132"/>
      <c r="C290" s="133"/>
      <c r="D290" s="133"/>
      <c r="E290" s="133"/>
      <c r="F290" s="133"/>
      <c r="G290" s="133"/>
      <c r="H290" s="133"/>
      <c r="I290" s="133"/>
      <c r="J290" s="136"/>
      <c r="K290" s="136"/>
      <c r="L290" s="136"/>
      <c r="M290" s="133"/>
      <c r="N290" s="133"/>
      <c r="O290" s="133"/>
      <c r="P290" s="133"/>
      <c r="Q290" s="133"/>
      <c r="R290" s="133"/>
      <c r="S290" s="133"/>
      <c r="T290" s="133"/>
      <c r="U290" s="136"/>
      <c r="V290" s="137"/>
      <c r="W290" s="137"/>
      <c r="X290" s="137"/>
      <c r="Y290" s="137"/>
      <c r="Z290" s="137"/>
      <c r="AA290" s="137"/>
      <c r="AB290" s="138"/>
      <c r="AC290" s="182"/>
      <c r="AD290" s="97"/>
      <c r="AE290" s="97"/>
      <c r="AF290" s="97"/>
      <c r="AG290" s="97"/>
      <c r="AH290" s="97"/>
      <c r="AI290" s="97"/>
      <c r="AJ290" s="97"/>
      <c r="AK290" s="97"/>
      <c r="AL290" s="97"/>
      <c r="AM290" s="97"/>
    </row>
    <row r="291" spans="1:39" s="94" customFormat="1" ht="18.75" customHeight="1" x14ac:dyDescent="0.25">
      <c r="A291" s="222">
        <f t="shared" si="6"/>
        <v>282</v>
      </c>
      <c r="B291" s="132"/>
      <c r="C291" s="133"/>
      <c r="D291" s="133"/>
      <c r="E291" s="133"/>
      <c r="F291" s="133"/>
      <c r="G291" s="133"/>
      <c r="H291" s="133"/>
      <c r="I291" s="133"/>
      <c r="J291" s="136"/>
      <c r="K291" s="136"/>
      <c r="L291" s="136"/>
      <c r="M291" s="133"/>
      <c r="N291" s="133"/>
      <c r="O291" s="133"/>
      <c r="P291" s="133"/>
      <c r="Q291" s="133"/>
      <c r="R291" s="133"/>
      <c r="S291" s="133"/>
      <c r="T291" s="133"/>
      <c r="U291" s="136"/>
      <c r="V291" s="137"/>
      <c r="W291" s="137"/>
      <c r="X291" s="137"/>
      <c r="Y291" s="137"/>
      <c r="Z291" s="137"/>
      <c r="AA291" s="137"/>
      <c r="AB291" s="138"/>
      <c r="AC291" s="182"/>
      <c r="AD291" s="97"/>
      <c r="AE291" s="97"/>
      <c r="AF291" s="97"/>
      <c r="AG291" s="97"/>
      <c r="AH291" s="97"/>
      <c r="AI291" s="97"/>
      <c r="AJ291" s="97"/>
      <c r="AK291" s="97"/>
      <c r="AL291" s="97"/>
      <c r="AM291" s="97"/>
    </row>
    <row r="292" spans="1:39" s="94" customFormat="1" ht="18.75" customHeight="1" x14ac:dyDescent="0.25">
      <c r="A292" s="222">
        <f t="shared" si="6"/>
        <v>283</v>
      </c>
      <c r="B292" s="132"/>
      <c r="C292" s="133"/>
      <c r="D292" s="133"/>
      <c r="E292" s="133"/>
      <c r="F292" s="133"/>
      <c r="G292" s="133"/>
      <c r="H292" s="133"/>
      <c r="I292" s="133"/>
      <c r="J292" s="136"/>
      <c r="K292" s="136"/>
      <c r="L292" s="136"/>
      <c r="M292" s="133"/>
      <c r="N292" s="133"/>
      <c r="O292" s="133"/>
      <c r="P292" s="133"/>
      <c r="Q292" s="133"/>
      <c r="R292" s="133"/>
      <c r="S292" s="133"/>
      <c r="T292" s="133"/>
      <c r="U292" s="136"/>
      <c r="V292" s="137"/>
      <c r="W292" s="137"/>
      <c r="X292" s="137"/>
      <c r="Y292" s="137"/>
      <c r="Z292" s="137"/>
      <c r="AA292" s="137"/>
      <c r="AB292" s="138"/>
      <c r="AC292" s="182"/>
      <c r="AD292" s="97"/>
      <c r="AE292" s="97"/>
      <c r="AF292" s="97"/>
      <c r="AG292" s="97"/>
      <c r="AH292" s="97"/>
      <c r="AI292" s="97"/>
      <c r="AJ292" s="97"/>
      <c r="AK292" s="97"/>
      <c r="AL292" s="97"/>
      <c r="AM292" s="97"/>
    </row>
    <row r="293" spans="1:39" s="94" customFormat="1" ht="18.75" customHeight="1" x14ac:dyDescent="0.25">
      <c r="A293" s="222">
        <f t="shared" si="6"/>
        <v>284</v>
      </c>
      <c r="B293" s="132"/>
      <c r="C293" s="133"/>
      <c r="D293" s="133"/>
      <c r="E293" s="133"/>
      <c r="F293" s="133"/>
      <c r="G293" s="133"/>
      <c r="H293" s="133"/>
      <c r="I293" s="133"/>
      <c r="J293" s="136"/>
      <c r="K293" s="136"/>
      <c r="L293" s="136"/>
      <c r="M293" s="133"/>
      <c r="N293" s="133"/>
      <c r="O293" s="133"/>
      <c r="P293" s="133"/>
      <c r="Q293" s="133"/>
      <c r="R293" s="133"/>
      <c r="S293" s="133"/>
      <c r="T293" s="133"/>
      <c r="U293" s="136"/>
      <c r="V293" s="137"/>
      <c r="W293" s="137"/>
      <c r="X293" s="137"/>
      <c r="Y293" s="137"/>
      <c r="Z293" s="137"/>
      <c r="AA293" s="137"/>
      <c r="AB293" s="138"/>
      <c r="AC293" s="182"/>
      <c r="AD293" s="97"/>
      <c r="AE293" s="97"/>
      <c r="AF293" s="97"/>
      <c r="AG293" s="97"/>
      <c r="AH293" s="97"/>
      <c r="AI293" s="97"/>
      <c r="AJ293" s="97"/>
      <c r="AK293" s="97"/>
      <c r="AL293" s="97"/>
      <c r="AM293" s="97"/>
    </row>
    <row r="294" spans="1:39" s="94" customFormat="1" ht="18.75" customHeight="1" x14ac:dyDescent="0.25">
      <c r="A294" s="222">
        <f t="shared" si="6"/>
        <v>285</v>
      </c>
      <c r="B294" s="132"/>
      <c r="C294" s="133"/>
      <c r="D294" s="133"/>
      <c r="E294" s="133"/>
      <c r="F294" s="133"/>
      <c r="G294" s="133"/>
      <c r="H294" s="133"/>
      <c r="I294" s="133"/>
      <c r="J294" s="136"/>
      <c r="K294" s="136"/>
      <c r="L294" s="136"/>
      <c r="M294" s="133"/>
      <c r="N294" s="133"/>
      <c r="O294" s="133"/>
      <c r="P294" s="133"/>
      <c r="Q294" s="133"/>
      <c r="R294" s="133"/>
      <c r="S294" s="133"/>
      <c r="T294" s="133"/>
      <c r="U294" s="136"/>
      <c r="V294" s="137"/>
      <c r="W294" s="137"/>
      <c r="X294" s="137"/>
      <c r="Y294" s="137"/>
      <c r="Z294" s="137"/>
      <c r="AA294" s="137"/>
      <c r="AB294" s="138"/>
      <c r="AC294" s="182"/>
      <c r="AD294" s="97"/>
      <c r="AE294" s="97"/>
      <c r="AF294" s="97"/>
      <c r="AG294" s="97"/>
      <c r="AH294" s="97"/>
      <c r="AI294" s="97"/>
      <c r="AJ294" s="97"/>
      <c r="AK294" s="97"/>
      <c r="AL294" s="97"/>
      <c r="AM294" s="97"/>
    </row>
    <row r="295" spans="1:39" s="94" customFormat="1" ht="18.75" customHeight="1" x14ac:dyDescent="0.25">
      <c r="A295" s="222">
        <f t="shared" si="6"/>
        <v>286</v>
      </c>
      <c r="B295" s="132"/>
      <c r="C295" s="133"/>
      <c r="D295" s="133"/>
      <c r="E295" s="133"/>
      <c r="F295" s="133"/>
      <c r="G295" s="133"/>
      <c r="H295" s="133"/>
      <c r="I295" s="133"/>
      <c r="J295" s="136"/>
      <c r="K295" s="136"/>
      <c r="L295" s="136"/>
      <c r="M295" s="133"/>
      <c r="N295" s="133"/>
      <c r="O295" s="133"/>
      <c r="P295" s="133"/>
      <c r="Q295" s="133"/>
      <c r="R295" s="133"/>
      <c r="S295" s="133"/>
      <c r="T295" s="133"/>
      <c r="U295" s="136"/>
      <c r="V295" s="137"/>
      <c r="W295" s="137"/>
      <c r="X295" s="137"/>
      <c r="Y295" s="137"/>
      <c r="Z295" s="137"/>
      <c r="AA295" s="137"/>
      <c r="AB295" s="138"/>
      <c r="AC295" s="182"/>
      <c r="AD295" s="97"/>
      <c r="AE295" s="97"/>
      <c r="AF295" s="97"/>
      <c r="AG295" s="97"/>
      <c r="AH295" s="97"/>
      <c r="AI295" s="97"/>
      <c r="AJ295" s="97"/>
      <c r="AK295" s="97"/>
      <c r="AL295" s="97"/>
      <c r="AM295" s="97"/>
    </row>
    <row r="296" spans="1:39" s="94" customFormat="1" ht="18.75" customHeight="1" x14ac:dyDescent="0.25">
      <c r="A296" s="222">
        <f t="shared" si="6"/>
        <v>287</v>
      </c>
      <c r="B296" s="132"/>
      <c r="C296" s="133"/>
      <c r="D296" s="133"/>
      <c r="E296" s="133"/>
      <c r="F296" s="133"/>
      <c r="G296" s="133"/>
      <c r="H296" s="133"/>
      <c r="I296" s="133"/>
      <c r="J296" s="136"/>
      <c r="K296" s="136"/>
      <c r="L296" s="136"/>
      <c r="M296" s="133"/>
      <c r="N296" s="133"/>
      <c r="O296" s="133"/>
      <c r="P296" s="133"/>
      <c r="Q296" s="133"/>
      <c r="R296" s="133"/>
      <c r="S296" s="133"/>
      <c r="T296" s="133"/>
      <c r="U296" s="136"/>
      <c r="V296" s="137"/>
      <c r="W296" s="137"/>
      <c r="X296" s="137"/>
      <c r="Y296" s="137"/>
      <c r="Z296" s="137"/>
      <c r="AA296" s="137"/>
      <c r="AB296" s="138"/>
      <c r="AC296" s="182"/>
      <c r="AD296" s="97"/>
      <c r="AE296" s="97"/>
      <c r="AF296" s="97"/>
      <c r="AG296" s="97"/>
      <c r="AH296" s="97"/>
      <c r="AI296" s="97"/>
      <c r="AJ296" s="97"/>
      <c r="AK296" s="97"/>
      <c r="AL296" s="97"/>
      <c r="AM296" s="97"/>
    </row>
    <row r="297" spans="1:39" s="94" customFormat="1" ht="18.75" customHeight="1" x14ac:dyDescent="0.25">
      <c r="A297" s="222">
        <f t="shared" si="6"/>
        <v>288</v>
      </c>
      <c r="B297" s="132"/>
      <c r="C297" s="133"/>
      <c r="D297" s="133"/>
      <c r="E297" s="133"/>
      <c r="F297" s="133"/>
      <c r="G297" s="133"/>
      <c r="H297" s="133"/>
      <c r="I297" s="133"/>
      <c r="J297" s="136"/>
      <c r="K297" s="136"/>
      <c r="L297" s="136"/>
      <c r="M297" s="133"/>
      <c r="N297" s="133"/>
      <c r="O297" s="133"/>
      <c r="P297" s="133"/>
      <c r="Q297" s="133"/>
      <c r="R297" s="133"/>
      <c r="S297" s="133"/>
      <c r="T297" s="133"/>
      <c r="U297" s="136"/>
      <c r="V297" s="137"/>
      <c r="W297" s="137"/>
      <c r="X297" s="137"/>
      <c r="Y297" s="137"/>
      <c r="Z297" s="137"/>
      <c r="AA297" s="137"/>
      <c r="AB297" s="138"/>
      <c r="AC297" s="182"/>
      <c r="AD297" s="97"/>
      <c r="AE297" s="97"/>
      <c r="AF297" s="97"/>
      <c r="AG297" s="97"/>
      <c r="AH297" s="97"/>
      <c r="AI297" s="97"/>
      <c r="AJ297" s="97"/>
      <c r="AK297" s="97"/>
      <c r="AL297" s="97"/>
      <c r="AM297" s="97"/>
    </row>
    <row r="298" spans="1:39" s="94" customFormat="1" ht="18.75" customHeight="1" x14ac:dyDescent="0.25">
      <c r="A298" s="222">
        <f t="shared" si="6"/>
        <v>289</v>
      </c>
      <c r="B298" s="132"/>
      <c r="C298" s="133"/>
      <c r="D298" s="133"/>
      <c r="E298" s="133"/>
      <c r="F298" s="133"/>
      <c r="G298" s="133"/>
      <c r="H298" s="133"/>
      <c r="I298" s="133"/>
      <c r="J298" s="136"/>
      <c r="K298" s="136"/>
      <c r="L298" s="136"/>
      <c r="M298" s="133"/>
      <c r="N298" s="133"/>
      <c r="O298" s="133"/>
      <c r="P298" s="133"/>
      <c r="Q298" s="133"/>
      <c r="R298" s="133"/>
      <c r="S298" s="133"/>
      <c r="T298" s="133"/>
      <c r="U298" s="136"/>
      <c r="V298" s="137"/>
      <c r="W298" s="137"/>
      <c r="X298" s="137"/>
      <c r="Y298" s="137"/>
      <c r="Z298" s="137"/>
      <c r="AA298" s="137"/>
      <c r="AB298" s="138"/>
      <c r="AC298" s="182"/>
      <c r="AD298" s="97"/>
      <c r="AE298" s="97"/>
      <c r="AF298" s="97"/>
      <c r="AG298" s="97"/>
      <c r="AH298" s="97"/>
      <c r="AI298" s="97"/>
      <c r="AJ298" s="97"/>
      <c r="AK298" s="97"/>
      <c r="AL298" s="97"/>
      <c r="AM298" s="97"/>
    </row>
    <row r="299" spans="1:39" s="94" customFormat="1" ht="18.75" customHeight="1" x14ac:dyDescent="0.25">
      <c r="A299" s="222">
        <f t="shared" si="6"/>
        <v>290</v>
      </c>
      <c r="B299" s="132"/>
      <c r="C299" s="133"/>
      <c r="D299" s="133"/>
      <c r="E299" s="133"/>
      <c r="F299" s="133"/>
      <c r="G299" s="133"/>
      <c r="H299" s="133"/>
      <c r="I299" s="133"/>
      <c r="J299" s="136"/>
      <c r="K299" s="136"/>
      <c r="L299" s="136"/>
      <c r="M299" s="133"/>
      <c r="N299" s="133"/>
      <c r="O299" s="133"/>
      <c r="P299" s="133"/>
      <c r="Q299" s="133"/>
      <c r="R299" s="133"/>
      <c r="S299" s="133"/>
      <c r="T299" s="133"/>
      <c r="U299" s="136"/>
      <c r="V299" s="137"/>
      <c r="W299" s="137"/>
      <c r="X299" s="137"/>
      <c r="Y299" s="137"/>
      <c r="Z299" s="137"/>
      <c r="AA299" s="137"/>
      <c r="AB299" s="138"/>
      <c r="AC299" s="182"/>
      <c r="AD299" s="97"/>
      <c r="AE299" s="97"/>
      <c r="AF299" s="97"/>
      <c r="AG299" s="97"/>
      <c r="AH299" s="97"/>
      <c r="AI299" s="97"/>
      <c r="AJ299" s="97"/>
      <c r="AK299" s="97"/>
      <c r="AL299" s="97"/>
      <c r="AM299" s="97"/>
    </row>
    <row r="300" spans="1:39" s="94" customFormat="1" ht="18.75" customHeight="1" x14ac:dyDescent="0.25">
      <c r="A300" s="222">
        <f t="shared" si="6"/>
        <v>291</v>
      </c>
      <c r="B300" s="132"/>
      <c r="C300" s="133"/>
      <c r="D300" s="133"/>
      <c r="E300" s="133"/>
      <c r="F300" s="133"/>
      <c r="G300" s="133"/>
      <c r="H300" s="133"/>
      <c r="I300" s="133"/>
      <c r="J300" s="136"/>
      <c r="K300" s="136"/>
      <c r="L300" s="136"/>
      <c r="M300" s="133"/>
      <c r="N300" s="133"/>
      <c r="O300" s="133"/>
      <c r="P300" s="133"/>
      <c r="Q300" s="133"/>
      <c r="R300" s="133"/>
      <c r="S300" s="133"/>
      <c r="T300" s="133"/>
      <c r="U300" s="136"/>
      <c r="V300" s="137"/>
      <c r="W300" s="137"/>
      <c r="X300" s="137"/>
      <c r="Y300" s="137"/>
      <c r="Z300" s="137"/>
      <c r="AA300" s="137"/>
      <c r="AB300" s="138"/>
      <c r="AC300" s="182"/>
      <c r="AD300" s="97"/>
      <c r="AE300" s="97"/>
      <c r="AF300" s="97"/>
      <c r="AG300" s="97"/>
      <c r="AH300" s="97"/>
      <c r="AI300" s="97"/>
      <c r="AJ300" s="97"/>
      <c r="AK300" s="97"/>
      <c r="AL300" s="97"/>
      <c r="AM300" s="97"/>
    </row>
    <row r="301" spans="1:39" s="94" customFormat="1" ht="18.75" customHeight="1" x14ac:dyDescent="0.25">
      <c r="A301" s="222">
        <f t="shared" si="6"/>
        <v>292</v>
      </c>
      <c r="B301" s="132"/>
      <c r="C301" s="133"/>
      <c r="D301" s="133"/>
      <c r="E301" s="133"/>
      <c r="F301" s="133"/>
      <c r="G301" s="133"/>
      <c r="H301" s="133"/>
      <c r="I301" s="133"/>
      <c r="J301" s="136"/>
      <c r="K301" s="136"/>
      <c r="L301" s="136"/>
      <c r="M301" s="133"/>
      <c r="N301" s="133"/>
      <c r="O301" s="133"/>
      <c r="P301" s="133"/>
      <c r="Q301" s="133"/>
      <c r="R301" s="133"/>
      <c r="S301" s="133"/>
      <c r="T301" s="133"/>
      <c r="U301" s="136"/>
      <c r="V301" s="137"/>
      <c r="W301" s="137"/>
      <c r="X301" s="137"/>
      <c r="Y301" s="137"/>
      <c r="Z301" s="137"/>
      <c r="AA301" s="137"/>
      <c r="AB301" s="138"/>
      <c r="AC301" s="182"/>
      <c r="AD301" s="97"/>
      <c r="AE301" s="97"/>
      <c r="AF301" s="97"/>
      <c r="AG301" s="97"/>
      <c r="AH301" s="97"/>
      <c r="AI301" s="97"/>
      <c r="AJ301" s="97"/>
      <c r="AK301" s="97"/>
      <c r="AL301" s="97"/>
      <c r="AM301" s="97"/>
    </row>
    <row r="302" spans="1:39" s="94" customFormat="1" ht="18.75" customHeight="1" x14ac:dyDescent="0.25">
      <c r="A302" s="222">
        <f t="shared" si="6"/>
        <v>293</v>
      </c>
      <c r="B302" s="132"/>
      <c r="C302" s="133"/>
      <c r="D302" s="133"/>
      <c r="E302" s="133"/>
      <c r="F302" s="133"/>
      <c r="G302" s="133"/>
      <c r="H302" s="133"/>
      <c r="I302" s="133"/>
      <c r="J302" s="136"/>
      <c r="K302" s="136"/>
      <c r="L302" s="136"/>
      <c r="M302" s="133"/>
      <c r="N302" s="133"/>
      <c r="O302" s="133"/>
      <c r="P302" s="133"/>
      <c r="Q302" s="133"/>
      <c r="R302" s="133"/>
      <c r="S302" s="133"/>
      <c r="T302" s="133"/>
      <c r="U302" s="136"/>
      <c r="V302" s="137"/>
      <c r="W302" s="137"/>
      <c r="X302" s="137"/>
      <c r="Y302" s="137"/>
      <c r="Z302" s="137"/>
      <c r="AA302" s="137"/>
      <c r="AB302" s="138"/>
      <c r="AC302" s="182"/>
      <c r="AD302" s="97"/>
      <c r="AE302" s="97"/>
      <c r="AF302" s="97"/>
      <c r="AG302" s="97"/>
      <c r="AH302" s="97"/>
      <c r="AI302" s="97"/>
      <c r="AJ302" s="97"/>
      <c r="AK302" s="97"/>
      <c r="AL302" s="97"/>
      <c r="AM302" s="97"/>
    </row>
    <row r="303" spans="1:39" s="94" customFormat="1" ht="18.75" customHeight="1" x14ac:dyDescent="0.25">
      <c r="A303" s="222">
        <f t="shared" si="6"/>
        <v>294</v>
      </c>
      <c r="B303" s="132"/>
      <c r="C303" s="133"/>
      <c r="D303" s="133"/>
      <c r="E303" s="133"/>
      <c r="F303" s="133"/>
      <c r="G303" s="133"/>
      <c r="H303" s="133"/>
      <c r="I303" s="133"/>
      <c r="J303" s="136"/>
      <c r="K303" s="136"/>
      <c r="L303" s="136"/>
      <c r="M303" s="133"/>
      <c r="N303" s="133"/>
      <c r="O303" s="133"/>
      <c r="P303" s="133"/>
      <c r="Q303" s="133"/>
      <c r="R303" s="133"/>
      <c r="S303" s="133"/>
      <c r="T303" s="133"/>
      <c r="U303" s="136"/>
      <c r="V303" s="137"/>
      <c r="W303" s="137"/>
      <c r="X303" s="137"/>
      <c r="Y303" s="137"/>
      <c r="Z303" s="137"/>
      <c r="AA303" s="137"/>
      <c r="AB303" s="138"/>
      <c r="AC303" s="182"/>
      <c r="AD303" s="97"/>
      <c r="AE303" s="97"/>
      <c r="AF303" s="97"/>
      <c r="AG303" s="97"/>
      <c r="AH303" s="97"/>
      <c r="AI303" s="97"/>
      <c r="AJ303" s="97"/>
      <c r="AK303" s="97"/>
      <c r="AL303" s="97"/>
      <c r="AM303" s="97"/>
    </row>
    <row r="304" spans="1:39" s="94" customFormat="1" ht="18.75" customHeight="1" x14ac:dyDescent="0.25">
      <c r="A304" s="222">
        <f t="shared" si="6"/>
        <v>295</v>
      </c>
      <c r="B304" s="132"/>
      <c r="C304" s="133"/>
      <c r="D304" s="133"/>
      <c r="E304" s="133"/>
      <c r="F304" s="133"/>
      <c r="G304" s="133"/>
      <c r="H304" s="133"/>
      <c r="I304" s="133"/>
      <c r="J304" s="136"/>
      <c r="K304" s="136"/>
      <c r="L304" s="136"/>
      <c r="M304" s="133"/>
      <c r="N304" s="133"/>
      <c r="O304" s="133"/>
      <c r="P304" s="133"/>
      <c r="Q304" s="133"/>
      <c r="R304" s="133"/>
      <c r="S304" s="133"/>
      <c r="T304" s="133"/>
      <c r="U304" s="136"/>
      <c r="V304" s="137"/>
      <c r="W304" s="137"/>
      <c r="X304" s="137"/>
      <c r="Y304" s="137"/>
      <c r="Z304" s="137"/>
      <c r="AA304" s="137"/>
      <c r="AB304" s="138"/>
      <c r="AC304" s="182"/>
      <c r="AD304" s="97"/>
      <c r="AE304" s="97"/>
      <c r="AF304" s="97"/>
      <c r="AG304" s="97"/>
      <c r="AH304" s="97"/>
      <c r="AI304" s="97"/>
      <c r="AJ304" s="97"/>
      <c r="AK304" s="97"/>
      <c r="AL304" s="97"/>
      <c r="AM304" s="97"/>
    </row>
    <row r="305" spans="1:39" s="94" customFormat="1" ht="18.75" customHeight="1" x14ac:dyDescent="0.25">
      <c r="A305" s="222">
        <f t="shared" si="6"/>
        <v>296</v>
      </c>
      <c r="B305" s="132"/>
      <c r="C305" s="133"/>
      <c r="D305" s="133"/>
      <c r="E305" s="133"/>
      <c r="F305" s="133"/>
      <c r="G305" s="133"/>
      <c r="H305" s="133"/>
      <c r="I305" s="133"/>
      <c r="J305" s="136"/>
      <c r="K305" s="136"/>
      <c r="L305" s="133"/>
      <c r="M305" s="133"/>
      <c r="N305" s="133"/>
      <c r="O305" s="133"/>
      <c r="P305" s="133"/>
      <c r="Q305" s="133"/>
      <c r="R305" s="133"/>
      <c r="S305" s="133"/>
      <c r="T305" s="133"/>
      <c r="U305" s="136"/>
      <c r="V305" s="137"/>
      <c r="W305" s="137"/>
      <c r="X305" s="137"/>
      <c r="Y305" s="137"/>
      <c r="Z305" s="137"/>
      <c r="AA305" s="137"/>
      <c r="AB305" s="138"/>
      <c r="AC305" s="182"/>
      <c r="AD305" s="97"/>
      <c r="AE305" s="97"/>
      <c r="AF305" s="97"/>
      <c r="AG305" s="97"/>
      <c r="AH305" s="97"/>
      <c r="AI305" s="97"/>
      <c r="AJ305" s="97"/>
      <c r="AK305" s="97"/>
      <c r="AL305" s="97"/>
      <c r="AM305" s="97"/>
    </row>
    <row r="306" spans="1:39" s="94" customFormat="1" ht="18.75" customHeight="1" x14ac:dyDescent="0.25">
      <c r="A306" s="222">
        <f t="shared" si="6"/>
        <v>297</v>
      </c>
      <c r="B306" s="132"/>
      <c r="C306" s="133"/>
      <c r="D306" s="133"/>
      <c r="E306" s="133"/>
      <c r="F306" s="133"/>
      <c r="G306" s="133"/>
      <c r="H306" s="133"/>
      <c r="I306" s="133"/>
      <c r="J306" s="136"/>
      <c r="K306" s="136"/>
      <c r="L306" s="136"/>
      <c r="M306" s="133"/>
      <c r="N306" s="133"/>
      <c r="O306" s="133"/>
      <c r="P306" s="133"/>
      <c r="Q306" s="133"/>
      <c r="R306" s="133"/>
      <c r="S306" s="133"/>
      <c r="T306" s="133"/>
      <c r="U306" s="136"/>
      <c r="V306" s="137"/>
      <c r="W306" s="137"/>
      <c r="X306" s="137"/>
      <c r="Y306" s="137"/>
      <c r="Z306" s="137"/>
      <c r="AA306" s="137"/>
      <c r="AB306" s="138"/>
      <c r="AC306" s="182"/>
      <c r="AD306" s="97"/>
      <c r="AE306" s="97"/>
      <c r="AF306" s="97"/>
      <c r="AG306" s="97"/>
      <c r="AH306" s="97"/>
      <c r="AI306" s="97"/>
      <c r="AJ306" s="97"/>
      <c r="AK306" s="97"/>
      <c r="AL306" s="97"/>
      <c r="AM306" s="97"/>
    </row>
    <row r="307" spans="1:39" s="94" customFormat="1" ht="18.75" customHeight="1" x14ac:dyDescent="0.25">
      <c r="A307" s="222">
        <f t="shared" si="6"/>
        <v>298</v>
      </c>
      <c r="B307" s="132"/>
      <c r="C307" s="133"/>
      <c r="D307" s="133"/>
      <c r="E307" s="133"/>
      <c r="F307" s="133"/>
      <c r="G307" s="133"/>
      <c r="H307" s="133"/>
      <c r="I307" s="133"/>
      <c r="J307" s="136"/>
      <c r="K307" s="136"/>
      <c r="L307" s="136"/>
      <c r="M307" s="133"/>
      <c r="N307" s="133"/>
      <c r="O307" s="133"/>
      <c r="P307" s="133"/>
      <c r="Q307" s="133"/>
      <c r="R307" s="133"/>
      <c r="S307" s="133"/>
      <c r="T307" s="133"/>
      <c r="U307" s="136"/>
      <c r="V307" s="137"/>
      <c r="W307" s="137"/>
      <c r="X307" s="137"/>
      <c r="Y307" s="137"/>
      <c r="Z307" s="137"/>
      <c r="AA307" s="137"/>
      <c r="AB307" s="138"/>
      <c r="AC307" s="182"/>
      <c r="AD307" s="97"/>
      <c r="AE307" s="97"/>
      <c r="AF307" s="97"/>
      <c r="AG307" s="97"/>
      <c r="AH307" s="97"/>
      <c r="AI307" s="97"/>
      <c r="AJ307" s="97"/>
      <c r="AK307" s="97"/>
      <c r="AL307" s="97"/>
      <c r="AM307" s="97"/>
    </row>
    <row r="308" spans="1:39" s="94" customFormat="1" ht="18.75" customHeight="1" x14ac:dyDescent="0.25">
      <c r="A308" s="222">
        <f t="shared" si="6"/>
        <v>299</v>
      </c>
      <c r="B308" s="132"/>
      <c r="C308" s="133"/>
      <c r="D308" s="133"/>
      <c r="E308" s="133"/>
      <c r="F308" s="133"/>
      <c r="G308" s="133"/>
      <c r="H308" s="133"/>
      <c r="I308" s="133"/>
      <c r="J308" s="136"/>
      <c r="K308" s="136"/>
      <c r="L308" s="136"/>
      <c r="M308" s="133"/>
      <c r="N308" s="133"/>
      <c r="O308" s="133"/>
      <c r="P308" s="133"/>
      <c r="Q308" s="133"/>
      <c r="R308" s="133"/>
      <c r="S308" s="133"/>
      <c r="T308" s="133"/>
      <c r="U308" s="136"/>
      <c r="V308" s="137"/>
      <c r="W308" s="137"/>
      <c r="X308" s="137"/>
      <c r="Y308" s="137"/>
      <c r="Z308" s="137"/>
      <c r="AA308" s="137"/>
      <c r="AB308" s="138"/>
      <c r="AC308" s="182"/>
      <c r="AD308" s="97"/>
      <c r="AE308" s="97"/>
      <c r="AF308" s="97"/>
      <c r="AG308" s="97"/>
      <c r="AH308" s="97"/>
      <c r="AI308" s="97"/>
      <c r="AJ308" s="97"/>
      <c r="AK308" s="97"/>
      <c r="AL308" s="97"/>
      <c r="AM308" s="97"/>
    </row>
    <row r="309" spans="1:39" s="94" customFormat="1" ht="18.75" customHeight="1" x14ac:dyDescent="0.25">
      <c r="A309" s="222">
        <f t="shared" si="6"/>
        <v>300</v>
      </c>
      <c r="B309" s="132"/>
      <c r="C309" s="133"/>
      <c r="D309" s="133"/>
      <c r="E309" s="133"/>
      <c r="F309" s="133"/>
      <c r="G309" s="133"/>
      <c r="H309" s="133"/>
      <c r="I309" s="133"/>
      <c r="J309" s="136"/>
      <c r="K309" s="136"/>
      <c r="L309" s="136"/>
      <c r="M309" s="133"/>
      <c r="N309" s="133"/>
      <c r="O309" s="133"/>
      <c r="P309" s="133"/>
      <c r="Q309" s="133"/>
      <c r="R309" s="133"/>
      <c r="S309" s="133"/>
      <c r="T309" s="133"/>
      <c r="U309" s="136"/>
      <c r="V309" s="137"/>
      <c r="W309" s="137"/>
      <c r="X309" s="137"/>
      <c r="Y309" s="137"/>
      <c r="Z309" s="137"/>
      <c r="AA309" s="137"/>
      <c r="AB309" s="138"/>
      <c r="AC309" s="182"/>
      <c r="AD309" s="97"/>
      <c r="AE309" s="97"/>
      <c r="AF309" s="97"/>
      <c r="AG309" s="97"/>
      <c r="AH309" s="97"/>
      <c r="AI309" s="97"/>
      <c r="AJ309" s="97"/>
      <c r="AK309" s="97"/>
      <c r="AL309" s="97"/>
      <c r="AM309" s="97"/>
    </row>
    <row r="310" spans="1:39" s="94" customFormat="1" ht="18.75" customHeight="1" x14ac:dyDescent="0.25">
      <c r="A310" s="222">
        <f t="shared" si="6"/>
        <v>301</v>
      </c>
      <c r="B310" s="132"/>
      <c r="C310" s="133"/>
      <c r="D310" s="133"/>
      <c r="E310" s="133"/>
      <c r="F310" s="133"/>
      <c r="G310" s="133"/>
      <c r="H310" s="133"/>
      <c r="I310" s="133"/>
      <c r="J310" s="136"/>
      <c r="K310" s="136"/>
      <c r="L310" s="136"/>
      <c r="M310" s="133"/>
      <c r="N310" s="133"/>
      <c r="O310" s="133"/>
      <c r="P310" s="133"/>
      <c r="Q310" s="133"/>
      <c r="R310" s="133"/>
      <c r="S310" s="133"/>
      <c r="T310" s="133"/>
      <c r="U310" s="136"/>
      <c r="V310" s="137"/>
      <c r="W310" s="137"/>
      <c r="X310" s="137"/>
      <c r="Y310" s="137"/>
      <c r="Z310" s="137"/>
      <c r="AA310" s="137"/>
      <c r="AB310" s="138"/>
      <c r="AC310" s="182"/>
      <c r="AD310" s="97"/>
      <c r="AE310" s="97"/>
      <c r="AF310" s="97"/>
      <c r="AG310" s="97"/>
      <c r="AH310" s="97"/>
      <c r="AI310" s="97"/>
      <c r="AJ310" s="97"/>
      <c r="AK310" s="97"/>
      <c r="AL310" s="97"/>
      <c r="AM310" s="97"/>
    </row>
    <row r="311" spans="1:39" s="94" customFormat="1" ht="18.75" customHeight="1" x14ac:dyDescent="0.25">
      <c r="A311" s="222">
        <f t="shared" si="6"/>
        <v>302</v>
      </c>
      <c r="B311" s="132"/>
      <c r="C311" s="133"/>
      <c r="D311" s="133"/>
      <c r="E311" s="133"/>
      <c r="F311" s="133"/>
      <c r="G311" s="133"/>
      <c r="H311" s="133"/>
      <c r="I311" s="133"/>
      <c r="J311" s="136"/>
      <c r="K311" s="136"/>
      <c r="L311" s="136"/>
      <c r="M311" s="133"/>
      <c r="N311" s="133"/>
      <c r="O311" s="133"/>
      <c r="P311" s="133"/>
      <c r="Q311" s="133"/>
      <c r="R311" s="133"/>
      <c r="S311" s="133"/>
      <c r="T311" s="133"/>
      <c r="U311" s="136"/>
      <c r="V311" s="137"/>
      <c r="W311" s="137"/>
      <c r="X311" s="137"/>
      <c r="Y311" s="137"/>
      <c r="Z311" s="137"/>
      <c r="AA311" s="137"/>
      <c r="AB311" s="138"/>
      <c r="AC311" s="182"/>
      <c r="AD311" s="97"/>
      <c r="AE311" s="97"/>
      <c r="AF311" s="97"/>
      <c r="AG311" s="97"/>
      <c r="AH311" s="97"/>
      <c r="AI311" s="97"/>
      <c r="AJ311" s="97"/>
      <c r="AK311" s="97"/>
      <c r="AL311" s="97"/>
      <c r="AM311" s="97"/>
    </row>
    <row r="312" spans="1:39" s="94" customFormat="1" ht="18.75" customHeight="1" x14ac:dyDescent="0.25">
      <c r="A312" s="222">
        <f t="shared" si="6"/>
        <v>303</v>
      </c>
      <c r="B312" s="132"/>
      <c r="C312" s="133"/>
      <c r="D312" s="133"/>
      <c r="E312" s="133"/>
      <c r="F312" s="133"/>
      <c r="G312" s="133"/>
      <c r="H312" s="133"/>
      <c r="I312" s="133"/>
      <c r="J312" s="136"/>
      <c r="K312" s="136"/>
      <c r="L312" s="136"/>
      <c r="M312" s="133"/>
      <c r="N312" s="133"/>
      <c r="O312" s="133"/>
      <c r="P312" s="133"/>
      <c r="Q312" s="133"/>
      <c r="R312" s="133"/>
      <c r="S312" s="133"/>
      <c r="T312" s="133"/>
      <c r="U312" s="136"/>
      <c r="V312" s="137"/>
      <c r="W312" s="137"/>
      <c r="X312" s="137"/>
      <c r="Y312" s="137"/>
      <c r="Z312" s="137"/>
      <c r="AA312" s="137"/>
      <c r="AB312" s="138"/>
      <c r="AC312" s="182"/>
      <c r="AD312" s="97"/>
      <c r="AE312" s="97"/>
      <c r="AF312" s="97"/>
      <c r="AG312" s="97"/>
      <c r="AH312" s="97"/>
      <c r="AI312" s="97"/>
      <c r="AJ312" s="97"/>
      <c r="AK312" s="97"/>
      <c r="AL312" s="97"/>
      <c r="AM312" s="97"/>
    </row>
    <row r="313" spans="1:39" s="94" customFormat="1" ht="18.75" customHeight="1" x14ac:dyDescent="0.25">
      <c r="A313" s="222">
        <f t="shared" si="6"/>
        <v>304</v>
      </c>
      <c r="B313" s="132"/>
      <c r="C313" s="133"/>
      <c r="D313" s="133"/>
      <c r="E313" s="133"/>
      <c r="F313" s="133"/>
      <c r="G313" s="133"/>
      <c r="H313" s="133"/>
      <c r="I313" s="133"/>
      <c r="J313" s="136"/>
      <c r="K313" s="136"/>
      <c r="L313" s="136"/>
      <c r="M313" s="133"/>
      <c r="N313" s="133"/>
      <c r="O313" s="133"/>
      <c r="P313" s="133"/>
      <c r="Q313" s="133"/>
      <c r="R313" s="133"/>
      <c r="S313" s="133"/>
      <c r="T313" s="133"/>
      <c r="U313" s="136"/>
      <c r="V313" s="137"/>
      <c r="W313" s="137"/>
      <c r="X313" s="137"/>
      <c r="Y313" s="137"/>
      <c r="Z313" s="137"/>
      <c r="AA313" s="137"/>
      <c r="AB313" s="138"/>
      <c r="AC313" s="182"/>
      <c r="AD313" s="97"/>
      <c r="AE313" s="97"/>
      <c r="AF313" s="97"/>
      <c r="AG313" s="97"/>
      <c r="AH313" s="97"/>
      <c r="AI313" s="97"/>
      <c r="AJ313" s="97"/>
      <c r="AK313" s="97"/>
      <c r="AL313" s="97"/>
      <c r="AM313" s="97"/>
    </row>
    <row r="314" spans="1:39" s="94" customFormat="1" ht="18.75" customHeight="1" x14ac:dyDescent="0.25">
      <c r="A314" s="222">
        <f t="shared" si="6"/>
        <v>305</v>
      </c>
      <c r="B314" s="132"/>
      <c r="C314" s="133"/>
      <c r="D314" s="133"/>
      <c r="E314" s="133"/>
      <c r="F314" s="133"/>
      <c r="G314" s="133"/>
      <c r="H314" s="133"/>
      <c r="I314" s="133"/>
      <c r="J314" s="136"/>
      <c r="K314" s="136"/>
      <c r="L314" s="136"/>
      <c r="M314" s="133"/>
      <c r="N314" s="133"/>
      <c r="O314" s="133"/>
      <c r="P314" s="133"/>
      <c r="Q314" s="133"/>
      <c r="R314" s="133"/>
      <c r="S314" s="133"/>
      <c r="T314" s="133"/>
      <c r="U314" s="136"/>
      <c r="V314" s="137"/>
      <c r="W314" s="137"/>
      <c r="X314" s="137"/>
      <c r="Y314" s="137"/>
      <c r="Z314" s="137"/>
      <c r="AA314" s="137"/>
      <c r="AB314" s="138"/>
      <c r="AC314" s="182"/>
      <c r="AD314" s="97"/>
      <c r="AE314" s="97"/>
      <c r="AF314" s="97"/>
      <c r="AG314" s="97"/>
      <c r="AH314" s="97"/>
      <c r="AI314" s="97"/>
      <c r="AJ314" s="97"/>
      <c r="AK314" s="97"/>
      <c r="AL314" s="97"/>
      <c r="AM314" s="97"/>
    </row>
    <row r="315" spans="1:39" s="94" customFormat="1" ht="18.75" customHeight="1" x14ac:dyDescent="0.25">
      <c r="A315" s="222">
        <f t="shared" si="6"/>
        <v>306</v>
      </c>
      <c r="B315" s="132"/>
      <c r="C315" s="133"/>
      <c r="D315" s="133"/>
      <c r="E315" s="133"/>
      <c r="F315" s="133"/>
      <c r="G315" s="133"/>
      <c r="H315" s="133"/>
      <c r="I315" s="133"/>
      <c r="J315" s="133"/>
      <c r="K315" s="136"/>
      <c r="L315" s="136"/>
      <c r="M315" s="135"/>
      <c r="N315" s="133"/>
      <c r="O315" s="133"/>
      <c r="P315" s="133"/>
      <c r="Q315" s="133"/>
      <c r="R315" s="133"/>
      <c r="S315" s="133"/>
      <c r="T315" s="133"/>
      <c r="U315" s="133"/>
      <c r="V315" s="137"/>
      <c r="W315" s="137"/>
      <c r="X315" s="137"/>
      <c r="Y315" s="137"/>
      <c r="Z315" s="137"/>
      <c r="AA315" s="137"/>
      <c r="AB315" s="137"/>
      <c r="AC315" s="138"/>
      <c r="AD315" s="97"/>
      <c r="AE315" s="97"/>
      <c r="AF315" s="97"/>
      <c r="AG315" s="97"/>
      <c r="AH315" s="97"/>
      <c r="AI315" s="97"/>
      <c r="AJ315" s="97"/>
      <c r="AK315" s="97"/>
      <c r="AL315" s="97"/>
      <c r="AM315" s="97"/>
    </row>
    <row r="316" spans="1:39" s="94" customFormat="1" ht="18.75" customHeight="1" x14ac:dyDescent="0.25">
      <c r="A316" s="222"/>
      <c r="B316" s="219"/>
      <c r="C316" s="163"/>
      <c r="D316" s="163"/>
      <c r="E316" s="163"/>
      <c r="F316" s="163"/>
      <c r="G316" s="163"/>
      <c r="H316" s="163"/>
      <c r="I316" s="163"/>
      <c r="J316" s="163"/>
      <c r="K316" s="192"/>
      <c r="L316" s="192"/>
      <c r="M316" s="281"/>
      <c r="N316" s="163"/>
      <c r="O316" s="163"/>
      <c r="P316" s="163"/>
      <c r="Q316" s="163"/>
      <c r="R316" s="163"/>
      <c r="S316" s="163"/>
      <c r="T316" s="163"/>
      <c r="U316" s="163"/>
      <c r="V316" s="192"/>
      <c r="W316" s="192"/>
      <c r="X316" s="162"/>
      <c r="Y316" s="162"/>
      <c r="Z316" s="162"/>
      <c r="AA316" s="162"/>
      <c r="AB316" s="162"/>
      <c r="AC316" s="483"/>
      <c r="AD316" s="97"/>
      <c r="AE316" s="97"/>
      <c r="AF316" s="97"/>
      <c r="AG316" s="97"/>
      <c r="AH316" s="97"/>
      <c r="AI316" s="97"/>
      <c r="AJ316" s="97"/>
      <c r="AK316" s="97"/>
      <c r="AL316" s="97"/>
      <c r="AM316" s="97"/>
    </row>
    <row r="317" spans="1:39" s="94" customFormat="1" ht="18.75" customHeight="1" x14ac:dyDescent="0.25">
      <c r="A317" s="222"/>
      <c r="B317" s="219"/>
      <c r="C317" s="163"/>
      <c r="D317" s="163"/>
      <c r="E317" s="163"/>
      <c r="F317" s="163"/>
      <c r="G317" s="163"/>
      <c r="H317" s="163"/>
      <c r="I317" s="163"/>
      <c r="J317" s="163"/>
      <c r="K317" s="192"/>
      <c r="L317" s="192"/>
      <c r="M317" s="281"/>
      <c r="N317" s="162"/>
      <c r="O317" s="162"/>
      <c r="P317" s="162"/>
      <c r="Q317" s="162"/>
      <c r="R317" s="162"/>
      <c r="S317" s="162"/>
      <c r="T317" s="162"/>
      <c r="U317" s="163"/>
      <c r="V317" s="163"/>
      <c r="W317" s="163"/>
      <c r="X317" s="162"/>
      <c r="Y317" s="162"/>
      <c r="Z317" s="162"/>
      <c r="AA317" s="162"/>
      <c r="AB317" s="162"/>
      <c r="AC317" s="483"/>
      <c r="AD317" s="97"/>
      <c r="AE317" s="97"/>
      <c r="AF317" s="97"/>
      <c r="AG317" s="97"/>
      <c r="AH317" s="97"/>
      <c r="AI317" s="97"/>
      <c r="AJ317" s="97"/>
      <c r="AK317" s="97"/>
      <c r="AL317" s="97"/>
      <c r="AM317" s="97"/>
    </row>
    <row r="318" spans="1:39" s="94" customFormat="1" ht="18.75" customHeight="1" x14ac:dyDescent="0.3">
      <c r="A318" s="484"/>
      <c r="B318" s="485"/>
      <c r="C318" s="486"/>
      <c r="D318" s="487"/>
      <c r="E318" s="486"/>
      <c r="F318" s="487"/>
      <c r="G318" s="487"/>
      <c r="H318" s="487"/>
      <c r="I318" s="488"/>
      <c r="J318" s="489"/>
      <c r="K318" s="489"/>
      <c r="L318" s="489"/>
      <c r="M318" s="489"/>
      <c r="N318" s="489">
        <f>SUM(N6:N317)</f>
        <v>0</v>
      </c>
      <c r="O318" s="489">
        <f>SUM(O6:O317)</f>
        <v>0</v>
      </c>
      <c r="P318" s="489"/>
      <c r="Q318" s="489"/>
      <c r="R318" s="489"/>
      <c r="S318" s="489"/>
      <c r="T318" s="489"/>
      <c r="U318" s="489">
        <f>SUM(U6:U317)</f>
        <v>9474310</v>
      </c>
      <c r="V318" s="489">
        <f>SUM(V6:V317)</f>
        <v>593495.67999999993</v>
      </c>
      <c r="W318" s="490">
        <f>SUM(W6:W317)</f>
        <v>1155.904</v>
      </c>
      <c r="X318" s="490">
        <f>SUM(X6:X317)</f>
        <v>7836.05</v>
      </c>
      <c r="Y318" s="491">
        <f>SUM(Y6:Y317)</f>
        <v>622</v>
      </c>
      <c r="Z318" s="491"/>
      <c r="AA318" s="491">
        <f>SUM(AA6:AA317)</f>
        <v>10851911.329999996</v>
      </c>
      <c r="AB318" s="492"/>
      <c r="AC318" s="493">
        <f>SUM(AC6:AC317)</f>
        <v>0</v>
      </c>
      <c r="AD318" s="97"/>
      <c r="AE318" s="97"/>
      <c r="AF318" s="97"/>
      <c r="AG318" s="97"/>
      <c r="AH318" s="97"/>
      <c r="AI318" s="97"/>
      <c r="AJ318" s="97"/>
      <c r="AK318" s="97"/>
      <c r="AL318" s="97"/>
      <c r="AM318" s="97"/>
    </row>
    <row r="319" spans="1:39" s="94" customFormat="1" ht="18.75" customHeight="1" x14ac:dyDescent="0.25">
      <c r="A319" s="95"/>
      <c r="B319" s="95"/>
      <c r="C319" s="95"/>
      <c r="D319" s="233"/>
      <c r="E319" s="95"/>
      <c r="F319" s="233"/>
      <c r="G319" s="233"/>
      <c r="H319" s="233"/>
      <c r="I319" s="97"/>
      <c r="J319" s="98"/>
      <c r="K319" s="98"/>
      <c r="L319" s="98"/>
      <c r="M319" s="97"/>
      <c r="N319" s="494"/>
      <c r="O319" s="182"/>
      <c r="P319" s="182"/>
      <c r="Q319" s="182"/>
      <c r="R319" s="182"/>
      <c r="S319" s="182"/>
      <c r="T319" s="182"/>
      <c r="U319" s="98"/>
      <c r="V319" s="98"/>
      <c r="W319" s="99"/>
      <c r="X319" s="99"/>
      <c r="Y319" s="99"/>
      <c r="Z319" s="99"/>
      <c r="AA319" s="99"/>
      <c r="AB319" s="97"/>
      <c r="AC319" s="99"/>
      <c r="AD319" s="97"/>
      <c r="AE319" s="97"/>
      <c r="AF319" s="97"/>
      <c r="AG319" s="97"/>
      <c r="AH319" s="97"/>
      <c r="AI319" s="97"/>
      <c r="AJ319" s="97"/>
      <c r="AK319" s="97"/>
      <c r="AL319" s="97"/>
      <c r="AM319" s="97"/>
    </row>
    <row r="320" spans="1:39" s="94" customFormat="1" ht="18.75" customHeight="1" x14ac:dyDescent="0.25">
      <c r="A320" s="95"/>
      <c r="B320" s="95"/>
      <c r="C320" s="95"/>
      <c r="D320" s="233"/>
      <c r="E320" s="95"/>
      <c r="F320" s="233"/>
      <c r="G320" s="233"/>
      <c r="H320" s="233"/>
      <c r="I320" s="97"/>
      <c r="J320" s="98"/>
      <c r="K320" s="98"/>
      <c r="L320" s="98"/>
      <c r="M320" s="97"/>
      <c r="N320" s="98"/>
      <c r="O320" s="98"/>
      <c r="P320" s="97"/>
      <c r="Q320" s="97"/>
      <c r="R320" s="97"/>
      <c r="S320" s="97"/>
      <c r="T320" s="97"/>
      <c r="U320" s="98"/>
      <c r="V320" s="98"/>
      <c r="W320" s="99"/>
      <c r="X320" s="99"/>
      <c r="Y320" s="99"/>
      <c r="Z320" s="99"/>
      <c r="AA320" s="99"/>
      <c r="AB320" s="97"/>
      <c r="AC320" s="99"/>
      <c r="AD320" s="236"/>
      <c r="AE320" s="236"/>
      <c r="AF320" s="236"/>
      <c r="AG320" s="236"/>
      <c r="AH320" s="236"/>
      <c r="AI320" s="236"/>
      <c r="AJ320" s="236"/>
      <c r="AK320" s="236"/>
      <c r="AL320" s="236"/>
      <c r="AM320" s="236"/>
    </row>
    <row r="321" spans="1:39" s="94" customFormat="1" ht="18.75" customHeight="1" x14ac:dyDescent="0.25">
      <c r="A321" s="95"/>
      <c r="B321" s="95"/>
      <c r="C321" s="95"/>
      <c r="D321" s="233"/>
      <c r="E321" s="95"/>
      <c r="F321" s="233"/>
      <c r="G321" s="233"/>
      <c r="H321" s="233"/>
      <c r="I321" s="97"/>
      <c r="J321" s="98"/>
      <c r="K321" s="495"/>
      <c r="L321" s="98"/>
      <c r="M321" s="97"/>
      <c r="N321" s="98"/>
      <c r="O321" s="98"/>
      <c r="P321" s="97"/>
      <c r="Q321" s="97"/>
      <c r="R321" s="97"/>
      <c r="S321" s="97"/>
      <c r="T321" s="97"/>
      <c r="U321" s="98"/>
      <c r="V321" s="98"/>
      <c r="W321" s="99"/>
      <c r="X321" s="99"/>
      <c r="Y321" s="99"/>
      <c r="Z321" s="99"/>
      <c r="AA321" s="99"/>
      <c r="AB321" s="97"/>
      <c r="AC321" s="99"/>
      <c r="AD321" s="97"/>
      <c r="AE321" s="97"/>
      <c r="AF321" s="97"/>
      <c r="AG321" s="97"/>
      <c r="AH321" s="97"/>
      <c r="AI321" s="97"/>
      <c r="AJ321" s="97"/>
      <c r="AK321" s="97"/>
      <c r="AL321" s="97"/>
      <c r="AM321" s="97"/>
    </row>
    <row r="322" spans="1:39" s="94" customFormat="1" ht="18.75" customHeight="1" x14ac:dyDescent="0.25">
      <c r="A322" s="95"/>
      <c r="B322" s="95"/>
      <c r="C322" s="95"/>
      <c r="D322" s="233"/>
      <c r="E322" s="95"/>
      <c r="F322" s="233"/>
      <c r="G322" s="233"/>
      <c r="H322" s="233"/>
      <c r="I322" s="97"/>
      <c r="J322" s="98"/>
      <c r="K322" s="495"/>
      <c r="L322" s="98"/>
      <c r="M322" s="97"/>
      <c r="N322" s="98"/>
      <c r="O322" s="98"/>
      <c r="P322" s="97"/>
      <c r="Q322" s="97"/>
      <c r="R322" s="97"/>
      <c r="S322" s="97"/>
      <c r="T322" s="97"/>
      <c r="U322" s="98"/>
      <c r="V322" s="98"/>
      <c r="W322" s="99"/>
      <c r="X322" s="99"/>
      <c r="Y322" s="99"/>
      <c r="Z322" s="99"/>
      <c r="AA322" s="99"/>
      <c r="AB322" s="97"/>
      <c r="AC322" s="99"/>
      <c r="AD322" s="97"/>
      <c r="AE322" s="97"/>
      <c r="AF322" s="97"/>
      <c r="AG322" s="97"/>
      <c r="AH322" s="97"/>
      <c r="AI322" s="97"/>
      <c r="AJ322" s="97"/>
      <c r="AK322" s="97"/>
      <c r="AL322" s="97"/>
      <c r="AM322" s="97"/>
    </row>
    <row r="323" spans="1:39" s="94" customFormat="1" ht="18.75" customHeight="1" x14ac:dyDescent="0.25">
      <c r="A323" s="95"/>
      <c r="B323" s="95"/>
      <c r="C323" s="95"/>
      <c r="D323" s="233"/>
      <c r="E323" s="95"/>
      <c r="F323" s="233"/>
      <c r="G323" s="233"/>
      <c r="H323" s="233"/>
      <c r="I323" s="97"/>
      <c r="J323" s="98"/>
      <c r="K323" s="495"/>
      <c r="L323" s="98"/>
      <c r="M323" s="97"/>
      <c r="N323" s="98"/>
      <c r="O323" s="98"/>
      <c r="P323" s="97"/>
      <c r="Q323" s="97"/>
      <c r="R323" s="97"/>
      <c r="S323" s="97"/>
      <c r="T323" s="97"/>
      <c r="U323" s="98"/>
      <c r="V323" s="98"/>
      <c r="W323" s="99"/>
      <c r="X323" s="99"/>
      <c r="Y323" s="99"/>
      <c r="Z323" s="99"/>
      <c r="AA323" s="99"/>
      <c r="AB323" s="97"/>
      <c r="AC323" s="99"/>
      <c r="AD323" s="97"/>
      <c r="AE323" s="97"/>
      <c r="AF323" s="97"/>
      <c r="AG323" s="97"/>
      <c r="AH323" s="97"/>
      <c r="AI323" s="97"/>
      <c r="AJ323" s="97"/>
      <c r="AK323" s="97"/>
      <c r="AL323" s="97"/>
      <c r="AM323" s="97"/>
    </row>
    <row r="324" spans="1:39" s="94" customFormat="1" ht="18.75" customHeight="1" x14ac:dyDescent="0.25">
      <c r="A324" s="95"/>
      <c r="B324" s="95"/>
      <c r="C324" s="95"/>
      <c r="D324" s="233"/>
      <c r="E324" s="95"/>
      <c r="F324" s="233"/>
      <c r="G324" s="233"/>
      <c r="H324" s="233"/>
      <c r="I324" s="97"/>
      <c r="J324" s="98"/>
      <c r="K324" s="495"/>
      <c r="L324" s="98"/>
      <c r="M324" s="97"/>
      <c r="N324" s="98"/>
      <c r="O324" s="98"/>
      <c r="P324" s="97"/>
      <c r="Q324" s="97"/>
      <c r="R324" s="97"/>
      <c r="S324" s="97"/>
      <c r="T324" s="97"/>
      <c r="U324" s="98"/>
      <c r="V324" s="98"/>
      <c r="W324" s="99"/>
      <c r="X324" s="99"/>
      <c r="Y324" s="99"/>
      <c r="Z324" s="99"/>
      <c r="AA324" s="99"/>
      <c r="AB324" s="97"/>
      <c r="AC324" s="99"/>
      <c r="AD324" s="97"/>
      <c r="AE324" s="97"/>
      <c r="AF324" s="97"/>
      <c r="AG324" s="97"/>
      <c r="AH324" s="97"/>
      <c r="AI324" s="97"/>
      <c r="AJ324" s="97"/>
      <c r="AK324" s="97"/>
      <c r="AL324" s="97"/>
      <c r="AM324" s="97"/>
    </row>
  </sheetData>
  <mergeCells count="25">
    <mergeCell ref="C1:H1"/>
    <mergeCell ref="C2:K2"/>
    <mergeCell ref="C4:AA4"/>
    <mergeCell ref="B20:B22"/>
    <mergeCell ref="C20:C22"/>
    <mergeCell ref="G20:G22"/>
    <mergeCell ref="H20:H22"/>
    <mergeCell ref="I20:I22"/>
    <mergeCell ref="J20:J22"/>
    <mergeCell ref="K20:K22"/>
    <mergeCell ref="X20:X22"/>
    <mergeCell ref="C122:C129"/>
    <mergeCell ref="G122:G129"/>
    <mergeCell ref="H122:H129"/>
    <mergeCell ref="I122:I129"/>
    <mergeCell ref="J122:J129"/>
    <mergeCell ref="J157:J160"/>
    <mergeCell ref="K157:K160"/>
    <mergeCell ref="K122:K129"/>
    <mergeCell ref="X122:X129"/>
    <mergeCell ref="Z122:Z129"/>
    <mergeCell ref="J152:J156"/>
    <mergeCell ref="X152:X156"/>
    <mergeCell ref="Y152:Y156"/>
    <mergeCell ref="K153:K1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Z219"/>
  <sheetViews>
    <sheetView workbookViewId="0">
      <pane ySplit="3" topLeftCell="A4" activePane="bottomLeft" state="frozen"/>
      <selection pane="bottomLeft"/>
    </sheetView>
  </sheetViews>
  <sheetFormatPr baseColWidth="10" defaultColWidth="9.140625" defaultRowHeight="15" x14ac:dyDescent="0.25"/>
  <cols>
    <col min="1" max="1" width="10.5703125" style="240" bestFit="1" customWidth="1"/>
    <col min="2" max="2" width="14.85546875" style="238" bestFit="1" customWidth="1"/>
    <col min="3" max="3" width="30.28515625" style="409" bestFit="1" customWidth="1"/>
    <col min="4" max="4" width="6.5703125" style="302" bestFit="1" customWidth="1"/>
    <col min="5" max="5" width="10.85546875" style="303" bestFit="1" customWidth="1"/>
    <col min="6" max="6" width="35.28515625" style="409" bestFit="1" customWidth="1"/>
    <col min="7" max="7" width="18" style="303" bestFit="1" customWidth="1"/>
    <col min="8" max="8" width="22.5703125" style="302" bestFit="1" customWidth="1"/>
    <col min="9" max="9" width="8.7109375" style="302" bestFit="1" customWidth="1"/>
    <col min="10" max="10" width="16.42578125" style="302" bestFit="1" customWidth="1"/>
    <col min="11" max="11" width="13.140625" style="302" bestFit="1" customWidth="1"/>
    <col min="12" max="12" width="15.5703125" style="302" bestFit="1" customWidth="1"/>
    <col min="13" max="13" width="13.28515625" style="302" bestFit="1" customWidth="1"/>
    <col min="14" max="14" width="12.42578125" style="302" bestFit="1" customWidth="1"/>
    <col min="15" max="15" width="9.7109375" style="302" bestFit="1" customWidth="1"/>
    <col min="16" max="16" width="10.42578125" style="302" bestFit="1" customWidth="1"/>
    <col min="17" max="18" width="14.140625" style="302" bestFit="1" customWidth="1"/>
    <col min="19" max="19" width="9.140625" style="410" bestFit="1" customWidth="1"/>
    <col min="20" max="20" width="9.140625" style="302" bestFit="1" customWidth="1"/>
    <col min="21" max="21" width="7.5703125" style="410" bestFit="1" customWidth="1"/>
    <col min="22" max="22" width="18.28515625" style="410" bestFit="1" customWidth="1"/>
    <col min="23" max="23" width="15.140625" style="410" bestFit="1" customWidth="1"/>
    <col min="24" max="24" width="30.85546875" style="236" bestFit="1" customWidth="1"/>
    <col min="25" max="25" width="13.5703125" style="411" bestFit="1" customWidth="1"/>
    <col min="26" max="26" width="13.5703125" style="89" bestFit="1" customWidth="1"/>
  </cols>
  <sheetData>
    <row r="1" spans="1:26" s="94" customFormat="1" ht="18.75" customHeight="1" x14ac:dyDescent="0.25">
      <c r="A1" s="192"/>
      <c r="B1" s="163"/>
      <c r="C1" s="729" t="s">
        <v>395</v>
      </c>
      <c r="D1" s="667"/>
      <c r="E1" s="667"/>
      <c r="F1" s="667"/>
      <c r="G1" s="667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81"/>
      <c r="Y1" s="99"/>
      <c r="Z1" s="98"/>
    </row>
    <row r="2" spans="1:26" s="94" customFormat="1" ht="18.75" customHeight="1" x14ac:dyDescent="0.25">
      <c r="A2" s="192"/>
      <c r="B2" s="163"/>
      <c r="C2" s="729" t="s">
        <v>90</v>
      </c>
      <c r="D2" s="667"/>
      <c r="E2" s="667"/>
      <c r="F2" s="667"/>
      <c r="G2" s="667"/>
      <c r="H2" s="667"/>
      <c r="I2" s="667"/>
      <c r="J2" s="667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81"/>
      <c r="Y2" s="99"/>
      <c r="Z2" s="98"/>
    </row>
    <row r="3" spans="1:26" s="94" customFormat="1" ht="18.75" customHeight="1" x14ac:dyDescent="0.25">
      <c r="A3" s="98"/>
      <c r="B3" s="110" t="s">
        <v>396</v>
      </c>
      <c r="C3" s="110" t="s">
        <v>397</v>
      </c>
      <c r="D3" s="113" t="s">
        <v>7</v>
      </c>
      <c r="E3" s="101" t="s">
        <v>1029</v>
      </c>
      <c r="F3" s="111" t="s">
        <v>94</v>
      </c>
      <c r="G3" s="101" t="s">
        <v>398</v>
      </c>
      <c r="H3" s="113" t="s">
        <v>399</v>
      </c>
      <c r="I3" s="113" t="s">
        <v>400</v>
      </c>
      <c r="J3" s="113" t="s">
        <v>100</v>
      </c>
      <c r="K3" s="340" t="s">
        <v>401</v>
      </c>
      <c r="L3" s="340" t="s">
        <v>402</v>
      </c>
      <c r="M3" s="340" t="s">
        <v>403</v>
      </c>
      <c r="N3" s="340" t="s">
        <v>404</v>
      </c>
      <c r="O3" s="340" t="s">
        <v>405</v>
      </c>
      <c r="P3" s="246" t="s">
        <v>406</v>
      </c>
      <c r="Q3" s="246" t="s">
        <v>407</v>
      </c>
      <c r="R3" s="246" t="s">
        <v>110</v>
      </c>
      <c r="S3" s="120" t="s">
        <v>408</v>
      </c>
      <c r="T3" s="246" t="s">
        <v>1030</v>
      </c>
      <c r="U3" s="120" t="s">
        <v>1031</v>
      </c>
      <c r="V3" s="120" t="s">
        <v>409</v>
      </c>
      <c r="W3" s="120" t="s">
        <v>113</v>
      </c>
      <c r="X3" s="341" t="s">
        <v>1029</v>
      </c>
      <c r="Y3" s="99"/>
      <c r="Z3" s="98"/>
    </row>
    <row r="4" spans="1:26" s="94" customFormat="1" ht="18.75" customHeight="1" x14ac:dyDescent="0.25">
      <c r="A4" s="271">
        <v>1</v>
      </c>
      <c r="B4" s="342">
        <v>44931</v>
      </c>
      <c r="C4" s="166" t="s">
        <v>486</v>
      </c>
      <c r="D4" s="271"/>
      <c r="E4" s="167"/>
      <c r="F4" s="166" t="s">
        <v>487</v>
      </c>
      <c r="G4" s="167" t="s">
        <v>119</v>
      </c>
      <c r="H4" s="271" t="s">
        <v>504</v>
      </c>
      <c r="I4" s="273">
        <v>20</v>
      </c>
      <c r="J4" s="274"/>
      <c r="K4" s="271">
        <v>1</v>
      </c>
      <c r="L4" s="271">
        <v>1</v>
      </c>
      <c r="M4" s="271"/>
      <c r="N4" s="136">
        <v>2</v>
      </c>
      <c r="O4" s="136">
        <v>292</v>
      </c>
      <c r="P4" s="136">
        <v>12170</v>
      </c>
      <c r="Q4" s="137">
        <v>281.61</v>
      </c>
      <c r="R4" s="137">
        <v>0.23300000000000001</v>
      </c>
      <c r="S4" s="137"/>
      <c r="T4" s="136"/>
      <c r="U4" s="137"/>
      <c r="V4" s="137"/>
      <c r="W4" s="137"/>
      <c r="X4" s="97"/>
      <c r="Y4" s="99"/>
      <c r="Z4" s="98"/>
    </row>
    <row r="5" spans="1:26" s="94" customFormat="1" ht="18.75" customHeight="1" x14ac:dyDescent="0.25">
      <c r="A5" s="271">
        <v>2</v>
      </c>
      <c r="B5" s="342">
        <v>44931</v>
      </c>
      <c r="C5" s="136">
        <v>223100940</v>
      </c>
      <c r="D5" s="136"/>
      <c r="E5" s="134"/>
      <c r="F5" s="133" t="s">
        <v>505</v>
      </c>
      <c r="G5" s="134" t="s">
        <v>124</v>
      </c>
      <c r="H5" s="136" t="s">
        <v>506</v>
      </c>
      <c r="I5" s="145">
        <v>40</v>
      </c>
      <c r="J5" s="141">
        <v>20220458363</v>
      </c>
      <c r="K5" s="136">
        <v>15</v>
      </c>
      <c r="L5" s="136"/>
      <c r="M5" s="136">
        <v>15</v>
      </c>
      <c r="N5" s="136">
        <v>33</v>
      </c>
      <c r="O5" s="136">
        <v>1355</v>
      </c>
      <c r="P5" s="136">
        <v>65040</v>
      </c>
      <c r="Q5" s="137">
        <v>7994.5</v>
      </c>
      <c r="R5" s="137">
        <v>34.5</v>
      </c>
      <c r="S5" s="136">
        <v>250</v>
      </c>
      <c r="T5" s="136"/>
      <c r="U5" s="137"/>
      <c r="V5" s="137"/>
      <c r="W5" s="137">
        <v>48780</v>
      </c>
      <c r="X5" s="97"/>
      <c r="Y5" s="99"/>
      <c r="Z5" s="98"/>
    </row>
    <row r="6" spans="1:26" s="94" customFormat="1" ht="18.75" customHeight="1" x14ac:dyDescent="0.25">
      <c r="A6" s="271">
        <v>3</v>
      </c>
      <c r="B6" s="342">
        <v>44931</v>
      </c>
      <c r="C6" s="136">
        <v>5331306724</v>
      </c>
      <c r="D6" s="136"/>
      <c r="E6" s="134"/>
      <c r="F6" s="136">
        <v>5331306724</v>
      </c>
      <c r="G6" s="134" t="s">
        <v>287</v>
      </c>
      <c r="H6" s="136" t="s">
        <v>507</v>
      </c>
      <c r="I6" s="145" t="s">
        <v>44</v>
      </c>
      <c r="J6" s="141">
        <v>20230000703</v>
      </c>
      <c r="K6" s="136">
        <v>1</v>
      </c>
      <c r="L6" s="343">
        <v>1</v>
      </c>
      <c r="M6" s="136"/>
      <c r="N6" s="136">
        <v>1</v>
      </c>
      <c r="O6" s="136">
        <v>68</v>
      </c>
      <c r="P6" s="136">
        <v>1020</v>
      </c>
      <c r="Q6" s="136">
        <v>34</v>
      </c>
      <c r="R6" s="137">
        <v>0.08</v>
      </c>
      <c r="S6" s="136">
        <v>175</v>
      </c>
      <c r="T6" s="136"/>
      <c r="U6" s="137"/>
      <c r="V6" s="137"/>
      <c r="W6" s="137">
        <v>255.37</v>
      </c>
      <c r="X6" s="97"/>
      <c r="Y6" s="99"/>
      <c r="Z6" s="98"/>
    </row>
    <row r="7" spans="1:26" ht="18.75" customHeight="1" x14ac:dyDescent="0.25">
      <c r="A7" s="271">
        <v>4</v>
      </c>
      <c r="B7" s="344" t="s">
        <v>1032</v>
      </c>
      <c r="C7" s="133" t="s">
        <v>1033</v>
      </c>
      <c r="D7" s="136"/>
      <c r="E7" s="134"/>
      <c r="F7" s="133" t="s">
        <v>1034</v>
      </c>
      <c r="G7" s="134" t="s">
        <v>124</v>
      </c>
      <c r="H7" s="136" t="s">
        <v>1035</v>
      </c>
      <c r="I7" s="136">
        <v>40</v>
      </c>
      <c r="J7" s="145">
        <v>20230021625</v>
      </c>
      <c r="K7" s="249">
        <v>33</v>
      </c>
      <c r="L7" s="249">
        <v>18</v>
      </c>
      <c r="M7" s="249">
        <v>15</v>
      </c>
      <c r="N7" s="136">
        <v>43</v>
      </c>
      <c r="O7" s="136">
        <v>4446</v>
      </c>
      <c r="P7" s="136">
        <v>110655</v>
      </c>
      <c r="Q7" s="137">
        <v>17612.63</v>
      </c>
      <c r="R7" s="137">
        <v>30.803999999999998</v>
      </c>
      <c r="S7" s="136">
        <v>250</v>
      </c>
      <c r="T7" s="136"/>
      <c r="U7" s="137"/>
      <c r="V7" s="137"/>
      <c r="W7" s="137">
        <v>72979.34</v>
      </c>
      <c r="X7" s="281"/>
      <c r="Y7" s="345"/>
      <c r="Z7" s="5"/>
    </row>
    <row r="8" spans="1:26" ht="18.75" customHeight="1" x14ac:dyDescent="0.25">
      <c r="A8" s="271">
        <v>5</v>
      </c>
      <c r="B8" s="344" t="s">
        <v>1036</v>
      </c>
      <c r="C8" s="683" t="s">
        <v>1037</v>
      </c>
      <c r="D8" s="145"/>
      <c r="E8" s="150"/>
      <c r="F8" s="683" t="s">
        <v>1038</v>
      </c>
      <c r="G8" s="730" t="s">
        <v>119</v>
      </c>
      <c r="H8" s="136" t="s">
        <v>1039</v>
      </c>
      <c r="I8" s="262">
        <v>20</v>
      </c>
      <c r="J8" s="732">
        <v>20230039604</v>
      </c>
      <c r="K8" s="249">
        <v>11</v>
      </c>
      <c r="L8" s="249">
        <v>6</v>
      </c>
      <c r="M8" s="249">
        <v>5</v>
      </c>
      <c r="N8" s="249">
        <v>22</v>
      </c>
      <c r="O8" s="136">
        <v>1565</v>
      </c>
      <c r="P8" s="136">
        <v>63613</v>
      </c>
      <c r="Q8" s="137">
        <v>6481.77</v>
      </c>
      <c r="R8" s="137">
        <v>12.75</v>
      </c>
      <c r="S8" s="136">
        <v>250</v>
      </c>
      <c r="T8" s="136"/>
      <c r="U8" s="137"/>
      <c r="V8" s="137"/>
      <c r="W8" s="680">
        <v>139861.81</v>
      </c>
      <c r="X8" s="281"/>
      <c r="Y8" s="345"/>
      <c r="Z8" s="5"/>
    </row>
    <row r="9" spans="1:26" ht="18.75" customHeight="1" x14ac:dyDescent="0.25">
      <c r="A9" s="271">
        <v>6</v>
      </c>
      <c r="B9" s="344" t="s">
        <v>1036</v>
      </c>
      <c r="C9" s="685"/>
      <c r="D9" s="141"/>
      <c r="E9" s="175"/>
      <c r="F9" s="685"/>
      <c r="G9" s="731"/>
      <c r="H9" s="141" t="s">
        <v>1040</v>
      </c>
      <c r="I9" s="262">
        <v>40</v>
      </c>
      <c r="J9" s="733"/>
      <c r="K9" s="178">
        <v>40</v>
      </c>
      <c r="L9" s="136">
        <v>31</v>
      </c>
      <c r="M9" s="136">
        <v>9</v>
      </c>
      <c r="N9" s="271">
        <v>55</v>
      </c>
      <c r="O9" s="136">
        <v>5579</v>
      </c>
      <c r="P9" s="136">
        <v>550301</v>
      </c>
      <c r="Q9" s="137">
        <v>20275.150000000001</v>
      </c>
      <c r="R9" s="137">
        <v>70.037999999999997</v>
      </c>
      <c r="S9" s="136">
        <v>250</v>
      </c>
      <c r="T9" s="136"/>
      <c r="U9" s="137"/>
      <c r="V9" s="137"/>
      <c r="W9" s="682"/>
      <c r="X9" s="281"/>
      <c r="Y9" s="345"/>
      <c r="Z9" s="5"/>
    </row>
    <row r="10" spans="1:26" ht="18.75" customHeight="1" x14ac:dyDescent="0.25">
      <c r="A10" s="198">
        <v>7</v>
      </c>
      <c r="B10" s="346" t="s">
        <v>1041</v>
      </c>
      <c r="C10" s="347">
        <v>6766524564</v>
      </c>
      <c r="D10" s="347"/>
      <c r="E10" s="348"/>
      <c r="F10" s="347">
        <v>6766524564</v>
      </c>
      <c r="G10" s="349" t="s">
        <v>287</v>
      </c>
      <c r="H10" s="193" t="s">
        <v>507</v>
      </c>
      <c r="I10" s="347" t="s">
        <v>44</v>
      </c>
      <c r="J10" s="347">
        <v>20230031541</v>
      </c>
      <c r="K10" s="347">
        <v>1</v>
      </c>
      <c r="L10" s="193">
        <v>1</v>
      </c>
      <c r="M10" s="193">
        <v>0</v>
      </c>
      <c r="N10" s="193">
        <v>1</v>
      </c>
      <c r="O10" s="193">
        <v>23</v>
      </c>
      <c r="P10" s="193">
        <v>1150</v>
      </c>
      <c r="Q10" s="350">
        <v>9.1999999999999993</v>
      </c>
      <c r="R10" s="350">
        <v>9.2999999999999999E-2</v>
      </c>
      <c r="S10" s="193">
        <v>175</v>
      </c>
      <c r="T10" s="193"/>
      <c r="U10" s="350"/>
      <c r="V10" s="350"/>
      <c r="W10" s="199">
        <v>505.44</v>
      </c>
      <c r="X10" s="351"/>
      <c r="Y10" s="345"/>
      <c r="Z10" s="5"/>
    </row>
    <row r="11" spans="1:26" ht="18" customHeight="1" x14ac:dyDescent="0.25">
      <c r="A11" s="271">
        <v>8</v>
      </c>
      <c r="B11" s="352">
        <v>44960</v>
      </c>
      <c r="C11" s="353" t="s">
        <v>1042</v>
      </c>
      <c r="D11" s="354"/>
      <c r="E11" s="355"/>
      <c r="F11" s="353" t="s">
        <v>1043</v>
      </c>
      <c r="G11" s="355" t="s">
        <v>124</v>
      </c>
      <c r="H11" s="356" t="s">
        <v>1044</v>
      </c>
      <c r="I11" s="357">
        <v>40</v>
      </c>
      <c r="J11" s="354">
        <v>20230094444</v>
      </c>
      <c r="K11" s="354">
        <v>38</v>
      </c>
      <c r="L11" s="354">
        <v>19</v>
      </c>
      <c r="M11" s="354">
        <v>19</v>
      </c>
      <c r="N11" s="354">
        <v>3</v>
      </c>
      <c r="O11" s="354">
        <v>4953</v>
      </c>
      <c r="P11" s="354">
        <v>206736</v>
      </c>
      <c r="Q11" s="358">
        <v>32798.19</v>
      </c>
      <c r="R11" s="358">
        <v>20.795999999999999</v>
      </c>
      <c r="S11" s="358">
        <v>250</v>
      </c>
      <c r="T11" s="358"/>
      <c r="U11" s="358"/>
      <c r="V11" s="358">
        <v>53.35</v>
      </c>
      <c r="W11" s="358">
        <v>100212.27</v>
      </c>
      <c r="X11" s="281"/>
      <c r="Y11" s="345"/>
      <c r="Z11" s="5"/>
    </row>
    <row r="12" spans="1:26" ht="18.75" customHeight="1" x14ac:dyDescent="0.25">
      <c r="A12" s="359">
        <v>9</v>
      </c>
      <c r="B12" s="360" t="s">
        <v>1045</v>
      </c>
      <c r="C12" s="359">
        <v>3660344004</v>
      </c>
      <c r="D12" s="359"/>
      <c r="E12" s="361"/>
      <c r="F12" s="359">
        <v>3660344004</v>
      </c>
      <c r="G12" s="361" t="s">
        <v>287</v>
      </c>
      <c r="H12" s="359" t="s">
        <v>507</v>
      </c>
      <c r="I12" s="359" t="s">
        <v>44</v>
      </c>
      <c r="J12" s="362">
        <v>20230136929</v>
      </c>
      <c r="K12" s="359">
        <v>1</v>
      </c>
      <c r="L12" s="359">
        <v>1</v>
      </c>
      <c r="M12" s="359">
        <v>0</v>
      </c>
      <c r="N12" s="359">
        <v>1</v>
      </c>
      <c r="O12" s="359">
        <v>2</v>
      </c>
      <c r="P12" s="363">
        <v>2</v>
      </c>
      <c r="Q12" s="210">
        <v>2.2999999999999998</v>
      </c>
      <c r="R12" s="210">
        <v>0.1</v>
      </c>
      <c r="S12" s="210">
        <v>175</v>
      </c>
      <c r="T12" s="210"/>
      <c r="U12" s="212"/>
      <c r="V12" s="212"/>
      <c r="W12" s="210">
        <v>553.54</v>
      </c>
      <c r="X12" s="364"/>
      <c r="Y12" s="345"/>
      <c r="Z12" s="5"/>
    </row>
    <row r="13" spans="1:26" ht="18.75" customHeight="1" x14ac:dyDescent="0.25">
      <c r="A13" s="359">
        <v>10</v>
      </c>
      <c r="B13" s="365">
        <v>45006</v>
      </c>
      <c r="C13" s="366" t="s">
        <v>1046</v>
      </c>
      <c r="D13" s="359"/>
      <c r="E13" s="361"/>
      <c r="F13" s="366" t="s">
        <v>1047</v>
      </c>
      <c r="G13" s="361" t="s">
        <v>124</v>
      </c>
      <c r="H13" s="359" t="s">
        <v>1048</v>
      </c>
      <c r="I13" s="367">
        <v>20</v>
      </c>
      <c r="J13" s="359">
        <v>20230126570</v>
      </c>
      <c r="K13" s="359">
        <v>17</v>
      </c>
      <c r="L13" s="359">
        <v>12</v>
      </c>
      <c r="M13" s="359">
        <v>5</v>
      </c>
      <c r="N13" s="359">
        <v>0</v>
      </c>
      <c r="O13" s="359">
        <v>4215</v>
      </c>
      <c r="P13" s="359">
        <v>102940</v>
      </c>
      <c r="Q13" s="368">
        <v>12110.05</v>
      </c>
      <c r="R13" s="368">
        <v>15.12</v>
      </c>
      <c r="S13" s="368"/>
      <c r="T13" s="368"/>
      <c r="U13" s="368"/>
      <c r="V13" s="368"/>
      <c r="W13" s="368">
        <v>42637.18</v>
      </c>
      <c r="X13" s="364"/>
      <c r="Y13" s="345"/>
      <c r="Z13" s="5"/>
    </row>
    <row r="14" spans="1:26" ht="18.75" customHeight="1" x14ac:dyDescent="0.25">
      <c r="A14" s="359">
        <v>11</v>
      </c>
      <c r="B14" s="365">
        <v>45006</v>
      </c>
      <c r="C14" s="366" t="s">
        <v>1049</v>
      </c>
      <c r="D14" s="359"/>
      <c r="E14" s="361"/>
      <c r="F14" s="366" t="s">
        <v>1050</v>
      </c>
      <c r="G14" s="361" t="s">
        <v>124</v>
      </c>
      <c r="H14" s="359" t="s">
        <v>1051</v>
      </c>
      <c r="I14" s="367">
        <v>40</v>
      </c>
      <c r="J14" s="359">
        <v>20230126310</v>
      </c>
      <c r="K14" s="359">
        <v>30</v>
      </c>
      <c r="L14" s="359">
        <v>23</v>
      </c>
      <c r="M14" s="359">
        <v>7</v>
      </c>
      <c r="N14" s="359">
        <v>4</v>
      </c>
      <c r="O14" s="359">
        <v>3236</v>
      </c>
      <c r="P14" s="359">
        <v>154048</v>
      </c>
      <c r="Q14" s="210">
        <v>21324.49</v>
      </c>
      <c r="R14" s="210">
        <v>31.39</v>
      </c>
      <c r="S14" s="210"/>
      <c r="T14" s="359"/>
      <c r="U14" s="210"/>
      <c r="V14" s="210"/>
      <c r="W14" s="210">
        <v>97257.03</v>
      </c>
      <c r="X14" s="364"/>
      <c r="Y14" s="345"/>
      <c r="Z14" s="5"/>
    </row>
    <row r="15" spans="1:26" ht="18.75" customHeight="1" x14ac:dyDescent="0.25">
      <c r="A15" s="359">
        <v>12</v>
      </c>
      <c r="B15" s="365">
        <v>45008</v>
      </c>
      <c r="C15" s="366" t="s">
        <v>1052</v>
      </c>
      <c r="D15" s="359"/>
      <c r="E15" s="361"/>
      <c r="F15" s="366" t="s">
        <v>1053</v>
      </c>
      <c r="G15" s="361" t="s">
        <v>124</v>
      </c>
      <c r="H15" s="359" t="s">
        <v>1054</v>
      </c>
      <c r="I15" s="367">
        <v>40</v>
      </c>
      <c r="J15" s="367">
        <v>20230151517</v>
      </c>
      <c r="K15" s="359">
        <v>33</v>
      </c>
      <c r="L15" s="359">
        <v>18</v>
      </c>
      <c r="M15" s="359">
        <v>15</v>
      </c>
      <c r="N15" s="359">
        <v>5</v>
      </c>
      <c r="O15" s="359">
        <v>5109</v>
      </c>
      <c r="P15" s="359">
        <v>416121</v>
      </c>
      <c r="Q15" s="369">
        <v>25424.400000000001</v>
      </c>
      <c r="R15" s="369">
        <v>34.57</v>
      </c>
      <c r="S15" s="362">
        <v>250</v>
      </c>
      <c r="T15" s="362"/>
      <c r="U15" s="369"/>
      <c r="V15" s="369"/>
      <c r="W15" s="369">
        <v>101164.49</v>
      </c>
      <c r="X15" s="364"/>
      <c r="Y15" s="345"/>
      <c r="Z15" s="5"/>
    </row>
    <row r="16" spans="1:26" ht="18.75" customHeight="1" x14ac:dyDescent="0.25">
      <c r="A16" s="271">
        <v>13</v>
      </c>
      <c r="B16" s="370">
        <v>45020</v>
      </c>
      <c r="C16" s="133" t="s">
        <v>1055</v>
      </c>
      <c r="D16" s="136"/>
      <c r="E16" s="134"/>
      <c r="F16" s="133" t="s">
        <v>1056</v>
      </c>
      <c r="G16" s="134" t="s">
        <v>124</v>
      </c>
      <c r="H16" s="136" t="s">
        <v>1057</v>
      </c>
      <c r="I16" s="371">
        <v>40</v>
      </c>
      <c r="J16" s="145">
        <v>20230173710</v>
      </c>
      <c r="K16" s="193">
        <v>40</v>
      </c>
      <c r="L16" s="136">
        <v>36</v>
      </c>
      <c r="M16" s="136">
        <v>4</v>
      </c>
      <c r="N16" s="136">
        <v>2</v>
      </c>
      <c r="O16" s="193">
        <v>5189</v>
      </c>
      <c r="P16" s="136">
        <v>240263</v>
      </c>
      <c r="Q16" s="136">
        <v>25538</v>
      </c>
      <c r="R16" s="137">
        <v>45.59</v>
      </c>
      <c r="S16" s="136">
        <v>250</v>
      </c>
      <c r="T16" s="136"/>
      <c r="U16" s="137"/>
      <c r="V16" s="137"/>
      <c r="W16" s="137">
        <v>119824.97</v>
      </c>
      <c r="X16" s="281"/>
      <c r="Y16" s="345"/>
      <c r="Z16" s="5"/>
    </row>
    <row r="17" spans="1:26" ht="16.5" customHeight="1" x14ac:dyDescent="0.25">
      <c r="A17" s="713">
        <v>14</v>
      </c>
      <c r="B17" s="720">
        <v>45020</v>
      </c>
      <c r="C17" s="683" t="s">
        <v>1058</v>
      </c>
      <c r="D17" s="145"/>
      <c r="E17" s="150"/>
      <c r="F17" s="683" t="s">
        <v>1058</v>
      </c>
      <c r="G17" s="689" t="s">
        <v>287</v>
      </c>
      <c r="H17" s="136">
        <v>994349</v>
      </c>
      <c r="I17" s="723">
        <v>26</v>
      </c>
      <c r="J17" s="677">
        <v>20230167069</v>
      </c>
      <c r="K17" s="725">
        <v>18</v>
      </c>
      <c r="L17" s="677">
        <v>10</v>
      </c>
      <c r="M17" s="677">
        <v>8</v>
      </c>
      <c r="N17" s="677">
        <v>10</v>
      </c>
      <c r="O17" s="725">
        <v>2460</v>
      </c>
      <c r="P17" s="727">
        <v>108119</v>
      </c>
      <c r="Q17" s="680">
        <v>1995.81</v>
      </c>
      <c r="R17" s="680">
        <v>20.207999999999998</v>
      </c>
      <c r="S17" s="136">
        <v>325</v>
      </c>
      <c r="T17" s="136"/>
      <c r="U17" s="137"/>
      <c r="V17" s="680">
        <v>70</v>
      </c>
      <c r="W17" s="704">
        <v>27733.41</v>
      </c>
      <c r="X17" s="718" t="s">
        <v>1059</v>
      </c>
      <c r="Y17" s="345"/>
      <c r="Z17" s="5"/>
    </row>
    <row r="18" spans="1:26" ht="18.75" customHeight="1" x14ac:dyDescent="0.25">
      <c r="A18" s="714"/>
      <c r="B18" s="721"/>
      <c r="C18" s="685"/>
      <c r="D18" s="141"/>
      <c r="E18" s="175"/>
      <c r="F18" s="685"/>
      <c r="G18" s="717"/>
      <c r="H18" s="136">
        <v>724816</v>
      </c>
      <c r="I18" s="724"/>
      <c r="J18" s="679"/>
      <c r="K18" s="726"/>
      <c r="L18" s="679"/>
      <c r="M18" s="679"/>
      <c r="N18" s="679"/>
      <c r="O18" s="726"/>
      <c r="P18" s="728"/>
      <c r="Q18" s="679"/>
      <c r="R18" s="679"/>
      <c r="S18" s="136">
        <v>325</v>
      </c>
      <c r="T18" s="136"/>
      <c r="U18" s="137"/>
      <c r="V18" s="682"/>
      <c r="W18" s="710"/>
      <c r="X18" s="719"/>
      <c r="Y18" s="345"/>
      <c r="Z18" s="5"/>
    </row>
    <row r="19" spans="1:26" s="94" customFormat="1" ht="18.75" customHeight="1" x14ac:dyDescent="0.25">
      <c r="A19" s="271">
        <v>15</v>
      </c>
      <c r="B19" s="370">
        <v>45043</v>
      </c>
      <c r="C19" s="133" t="s">
        <v>1060</v>
      </c>
      <c r="D19" s="136"/>
      <c r="E19" s="134"/>
      <c r="F19" s="133" t="s">
        <v>1061</v>
      </c>
      <c r="G19" s="134" t="s">
        <v>124</v>
      </c>
      <c r="H19" s="136" t="s">
        <v>1062</v>
      </c>
      <c r="I19" s="268">
        <v>40</v>
      </c>
      <c r="J19" s="141">
        <v>20230192973</v>
      </c>
      <c r="K19" s="249">
        <v>37</v>
      </c>
      <c r="L19" s="136">
        <v>16</v>
      </c>
      <c r="M19" s="136">
        <v>21</v>
      </c>
      <c r="N19" s="136">
        <v>0</v>
      </c>
      <c r="O19" s="372">
        <v>6350</v>
      </c>
      <c r="P19" s="136">
        <v>279061</v>
      </c>
      <c r="Q19" s="137">
        <v>19120.560000000001</v>
      </c>
      <c r="R19" s="137">
        <v>30.181999999999999</v>
      </c>
      <c r="S19" s="136">
        <v>250</v>
      </c>
      <c r="T19" s="136"/>
      <c r="U19" s="137"/>
      <c r="V19" s="137">
        <v>53.35</v>
      </c>
      <c r="W19" s="137">
        <v>108925.49</v>
      </c>
      <c r="X19" s="281"/>
      <c r="Y19" s="99"/>
      <c r="Z19" s="98"/>
    </row>
    <row r="20" spans="1:26" s="94" customFormat="1" ht="18.75" customHeight="1" x14ac:dyDescent="0.25">
      <c r="A20" s="713">
        <v>16</v>
      </c>
      <c r="B20" s="720">
        <v>45043</v>
      </c>
      <c r="C20" s="683" t="s">
        <v>1063</v>
      </c>
      <c r="D20" s="145"/>
      <c r="E20" s="150"/>
      <c r="F20" s="683" t="s">
        <v>1064</v>
      </c>
      <c r="G20" s="689" t="s">
        <v>119</v>
      </c>
      <c r="H20" s="262" t="s">
        <v>1065</v>
      </c>
      <c r="I20" s="136">
        <v>40</v>
      </c>
      <c r="J20" s="722">
        <v>20230206326</v>
      </c>
      <c r="K20" s="373">
        <v>33</v>
      </c>
      <c r="L20" s="136">
        <v>25</v>
      </c>
      <c r="M20" s="136">
        <v>8</v>
      </c>
      <c r="N20" s="136">
        <v>7</v>
      </c>
      <c r="O20" s="193">
        <v>2509</v>
      </c>
      <c r="P20" s="677">
        <v>510312</v>
      </c>
      <c r="Q20" s="137">
        <v>13664.47</v>
      </c>
      <c r="R20" s="137">
        <v>42.195</v>
      </c>
      <c r="S20" s="136">
        <v>250</v>
      </c>
      <c r="T20" s="136"/>
      <c r="U20" s="137"/>
      <c r="V20" s="137">
        <v>53.35</v>
      </c>
      <c r="W20" s="680">
        <v>138821.6</v>
      </c>
      <c r="X20" s="281"/>
      <c r="Y20" s="99"/>
      <c r="Z20" s="98"/>
    </row>
    <row r="21" spans="1:26" s="94" customFormat="1" ht="18.75" customHeight="1" x14ac:dyDescent="0.25">
      <c r="A21" s="714"/>
      <c r="B21" s="721"/>
      <c r="C21" s="685"/>
      <c r="D21" s="141"/>
      <c r="E21" s="175"/>
      <c r="F21" s="685"/>
      <c r="G21" s="717"/>
      <c r="H21" s="136" t="s">
        <v>1066</v>
      </c>
      <c r="I21" s="141">
        <v>20</v>
      </c>
      <c r="J21" s="679"/>
      <c r="K21" s="249">
        <v>15</v>
      </c>
      <c r="L21" s="136">
        <v>9</v>
      </c>
      <c r="M21" s="136">
        <v>6</v>
      </c>
      <c r="N21" s="136">
        <v>12</v>
      </c>
      <c r="O21" s="372">
        <v>2665</v>
      </c>
      <c r="P21" s="679"/>
      <c r="Q21" s="137">
        <v>8190.21</v>
      </c>
      <c r="R21" s="137">
        <v>18.643999999999998</v>
      </c>
      <c r="S21" s="136">
        <v>250</v>
      </c>
      <c r="T21" s="136"/>
      <c r="U21" s="137"/>
      <c r="V21" s="137">
        <v>53.35</v>
      </c>
      <c r="W21" s="682"/>
      <c r="X21" s="281"/>
      <c r="Y21" s="99"/>
      <c r="Z21" s="98"/>
    </row>
    <row r="22" spans="1:26" s="94" customFormat="1" ht="18.75" customHeight="1" x14ac:dyDescent="0.25">
      <c r="A22" s="271">
        <v>17</v>
      </c>
      <c r="B22" s="374">
        <v>45044</v>
      </c>
      <c r="C22" s="133" t="s">
        <v>1067</v>
      </c>
      <c r="D22" s="136"/>
      <c r="E22" s="134"/>
      <c r="F22" s="133" t="s">
        <v>1067</v>
      </c>
      <c r="G22" s="134" t="s">
        <v>124</v>
      </c>
      <c r="H22" s="136">
        <v>754815</v>
      </c>
      <c r="I22" s="268">
        <v>26</v>
      </c>
      <c r="J22" s="136"/>
      <c r="K22" s="249">
        <v>1</v>
      </c>
      <c r="L22" s="136">
        <v>0</v>
      </c>
      <c r="M22" s="136">
        <v>1</v>
      </c>
      <c r="N22" s="136">
        <v>2</v>
      </c>
      <c r="O22" s="372">
        <v>646</v>
      </c>
      <c r="P22" s="136">
        <v>5587</v>
      </c>
      <c r="Q22" s="137">
        <v>1231.3</v>
      </c>
      <c r="R22" s="137">
        <v>2.17</v>
      </c>
      <c r="S22" s="136">
        <v>175</v>
      </c>
      <c r="T22" s="136"/>
      <c r="U22" s="137"/>
      <c r="V22" s="137"/>
      <c r="W22" s="137">
        <v>5261.55</v>
      </c>
      <c r="X22" s="281"/>
      <c r="Y22" s="99"/>
      <c r="Z22" s="98"/>
    </row>
    <row r="23" spans="1:26" s="94" customFormat="1" ht="18.75" customHeight="1" x14ac:dyDescent="0.25">
      <c r="A23" s="713">
        <v>18</v>
      </c>
      <c r="B23" s="715">
        <v>45075</v>
      </c>
      <c r="C23" s="683" t="s">
        <v>1068</v>
      </c>
      <c r="D23" s="145"/>
      <c r="E23" s="150"/>
      <c r="F23" s="683" t="s">
        <v>1069</v>
      </c>
      <c r="G23" s="689" t="s">
        <v>119</v>
      </c>
      <c r="H23" s="136" t="s">
        <v>1070</v>
      </c>
      <c r="I23" s="268">
        <v>40</v>
      </c>
      <c r="J23" s="677">
        <v>20230256050</v>
      </c>
      <c r="K23" s="249">
        <v>39</v>
      </c>
      <c r="L23" s="136">
        <v>30</v>
      </c>
      <c r="M23" s="136">
        <v>9</v>
      </c>
      <c r="N23" s="136">
        <v>8</v>
      </c>
      <c r="O23" s="375">
        <v>4922</v>
      </c>
      <c r="P23" s="677">
        <v>683432</v>
      </c>
      <c r="Q23" s="158">
        <v>21078.09</v>
      </c>
      <c r="R23" s="158">
        <v>48.213999999999999</v>
      </c>
      <c r="S23" s="136">
        <v>250</v>
      </c>
      <c r="T23" s="136"/>
      <c r="U23" s="137"/>
      <c r="V23" s="137">
        <v>53.35</v>
      </c>
      <c r="W23" s="680">
        <v>145571.35</v>
      </c>
      <c r="X23" s="376"/>
      <c r="Y23" s="99"/>
      <c r="Z23" s="98"/>
    </row>
    <row r="24" spans="1:26" s="94" customFormat="1" ht="18.75" customHeight="1" x14ac:dyDescent="0.25">
      <c r="A24" s="714"/>
      <c r="B24" s="716"/>
      <c r="C24" s="685"/>
      <c r="D24" s="141"/>
      <c r="E24" s="175"/>
      <c r="F24" s="685"/>
      <c r="G24" s="717"/>
      <c r="H24" s="136" t="s">
        <v>1071</v>
      </c>
      <c r="I24" s="268">
        <v>20</v>
      </c>
      <c r="J24" s="679"/>
      <c r="K24" s="249">
        <v>18</v>
      </c>
      <c r="L24" s="136">
        <v>17</v>
      </c>
      <c r="M24" s="136">
        <v>1</v>
      </c>
      <c r="N24" s="262">
        <v>0</v>
      </c>
      <c r="O24" s="136">
        <v>416</v>
      </c>
      <c r="P24" s="703"/>
      <c r="Q24" s="158">
        <v>5330.61</v>
      </c>
      <c r="R24" s="158">
        <v>22.452999999999999</v>
      </c>
      <c r="S24" s="136">
        <v>250</v>
      </c>
      <c r="T24" s="136"/>
      <c r="U24" s="137"/>
      <c r="V24" s="137">
        <v>53.35</v>
      </c>
      <c r="W24" s="682"/>
      <c r="X24" s="281"/>
      <c r="Y24" s="99"/>
      <c r="Z24" s="98"/>
    </row>
    <row r="25" spans="1:26" ht="18.75" customHeight="1" x14ac:dyDescent="0.25">
      <c r="A25" s="271">
        <v>19</v>
      </c>
      <c r="B25" s="374">
        <v>45076</v>
      </c>
      <c r="C25" s="133" t="s">
        <v>1072</v>
      </c>
      <c r="D25" s="136"/>
      <c r="E25" s="134"/>
      <c r="F25" s="133" t="s">
        <v>1073</v>
      </c>
      <c r="G25" s="134" t="s">
        <v>124</v>
      </c>
      <c r="H25" s="136" t="s">
        <v>1074</v>
      </c>
      <c r="I25" s="268">
        <v>40</v>
      </c>
      <c r="J25" s="136">
        <v>20230255933</v>
      </c>
      <c r="K25" s="249">
        <v>39</v>
      </c>
      <c r="L25" s="136">
        <v>14</v>
      </c>
      <c r="M25" s="136">
        <v>25</v>
      </c>
      <c r="N25" s="377">
        <v>6</v>
      </c>
      <c r="O25" s="378">
        <v>4706</v>
      </c>
      <c r="P25" s="266">
        <v>246812</v>
      </c>
      <c r="Q25" s="158">
        <v>23252.36</v>
      </c>
      <c r="R25" s="158">
        <v>33.100999999999999</v>
      </c>
      <c r="S25" s="136">
        <v>250</v>
      </c>
      <c r="T25" s="136"/>
      <c r="U25" s="137"/>
      <c r="V25" s="137">
        <v>53.35</v>
      </c>
      <c r="W25" s="137">
        <v>119399.3</v>
      </c>
      <c r="X25" s="281"/>
      <c r="Y25" s="345"/>
      <c r="Z25" s="5"/>
    </row>
    <row r="26" spans="1:26" s="94" customFormat="1" ht="18.75" customHeight="1" x14ac:dyDescent="0.25">
      <c r="A26" s="271">
        <v>20</v>
      </c>
      <c r="B26" s="374">
        <v>45079</v>
      </c>
      <c r="C26" s="133" t="s">
        <v>1075</v>
      </c>
      <c r="D26" s="133"/>
      <c r="E26" s="133"/>
      <c r="F26" s="133" t="s">
        <v>1075</v>
      </c>
      <c r="G26" s="134" t="s">
        <v>287</v>
      </c>
      <c r="H26" s="136">
        <v>687062</v>
      </c>
      <c r="I26" s="268">
        <v>26</v>
      </c>
      <c r="J26" s="274">
        <v>20230280580</v>
      </c>
      <c r="K26" s="168">
        <v>7</v>
      </c>
      <c r="L26" s="271">
        <v>0</v>
      </c>
      <c r="M26" s="271">
        <v>7</v>
      </c>
      <c r="N26" s="271">
        <v>0</v>
      </c>
      <c r="O26" s="271">
        <v>1021</v>
      </c>
      <c r="P26" s="136">
        <v>77932</v>
      </c>
      <c r="Q26" s="137">
        <v>608.42999999999995</v>
      </c>
      <c r="R26" s="137">
        <v>6.2279999999999998</v>
      </c>
      <c r="S26" s="136">
        <v>350</v>
      </c>
      <c r="T26" s="136"/>
      <c r="U26" s="137"/>
      <c r="V26" s="137">
        <v>53.35</v>
      </c>
      <c r="W26" s="379">
        <v>9459.83</v>
      </c>
      <c r="X26" s="380" t="s">
        <v>1076</v>
      </c>
      <c r="Y26" s="99"/>
      <c r="Z26" s="98"/>
    </row>
    <row r="27" spans="1:26" s="94" customFormat="1" ht="18.75" customHeight="1" x14ac:dyDescent="0.25">
      <c r="A27" s="271">
        <v>21</v>
      </c>
      <c r="B27" s="374">
        <v>45086</v>
      </c>
      <c r="C27" s="133" t="s">
        <v>1077</v>
      </c>
      <c r="D27" s="133"/>
      <c r="E27" s="133"/>
      <c r="F27" s="136">
        <v>62557303</v>
      </c>
      <c r="G27" s="134" t="s">
        <v>124</v>
      </c>
      <c r="H27" s="193" t="s">
        <v>1078</v>
      </c>
      <c r="I27" s="268">
        <v>40</v>
      </c>
      <c r="J27" s="274">
        <v>20230286824</v>
      </c>
      <c r="K27" s="168">
        <v>38</v>
      </c>
      <c r="L27" s="271">
        <v>18</v>
      </c>
      <c r="M27" s="271">
        <v>20</v>
      </c>
      <c r="N27" s="271">
        <v>0</v>
      </c>
      <c r="O27" s="271">
        <v>7394</v>
      </c>
      <c r="P27" s="136">
        <v>165050</v>
      </c>
      <c r="Q27" s="137">
        <v>18708.34</v>
      </c>
      <c r="R27" s="137">
        <v>26.617000000000001</v>
      </c>
      <c r="S27" s="136">
        <v>250</v>
      </c>
      <c r="T27" s="136"/>
      <c r="U27" s="137"/>
      <c r="V27" s="137">
        <v>53.35</v>
      </c>
      <c r="W27" s="137">
        <v>19598</v>
      </c>
      <c r="X27" s="281"/>
      <c r="Y27" s="99"/>
      <c r="Z27" s="98"/>
    </row>
    <row r="28" spans="1:26" s="94" customFormat="1" ht="18.75" customHeight="1" x14ac:dyDescent="0.25">
      <c r="A28" s="271">
        <v>22</v>
      </c>
      <c r="B28" s="374">
        <v>45100</v>
      </c>
      <c r="C28" s="133" t="s">
        <v>1079</v>
      </c>
      <c r="D28" s="136"/>
      <c r="E28" s="134"/>
      <c r="F28" s="136">
        <v>60558442</v>
      </c>
      <c r="G28" s="134" t="s">
        <v>124</v>
      </c>
      <c r="H28" s="193" t="s">
        <v>1080</v>
      </c>
      <c r="I28" s="268">
        <v>40</v>
      </c>
      <c r="J28" s="145">
        <v>20230319863</v>
      </c>
      <c r="K28" s="249">
        <v>33</v>
      </c>
      <c r="L28" s="136">
        <v>17</v>
      </c>
      <c r="M28" s="136">
        <v>16</v>
      </c>
      <c r="N28" s="136">
        <v>4</v>
      </c>
      <c r="O28" s="136">
        <v>4873</v>
      </c>
      <c r="P28" s="136">
        <v>339888</v>
      </c>
      <c r="Q28" s="137">
        <v>19810.580000000002</v>
      </c>
      <c r="R28" s="137">
        <v>30.63</v>
      </c>
      <c r="S28" s="136">
        <v>250</v>
      </c>
      <c r="T28" s="136"/>
      <c r="U28" s="137"/>
      <c r="V28" s="137">
        <v>53.35</v>
      </c>
      <c r="W28" s="137">
        <v>93344.6</v>
      </c>
      <c r="X28" s="281"/>
      <c r="Y28" s="99"/>
      <c r="Z28" s="98"/>
    </row>
    <row r="29" spans="1:26" s="94" customFormat="1" ht="18.75" customHeight="1" x14ac:dyDescent="0.25">
      <c r="A29" s="271">
        <v>23</v>
      </c>
      <c r="B29" s="374">
        <v>45103</v>
      </c>
      <c r="C29" s="133">
        <v>711300028212</v>
      </c>
      <c r="D29" s="133"/>
      <c r="E29" s="133"/>
      <c r="F29" s="133" t="s">
        <v>1081</v>
      </c>
      <c r="G29" s="134" t="s">
        <v>119</v>
      </c>
      <c r="H29" s="193" t="s">
        <v>1082</v>
      </c>
      <c r="I29" s="268">
        <v>40</v>
      </c>
      <c r="J29" s="136">
        <v>20230317899</v>
      </c>
      <c r="K29" s="249">
        <v>38</v>
      </c>
      <c r="L29" s="136">
        <v>24</v>
      </c>
      <c r="M29" s="136">
        <v>14</v>
      </c>
      <c r="N29" s="136">
        <v>11</v>
      </c>
      <c r="O29" s="136">
        <v>2801</v>
      </c>
      <c r="P29" s="136">
        <v>236300</v>
      </c>
      <c r="Q29" s="137">
        <v>15416.22</v>
      </c>
      <c r="R29" s="137">
        <v>48.22</v>
      </c>
      <c r="S29" s="136">
        <v>250</v>
      </c>
      <c r="T29" s="136"/>
      <c r="U29" s="137"/>
      <c r="V29" s="137">
        <v>53.35</v>
      </c>
      <c r="W29" s="137">
        <v>84017.33</v>
      </c>
      <c r="X29" s="281"/>
      <c r="Y29" s="99"/>
      <c r="Z29" s="98"/>
    </row>
    <row r="30" spans="1:26" s="94" customFormat="1" ht="18.75" customHeight="1" x14ac:dyDescent="0.25">
      <c r="A30" s="271">
        <v>24</v>
      </c>
      <c r="B30" s="374">
        <v>45134</v>
      </c>
      <c r="C30" s="133" t="s">
        <v>1083</v>
      </c>
      <c r="D30" s="136"/>
      <c r="E30" s="134"/>
      <c r="F30" s="133" t="s">
        <v>1083</v>
      </c>
      <c r="G30" s="134" t="s">
        <v>135</v>
      </c>
      <c r="H30" s="136" t="s">
        <v>1084</v>
      </c>
      <c r="I30" s="268" t="s">
        <v>44</v>
      </c>
      <c r="J30" s="136"/>
      <c r="K30" s="249">
        <v>2</v>
      </c>
      <c r="L30" s="136">
        <v>0</v>
      </c>
      <c r="M30" s="136">
        <v>2</v>
      </c>
      <c r="N30" s="136">
        <v>2</v>
      </c>
      <c r="O30" s="136">
        <v>891</v>
      </c>
      <c r="P30" s="136">
        <v>6520</v>
      </c>
      <c r="Q30" s="136">
        <v>1679.5</v>
      </c>
      <c r="R30" s="137">
        <v>3.18</v>
      </c>
      <c r="S30" s="136">
        <v>175</v>
      </c>
      <c r="T30" s="136"/>
      <c r="U30" s="137"/>
      <c r="V30" s="137"/>
      <c r="W30" s="137">
        <v>8041.1</v>
      </c>
      <c r="X30" s="281"/>
      <c r="Y30" s="99"/>
      <c r="Z30" s="98"/>
    </row>
    <row r="31" spans="1:26" ht="18.75" customHeight="1" x14ac:dyDescent="0.25">
      <c r="A31" s="193">
        <v>25</v>
      </c>
      <c r="B31" s="381">
        <v>45134</v>
      </c>
      <c r="C31" s="382" t="s">
        <v>1085</v>
      </c>
      <c r="D31" s="193"/>
      <c r="E31" s="349"/>
      <c r="F31" s="382" t="s">
        <v>1086</v>
      </c>
      <c r="G31" s="349" t="s">
        <v>119</v>
      </c>
      <c r="H31" s="193" t="s">
        <v>1087</v>
      </c>
      <c r="I31" s="383">
        <v>40</v>
      </c>
      <c r="J31" s="193">
        <v>20230392107</v>
      </c>
      <c r="K31" s="373">
        <v>38</v>
      </c>
      <c r="L31" s="193">
        <v>20</v>
      </c>
      <c r="M31" s="193">
        <v>18</v>
      </c>
      <c r="N31" s="193">
        <v>20</v>
      </c>
      <c r="O31" s="193">
        <v>4544</v>
      </c>
      <c r="P31" s="193">
        <v>537589</v>
      </c>
      <c r="Q31" s="350">
        <v>20047</v>
      </c>
      <c r="R31" s="350">
        <v>46.76</v>
      </c>
      <c r="S31" s="193">
        <v>250</v>
      </c>
      <c r="T31" s="193"/>
      <c r="U31" s="350"/>
      <c r="V31" s="350">
        <v>53.35</v>
      </c>
      <c r="W31" s="350">
        <v>121345.84</v>
      </c>
      <c r="X31" s="280"/>
      <c r="Y31" s="384">
        <f>M31*9.85</f>
        <v>177.29999999999998</v>
      </c>
      <c r="Z31" s="385">
        <f>O31*0.5</f>
        <v>2272</v>
      </c>
    </row>
    <row r="32" spans="1:26" s="94" customFormat="1" ht="18.75" customHeight="1" x14ac:dyDescent="0.25">
      <c r="A32" s="136">
        <v>26</v>
      </c>
      <c r="B32" s="214" t="s">
        <v>1088</v>
      </c>
      <c r="C32" s="133" t="s">
        <v>1089</v>
      </c>
      <c r="D32" s="136"/>
      <c r="E32" s="134"/>
      <c r="F32" s="133" t="s">
        <v>1089</v>
      </c>
      <c r="G32" s="134" t="s">
        <v>287</v>
      </c>
      <c r="H32" s="136" t="s">
        <v>1089</v>
      </c>
      <c r="I32" s="145">
        <v>26</v>
      </c>
      <c r="J32" s="141">
        <v>20230401205</v>
      </c>
      <c r="K32" s="136">
        <v>9</v>
      </c>
      <c r="L32" s="136">
        <v>2</v>
      </c>
      <c r="M32" s="136">
        <v>7</v>
      </c>
      <c r="N32" s="136">
        <v>1</v>
      </c>
      <c r="O32" s="136">
        <v>1759</v>
      </c>
      <c r="P32" s="136">
        <v>102130</v>
      </c>
      <c r="Q32" s="137">
        <v>1314.88</v>
      </c>
      <c r="R32" s="137">
        <v>12.1</v>
      </c>
      <c r="S32" s="136">
        <v>325</v>
      </c>
      <c r="T32" s="136"/>
      <c r="U32" s="137"/>
      <c r="V32" s="386">
        <v>143.5</v>
      </c>
      <c r="W32" s="379">
        <v>27927.08</v>
      </c>
      <c r="X32" s="387" t="s">
        <v>1090</v>
      </c>
      <c r="Y32" s="99"/>
      <c r="Z32" s="98"/>
    </row>
    <row r="33" spans="1:26" s="94" customFormat="1" ht="18.75" customHeight="1" x14ac:dyDescent="0.25">
      <c r="A33" s="271">
        <v>27</v>
      </c>
      <c r="B33" s="214" t="s">
        <v>1091</v>
      </c>
      <c r="C33" s="133" t="s">
        <v>1092</v>
      </c>
      <c r="D33" s="136"/>
      <c r="E33" s="134"/>
      <c r="F33" s="133" t="s">
        <v>1092</v>
      </c>
      <c r="G33" s="134" t="s">
        <v>287</v>
      </c>
      <c r="H33" s="136" t="s">
        <v>1092</v>
      </c>
      <c r="I33" s="145">
        <v>26</v>
      </c>
      <c r="J33" s="141">
        <v>20230427951</v>
      </c>
      <c r="K33" s="136">
        <v>1</v>
      </c>
      <c r="L33" s="136">
        <v>0</v>
      </c>
      <c r="M33" s="136">
        <v>1</v>
      </c>
      <c r="N33" s="136">
        <v>0</v>
      </c>
      <c r="O33" s="136">
        <v>52</v>
      </c>
      <c r="P33" s="136">
        <v>4536</v>
      </c>
      <c r="Q33" s="136">
        <v>104</v>
      </c>
      <c r="R33" s="136">
        <v>1</v>
      </c>
      <c r="S33" s="137"/>
      <c r="T33" s="136"/>
      <c r="U33" s="137"/>
      <c r="V33" s="137"/>
      <c r="W33" s="137">
        <v>2219.38</v>
      </c>
      <c r="X33" s="281"/>
      <c r="Y33" s="99"/>
      <c r="Z33" s="98"/>
    </row>
    <row r="34" spans="1:26" s="94" customFormat="1" ht="18.75" customHeight="1" x14ac:dyDescent="0.25">
      <c r="A34" s="271">
        <v>28</v>
      </c>
      <c r="B34" s="214" t="s">
        <v>1093</v>
      </c>
      <c r="C34" s="133" t="s">
        <v>1094</v>
      </c>
      <c r="D34" s="267"/>
      <c r="E34" s="267"/>
      <c r="F34" s="133" t="s">
        <v>1095</v>
      </c>
      <c r="G34" s="134" t="s">
        <v>119</v>
      </c>
      <c r="H34" s="136" t="s">
        <v>1096</v>
      </c>
      <c r="I34" s="145">
        <v>40</v>
      </c>
      <c r="J34" s="141">
        <v>20230450727</v>
      </c>
      <c r="K34" s="136">
        <v>36</v>
      </c>
      <c r="L34" s="136">
        <v>26</v>
      </c>
      <c r="M34" s="136">
        <v>10</v>
      </c>
      <c r="N34" s="136">
        <v>11</v>
      </c>
      <c r="O34" s="136">
        <v>2800</v>
      </c>
      <c r="P34" s="136">
        <v>343199</v>
      </c>
      <c r="Q34" s="137">
        <v>21488.87</v>
      </c>
      <c r="R34" s="137">
        <v>47.09</v>
      </c>
      <c r="S34" s="136">
        <v>250</v>
      </c>
      <c r="T34" s="136"/>
      <c r="U34" s="137"/>
      <c r="V34" s="137">
        <v>53.35</v>
      </c>
      <c r="W34" s="137">
        <v>98906.76</v>
      </c>
      <c r="X34" s="281"/>
      <c r="Y34" s="99"/>
      <c r="Z34" s="98"/>
    </row>
    <row r="35" spans="1:26" ht="18.75" customHeight="1" x14ac:dyDescent="0.25">
      <c r="A35" s="271">
        <v>29</v>
      </c>
      <c r="B35" s="388">
        <v>45177</v>
      </c>
      <c r="C35" s="166" t="s">
        <v>1097</v>
      </c>
      <c r="D35" s="271"/>
      <c r="E35" s="167"/>
      <c r="F35" s="271">
        <v>68568281</v>
      </c>
      <c r="G35" s="167" t="s">
        <v>124</v>
      </c>
      <c r="H35" s="271" t="s">
        <v>1098</v>
      </c>
      <c r="I35" s="272">
        <v>40</v>
      </c>
      <c r="J35" s="271">
        <v>20230481231</v>
      </c>
      <c r="K35" s="168">
        <v>35</v>
      </c>
      <c r="L35" s="271">
        <v>17</v>
      </c>
      <c r="M35" s="271">
        <v>18</v>
      </c>
      <c r="N35" s="271">
        <v>4</v>
      </c>
      <c r="O35" s="271">
        <v>4259</v>
      </c>
      <c r="P35" s="271">
        <v>384515</v>
      </c>
      <c r="Q35" s="169">
        <v>18784.25</v>
      </c>
      <c r="R35" s="169">
        <v>33.936</v>
      </c>
      <c r="S35" s="271">
        <v>250</v>
      </c>
      <c r="T35" s="271"/>
      <c r="U35" s="169"/>
      <c r="V35" s="169">
        <v>53.35</v>
      </c>
      <c r="W35" s="169">
        <v>105508.6</v>
      </c>
      <c r="X35" s="389"/>
      <c r="Y35" s="345"/>
      <c r="Z35" s="5"/>
    </row>
    <row r="36" spans="1:26" ht="18.75" customHeight="1" x14ac:dyDescent="0.25">
      <c r="A36" s="165">
        <v>30</v>
      </c>
      <c r="B36" s="390">
        <v>45177</v>
      </c>
      <c r="C36" s="391" t="s">
        <v>1099</v>
      </c>
      <c r="D36" s="168"/>
      <c r="E36" s="392"/>
      <c r="F36" s="271">
        <v>62236052</v>
      </c>
      <c r="G36" s="167" t="s">
        <v>124</v>
      </c>
      <c r="H36" s="271" t="s">
        <v>1100</v>
      </c>
      <c r="I36" s="272">
        <v>40</v>
      </c>
      <c r="J36" s="271">
        <v>20230470731</v>
      </c>
      <c r="K36" s="168">
        <v>39</v>
      </c>
      <c r="L36" s="271">
        <v>25</v>
      </c>
      <c r="M36" s="271">
        <v>14</v>
      </c>
      <c r="N36" s="271">
        <v>3</v>
      </c>
      <c r="O36" s="271">
        <v>4316</v>
      </c>
      <c r="P36" s="271">
        <v>182592</v>
      </c>
      <c r="Q36" s="169">
        <v>24036.959999999999</v>
      </c>
      <c r="R36" s="169">
        <v>36.868000000000002</v>
      </c>
      <c r="S36" s="271">
        <v>250</v>
      </c>
      <c r="T36" s="271"/>
      <c r="U36" s="169"/>
      <c r="V36" s="169">
        <v>53.35</v>
      </c>
      <c r="W36" s="169">
        <v>126375.29</v>
      </c>
      <c r="X36" s="97"/>
      <c r="Y36" s="345"/>
      <c r="Z36" s="5"/>
    </row>
    <row r="37" spans="1:26" ht="18.75" customHeight="1" x14ac:dyDescent="0.25">
      <c r="A37" s="271">
        <v>31</v>
      </c>
      <c r="B37" s="390">
        <v>45180</v>
      </c>
      <c r="C37" s="166" t="s">
        <v>1101</v>
      </c>
      <c r="D37" s="271"/>
      <c r="E37" s="167"/>
      <c r="F37" s="166" t="s">
        <v>1102</v>
      </c>
      <c r="G37" s="167" t="s">
        <v>124</v>
      </c>
      <c r="H37" s="271" t="s">
        <v>1103</v>
      </c>
      <c r="I37" s="273">
        <v>40</v>
      </c>
      <c r="J37" s="274">
        <v>20230467146</v>
      </c>
      <c r="K37" s="168">
        <v>34</v>
      </c>
      <c r="L37" s="271">
        <v>17</v>
      </c>
      <c r="M37" s="271">
        <v>17</v>
      </c>
      <c r="N37" s="271">
        <v>6</v>
      </c>
      <c r="O37" s="271">
        <v>4152</v>
      </c>
      <c r="P37" s="271">
        <v>366382</v>
      </c>
      <c r="Q37" s="169">
        <v>20293.59</v>
      </c>
      <c r="R37" s="169">
        <v>32.694000000000003</v>
      </c>
      <c r="S37" s="271">
        <v>250</v>
      </c>
      <c r="T37" s="271"/>
      <c r="U37" s="169"/>
      <c r="V37" s="169">
        <v>53.35</v>
      </c>
      <c r="W37" s="169">
        <v>88799.82</v>
      </c>
      <c r="X37" s="389"/>
      <c r="Y37" s="345"/>
      <c r="Z37" s="5"/>
    </row>
    <row r="38" spans="1:26" ht="18.75" customHeight="1" x14ac:dyDescent="0.25">
      <c r="A38" s="271">
        <v>32</v>
      </c>
      <c r="B38" s="393" t="s">
        <v>1104</v>
      </c>
      <c r="C38" s="166" t="s">
        <v>1105</v>
      </c>
      <c r="D38" s="271"/>
      <c r="E38" s="167"/>
      <c r="F38" s="166" t="s">
        <v>1106</v>
      </c>
      <c r="G38" s="167" t="s">
        <v>119</v>
      </c>
      <c r="H38" s="271" t="s">
        <v>1107</v>
      </c>
      <c r="I38" s="273">
        <v>40</v>
      </c>
      <c r="J38" s="274">
        <v>20230526221</v>
      </c>
      <c r="K38" s="271">
        <v>30</v>
      </c>
      <c r="L38" s="271">
        <v>15</v>
      </c>
      <c r="M38" s="271">
        <v>15</v>
      </c>
      <c r="N38" s="271">
        <v>18</v>
      </c>
      <c r="O38" s="271">
        <v>6135</v>
      </c>
      <c r="P38" s="271">
        <v>503861</v>
      </c>
      <c r="Q38" s="169">
        <v>18288.78</v>
      </c>
      <c r="R38" s="169">
        <v>35.247</v>
      </c>
      <c r="S38" s="271">
        <v>250</v>
      </c>
      <c r="T38" s="271"/>
      <c r="U38" s="169"/>
      <c r="V38" s="169">
        <v>53.35</v>
      </c>
      <c r="W38" s="169">
        <v>136690.06</v>
      </c>
      <c r="X38" s="389"/>
      <c r="Y38" s="345"/>
      <c r="Z38" s="5"/>
    </row>
    <row r="39" spans="1:26" ht="18.75" customHeight="1" x14ac:dyDescent="0.25">
      <c r="A39" s="136">
        <v>33</v>
      </c>
      <c r="B39" s="394" t="s">
        <v>1104</v>
      </c>
      <c r="C39" s="133" t="s">
        <v>1108</v>
      </c>
      <c r="D39" s="249">
        <v>100</v>
      </c>
      <c r="E39" s="215"/>
      <c r="F39" s="214" t="s">
        <v>1108</v>
      </c>
      <c r="G39" s="134" t="s">
        <v>124</v>
      </c>
      <c r="H39" s="136">
        <v>687062</v>
      </c>
      <c r="I39" s="145">
        <v>26</v>
      </c>
      <c r="J39" s="141">
        <v>20230528774</v>
      </c>
      <c r="K39" s="136">
        <v>4</v>
      </c>
      <c r="L39" s="136">
        <v>3</v>
      </c>
      <c r="M39" s="136">
        <v>1</v>
      </c>
      <c r="N39" s="136">
        <v>1</v>
      </c>
      <c r="O39" s="136">
        <v>1959</v>
      </c>
      <c r="P39" s="136">
        <v>14640</v>
      </c>
      <c r="Q39" s="137">
        <v>3073.3</v>
      </c>
      <c r="R39" s="137">
        <v>1.3819999999999999</v>
      </c>
      <c r="S39" s="136">
        <v>175</v>
      </c>
      <c r="T39" s="136"/>
      <c r="U39" s="137"/>
      <c r="V39" s="137"/>
      <c r="W39" s="137">
        <v>15208.1</v>
      </c>
      <c r="X39" s="281"/>
      <c r="Y39" s="345"/>
      <c r="Z39" s="5"/>
    </row>
    <row r="40" spans="1:26" ht="18.75" customHeight="1" x14ac:dyDescent="0.25">
      <c r="A40" s="136">
        <v>34</v>
      </c>
      <c r="B40" s="394" t="s">
        <v>1104</v>
      </c>
      <c r="C40" s="133" t="s">
        <v>1109</v>
      </c>
      <c r="D40" s="249">
        <v>107</v>
      </c>
      <c r="E40" s="215"/>
      <c r="F40" s="214" t="s">
        <v>1109</v>
      </c>
      <c r="G40" s="134" t="s">
        <v>124</v>
      </c>
      <c r="H40" s="136" t="s">
        <v>1110</v>
      </c>
      <c r="I40" s="145">
        <v>40</v>
      </c>
      <c r="J40" s="141">
        <v>20230510498</v>
      </c>
      <c r="K40" s="136">
        <v>8</v>
      </c>
      <c r="L40" s="136">
        <v>0</v>
      </c>
      <c r="M40" s="136">
        <v>8</v>
      </c>
      <c r="N40" s="136">
        <v>2</v>
      </c>
      <c r="O40" s="136">
        <v>2559</v>
      </c>
      <c r="P40" s="136">
        <v>56610</v>
      </c>
      <c r="Q40" s="137">
        <v>501.14</v>
      </c>
      <c r="R40" s="137">
        <v>1.988</v>
      </c>
      <c r="S40" s="136">
        <v>175</v>
      </c>
      <c r="T40" s="136"/>
      <c r="U40" s="137"/>
      <c r="V40" s="137"/>
      <c r="W40" s="137">
        <v>21953.63</v>
      </c>
      <c r="X40" s="281"/>
      <c r="Y40" s="345"/>
      <c r="Z40" s="5"/>
    </row>
    <row r="41" spans="1:26" ht="18.75" customHeight="1" x14ac:dyDescent="0.25">
      <c r="A41" s="136">
        <v>35</v>
      </c>
      <c r="B41" s="394" t="s">
        <v>1111</v>
      </c>
      <c r="C41" s="133" t="s">
        <v>1112</v>
      </c>
      <c r="D41" s="133">
        <v>111</v>
      </c>
      <c r="E41" s="133"/>
      <c r="F41" s="133" t="s">
        <v>1113</v>
      </c>
      <c r="G41" s="134" t="s">
        <v>119</v>
      </c>
      <c r="H41" s="136" t="s">
        <v>1114</v>
      </c>
      <c r="I41" s="145">
        <v>20</v>
      </c>
      <c r="J41" s="141">
        <v>20230593432</v>
      </c>
      <c r="K41" s="136">
        <v>20</v>
      </c>
      <c r="L41" s="136">
        <v>8</v>
      </c>
      <c r="M41" s="136">
        <v>12</v>
      </c>
      <c r="N41" s="136">
        <v>14</v>
      </c>
      <c r="O41" s="136">
        <v>3338</v>
      </c>
      <c r="P41" s="136">
        <v>360467</v>
      </c>
      <c r="Q41" s="137">
        <v>11152.73</v>
      </c>
      <c r="R41" s="137">
        <v>24.591000000000001</v>
      </c>
      <c r="S41" s="136">
        <v>250</v>
      </c>
      <c r="T41" s="136"/>
      <c r="U41" s="137"/>
      <c r="V41" s="137">
        <v>53.35</v>
      </c>
      <c r="W41" s="137">
        <v>85577.82</v>
      </c>
      <c r="X41" s="281"/>
      <c r="Y41" s="345"/>
      <c r="Z41" s="5"/>
    </row>
    <row r="42" spans="1:26" ht="18.75" customHeight="1" x14ac:dyDescent="0.25">
      <c r="A42" s="136">
        <v>36</v>
      </c>
      <c r="B42" s="394" t="s">
        <v>1115</v>
      </c>
      <c r="C42" s="133" t="s">
        <v>1116</v>
      </c>
      <c r="D42" s="136">
        <v>109</v>
      </c>
      <c r="E42" s="134"/>
      <c r="F42" s="136">
        <v>65246416</v>
      </c>
      <c r="G42" s="134" t="s">
        <v>124</v>
      </c>
      <c r="H42" s="136" t="s">
        <v>1117</v>
      </c>
      <c r="I42" s="145">
        <v>20</v>
      </c>
      <c r="J42" s="141">
        <v>20230593451</v>
      </c>
      <c r="K42" s="136">
        <v>13</v>
      </c>
      <c r="L42" s="136">
        <v>8</v>
      </c>
      <c r="M42" s="136">
        <v>5</v>
      </c>
      <c r="N42" s="136">
        <v>0</v>
      </c>
      <c r="O42" s="136">
        <v>1064</v>
      </c>
      <c r="P42" s="136">
        <v>46320</v>
      </c>
      <c r="Q42" s="136">
        <v>5887</v>
      </c>
      <c r="R42" s="137">
        <v>11.21</v>
      </c>
      <c r="S42" s="136">
        <v>250</v>
      </c>
      <c r="T42" s="136"/>
      <c r="U42" s="137"/>
      <c r="V42" s="137">
        <v>53.35</v>
      </c>
      <c r="W42" s="137">
        <v>29714.98</v>
      </c>
      <c r="X42" s="281"/>
      <c r="Y42" s="345"/>
      <c r="Z42" s="5"/>
    </row>
    <row r="43" spans="1:26" ht="16.5" customHeight="1" x14ac:dyDescent="0.25">
      <c r="A43" s="136">
        <v>37</v>
      </c>
      <c r="B43" s="393" t="s">
        <v>1118</v>
      </c>
      <c r="C43" s="133" t="s">
        <v>1119</v>
      </c>
      <c r="D43" s="136"/>
      <c r="E43" s="134"/>
      <c r="F43" s="136">
        <v>1054794725</v>
      </c>
      <c r="G43" s="134" t="s">
        <v>124</v>
      </c>
      <c r="H43" s="136" t="s">
        <v>1120</v>
      </c>
      <c r="I43" s="145">
        <v>40</v>
      </c>
      <c r="J43" s="141">
        <v>20230593978</v>
      </c>
      <c r="K43" s="136">
        <v>14</v>
      </c>
      <c r="L43" s="136">
        <v>14</v>
      </c>
      <c r="M43" s="136">
        <v>0</v>
      </c>
      <c r="N43" s="136">
        <v>0</v>
      </c>
      <c r="O43" s="136">
        <v>1309</v>
      </c>
      <c r="P43" s="343">
        <v>62832</v>
      </c>
      <c r="Q43" s="136">
        <v>8718</v>
      </c>
      <c r="R43" s="137">
        <v>36.61</v>
      </c>
      <c r="S43" s="136">
        <v>250</v>
      </c>
      <c r="T43" s="136"/>
      <c r="U43" s="137"/>
      <c r="V43" s="137">
        <v>53.35</v>
      </c>
      <c r="W43" s="137">
        <v>45124</v>
      </c>
      <c r="X43" s="281"/>
      <c r="Y43" s="345"/>
      <c r="Z43" s="5"/>
    </row>
    <row r="44" spans="1:26" ht="18.75" customHeight="1" x14ac:dyDescent="0.25">
      <c r="A44" s="136">
        <v>38</v>
      </c>
      <c r="B44" s="393" t="s">
        <v>1121</v>
      </c>
      <c r="C44" s="133" t="s">
        <v>1122</v>
      </c>
      <c r="D44" s="136">
        <v>105</v>
      </c>
      <c r="E44" s="134"/>
      <c r="F44" s="133" t="s">
        <v>1122</v>
      </c>
      <c r="G44" s="134" t="s">
        <v>135</v>
      </c>
      <c r="H44" s="136">
        <v>687062</v>
      </c>
      <c r="I44" s="145">
        <v>26</v>
      </c>
      <c r="J44" s="141">
        <v>20230610122</v>
      </c>
      <c r="K44" s="136">
        <v>1</v>
      </c>
      <c r="L44" s="136">
        <v>1</v>
      </c>
      <c r="M44" s="136">
        <v>0</v>
      </c>
      <c r="N44" s="136">
        <v>0</v>
      </c>
      <c r="O44" s="136">
        <v>34</v>
      </c>
      <c r="P44" s="136">
        <v>204</v>
      </c>
      <c r="Q44" s="137">
        <v>91.46</v>
      </c>
      <c r="R44" s="137">
        <v>0.498</v>
      </c>
      <c r="S44" s="136">
        <v>175</v>
      </c>
      <c r="T44" s="136"/>
      <c r="U44" s="137"/>
      <c r="V44" s="137"/>
      <c r="W44" s="137">
        <v>1179.1199999999999</v>
      </c>
      <c r="X44" s="281"/>
      <c r="Y44" s="345"/>
      <c r="Z44" s="5"/>
    </row>
    <row r="45" spans="1:26" ht="18.75" customHeight="1" x14ac:dyDescent="0.25">
      <c r="A45" s="136">
        <v>39</v>
      </c>
      <c r="B45" s="393" t="s">
        <v>1123</v>
      </c>
      <c r="C45" s="133" t="s">
        <v>1124</v>
      </c>
      <c r="D45" s="136">
        <v>110</v>
      </c>
      <c r="E45" s="134"/>
      <c r="F45" s="133" t="s">
        <v>1124</v>
      </c>
      <c r="G45" s="134" t="s">
        <v>124</v>
      </c>
      <c r="H45" s="136" t="s">
        <v>1125</v>
      </c>
      <c r="I45" s="145">
        <v>40</v>
      </c>
      <c r="J45" s="141">
        <v>20230619424</v>
      </c>
      <c r="K45" s="136">
        <v>39</v>
      </c>
      <c r="L45" s="136">
        <v>36</v>
      </c>
      <c r="M45" s="136">
        <v>3</v>
      </c>
      <c r="N45" s="136">
        <v>0</v>
      </c>
      <c r="O45" s="136">
        <v>4421</v>
      </c>
      <c r="P45" s="136">
        <v>1400511</v>
      </c>
      <c r="Q45" s="137">
        <v>18627.62</v>
      </c>
      <c r="R45" s="137">
        <v>26.960999999999999</v>
      </c>
      <c r="S45" s="136">
        <v>250</v>
      </c>
      <c r="T45" s="136"/>
      <c r="U45" s="137"/>
      <c r="V45" s="137">
        <v>53.35</v>
      </c>
      <c r="W45" s="137">
        <v>96350.96</v>
      </c>
      <c r="X45" s="281"/>
      <c r="Y45" s="345"/>
      <c r="Z45" s="5"/>
    </row>
    <row r="46" spans="1:26" ht="18.75" customHeight="1" x14ac:dyDescent="0.25">
      <c r="A46" s="136">
        <v>40</v>
      </c>
      <c r="B46" s="393" t="s">
        <v>1126</v>
      </c>
      <c r="C46" s="133" t="s">
        <v>1127</v>
      </c>
      <c r="D46" s="136">
        <v>112</v>
      </c>
      <c r="E46" s="134"/>
      <c r="F46" s="133" t="s">
        <v>1127</v>
      </c>
      <c r="G46" s="134" t="s">
        <v>124</v>
      </c>
      <c r="H46" s="136" t="s">
        <v>1128</v>
      </c>
      <c r="I46" s="145">
        <v>40</v>
      </c>
      <c r="J46" s="141">
        <v>20230634222</v>
      </c>
      <c r="K46" s="136">
        <v>31</v>
      </c>
      <c r="L46" s="136">
        <v>17</v>
      </c>
      <c r="M46" s="136">
        <v>14</v>
      </c>
      <c r="N46" s="136">
        <v>9</v>
      </c>
      <c r="O46" s="136">
        <v>3369</v>
      </c>
      <c r="P46" s="300">
        <v>540868</v>
      </c>
      <c r="Q46" s="137">
        <v>22206.52</v>
      </c>
      <c r="R46" s="137">
        <v>35.192</v>
      </c>
      <c r="S46" s="136">
        <v>250</v>
      </c>
      <c r="T46" s="266"/>
      <c r="U46" s="395"/>
      <c r="V46" s="137">
        <v>53.35</v>
      </c>
      <c r="W46" s="137">
        <v>98232.89</v>
      </c>
      <c r="X46" s="281"/>
      <c r="Y46" s="345"/>
      <c r="Z46" s="5"/>
    </row>
    <row r="47" spans="1:26" ht="18.75" customHeight="1" x14ac:dyDescent="0.25">
      <c r="A47" s="136">
        <v>41</v>
      </c>
      <c r="B47" s="393" t="s">
        <v>1129</v>
      </c>
      <c r="C47" s="396" t="s">
        <v>1130</v>
      </c>
      <c r="D47" s="136">
        <v>115</v>
      </c>
      <c r="E47" s="134"/>
      <c r="F47" s="396" t="s">
        <v>1130</v>
      </c>
      <c r="G47" s="134" t="s">
        <v>119</v>
      </c>
      <c r="H47" s="136" t="s">
        <v>1131</v>
      </c>
      <c r="I47" s="145">
        <v>40</v>
      </c>
      <c r="J47" s="209">
        <v>20230634447</v>
      </c>
      <c r="K47" s="136">
        <v>36</v>
      </c>
      <c r="L47" s="136">
        <v>24</v>
      </c>
      <c r="M47" s="136">
        <v>12</v>
      </c>
      <c r="N47" s="136"/>
      <c r="O47" s="136">
        <v>4578</v>
      </c>
      <c r="P47" s="136">
        <v>410302</v>
      </c>
      <c r="Q47" s="137">
        <v>18845.18</v>
      </c>
      <c r="R47" s="137">
        <v>68.082999999999998</v>
      </c>
      <c r="S47" s="136">
        <v>250</v>
      </c>
      <c r="T47" s="136"/>
      <c r="U47" s="137">
        <v>168</v>
      </c>
      <c r="V47" s="137">
        <v>53.35</v>
      </c>
      <c r="W47" s="137">
        <v>126508.1</v>
      </c>
      <c r="X47" s="281"/>
      <c r="Y47" s="345"/>
      <c r="Z47" s="5"/>
    </row>
    <row r="48" spans="1:26" ht="18.75" customHeight="1" x14ac:dyDescent="0.25">
      <c r="A48" s="136">
        <v>42</v>
      </c>
      <c r="B48" s="393" t="s">
        <v>1132</v>
      </c>
      <c r="C48" s="133" t="s">
        <v>1133</v>
      </c>
      <c r="D48" s="136">
        <v>116</v>
      </c>
      <c r="E48" s="134"/>
      <c r="F48" s="133" t="s">
        <v>1133</v>
      </c>
      <c r="G48" s="134" t="s">
        <v>1134</v>
      </c>
      <c r="H48" s="136" t="s">
        <v>1133</v>
      </c>
      <c r="I48" s="268">
        <v>26</v>
      </c>
      <c r="J48" s="136"/>
      <c r="K48" s="249">
        <v>1</v>
      </c>
      <c r="L48" s="136">
        <v>0</v>
      </c>
      <c r="M48" s="136">
        <v>1</v>
      </c>
      <c r="N48" s="136">
        <v>0</v>
      </c>
      <c r="O48" s="136">
        <v>71</v>
      </c>
      <c r="P48" s="136"/>
      <c r="Q48" s="137">
        <v>522.22</v>
      </c>
      <c r="R48" s="137">
        <v>1.375</v>
      </c>
      <c r="S48" s="137"/>
      <c r="T48" s="136"/>
      <c r="U48" s="137"/>
      <c r="V48" s="137"/>
      <c r="W48" s="137"/>
      <c r="X48" s="281"/>
      <c r="Y48" s="345"/>
      <c r="Z48" s="5"/>
    </row>
    <row r="49" spans="1:26" s="94" customFormat="1" ht="18.75" customHeight="1" x14ac:dyDescent="0.25">
      <c r="A49" s="136">
        <v>43</v>
      </c>
      <c r="B49" s="393" t="s">
        <v>1135</v>
      </c>
      <c r="C49" s="136">
        <v>17391826</v>
      </c>
      <c r="D49" s="136">
        <v>113</v>
      </c>
      <c r="E49" s="134" t="s">
        <v>1136</v>
      </c>
      <c r="F49" s="136">
        <v>17391826</v>
      </c>
      <c r="G49" s="134" t="s">
        <v>135</v>
      </c>
      <c r="H49" s="136">
        <v>724815</v>
      </c>
      <c r="I49" s="268">
        <v>26</v>
      </c>
      <c r="J49" s="136">
        <v>20230594054</v>
      </c>
      <c r="K49" s="249">
        <v>4</v>
      </c>
      <c r="L49" s="136">
        <v>1</v>
      </c>
      <c r="M49" s="136">
        <v>3</v>
      </c>
      <c r="N49" s="136">
        <v>1</v>
      </c>
      <c r="O49" s="136">
        <v>109</v>
      </c>
      <c r="P49" s="136">
        <v>794</v>
      </c>
      <c r="Q49" s="137">
        <v>288.33999999999997</v>
      </c>
      <c r="R49" s="137">
        <v>2.4119999999999999</v>
      </c>
      <c r="S49" s="136">
        <v>175</v>
      </c>
      <c r="T49" s="136"/>
      <c r="U49" s="137">
        <v>421.5</v>
      </c>
      <c r="V49" s="137"/>
      <c r="W49" s="137">
        <v>3118.67</v>
      </c>
      <c r="X49" s="250"/>
      <c r="Y49" s="99"/>
      <c r="Z49" s="98"/>
    </row>
    <row r="50" spans="1:26" ht="18.75" customHeight="1" x14ac:dyDescent="0.25">
      <c r="A50" s="136">
        <v>44</v>
      </c>
      <c r="B50" s="393" t="s">
        <v>1137</v>
      </c>
      <c r="C50" s="133">
        <v>711300066199</v>
      </c>
      <c r="D50" s="136">
        <v>117</v>
      </c>
      <c r="E50" s="134" t="s">
        <v>567</v>
      </c>
      <c r="F50" s="133">
        <v>711300066199</v>
      </c>
      <c r="G50" s="134" t="s">
        <v>119</v>
      </c>
      <c r="H50" s="136" t="s">
        <v>1138</v>
      </c>
      <c r="I50" s="268">
        <v>20</v>
      </c>
      <c r="J50" s="136">
        <v>2023066311</v>
      </c>
      <c r="K50" s="249">
        <v>20</v>
      </c>
      <c r="L50" s="136">
        <v>13</v>
      </c>
      <c r="M50" s="136">
        <v>7</v>
      </c>
      <c r="N50" s="136">
        <v>0</v>
      </c>
      <c r="O50" s="136">
        <v>2545</v>
      </c>
      <c r="P50" s="136">
        <v>191281</v>
      </c>
      <c r="Q50" s="137">
        <v>8444.19</v>
      </c>
      <c r="R50" s="137">
        <v>30.943000000000001</v>
      </c>
      <c r="S50" s="136">
        <v>250</v>
      </c>
      <c r="T50" s="136" t="s">
        <v>1139</v>
      </c>
      <c r="U50" s="137">
        <v>168</v>
      </c>
      <c r="V50" s="137"/>
      <c r="W50" s="137">
        <v>50996.27</v>
      </c>
      <c r="X50" s="97"/>
      <c r="Y50" s="345"/>
      <c r="Z50" s="5"/>
    </row>
    <row r="51" spans="1:26" ht="18.75" customHeight="1" x14ac:dyDescent="0.25">
      <c r="A51" s="136"/>
      <c r="B51" s="397"/>
      <c r="C51" s="133"/>
      <c r="D51" s="136"/>
      <c r="E51" s="134"/>
      <c r="F51" s="133"/>
      <c r="G51" s="134"/>
      <c r="H51" s="136"/>
      <c r="I51" s="268"/>
      <c r="J51" s="136"/>
      <c r="K51" s="249"/>
      <c r="L51" s="136"/>
      <c r="M51" s="136"/>
      <c r="N51" s="136"/>
      <c r="O51" s="136"/>
      <c r="P51" s="136"/>
      <c r="Q51" s="137"/>
      <c r="R51" s="136"/>
      <c r="S51" s="137"/>
      <c r="T51" s="136"/>
      <c r="U51" s="137"/>
      <c r="V51" s="137"/>
      <c r="W51" s="137"/>
      <c r="X51" s="97"/>
      <c r="Y51" s="345"/>
      <c r="Z51" s="5"/>
    </row>
    <row r="52" spans="1:26" ht="18.75" customHeight="1" x14ac:dyDescent="0.25">
      <c r="A52" s="136">
        <v>45</v>
      </c>
      <c r="B52" s="393" t="s">
        <v>1140</v>
      </c>
      <c r="C52" s="133" t="s">
        <v>1141</v>
      </c>
      <c r="D52" s="136">
        <v>118</v>
      </c>
      <c r="E52" s="134"/>
      <c r="F52" s="133" t="s">
        <v>1141</v>
      </c>
      <c r="G52" s="134" t="s">
        <v>124</v>
      </c>
      <c r="H52" s="136" t="s">
        <v>1142</v>
      </c>
      <c r="I52" s="268">
        <v>40</v>
      </c>
      <c r="J52" s="136">
        <v>20230702186</v>
      </c>
      <c r="K52" s="249"/>
      <c r="L52" s="136"/>
      <c r="M52" s="136"/>
      <c r="N52" s="136"/>
      <c r="O52" s="136">
        <v>6100</v>
      </c>
      <c r="P52" s="136">
        <v>313958</v>
      </c>
      <c r="Q52" s="136">
        <v>17212</v>
      </c>
      <c r="R52" s="137">
        <v>33.386000000000003</v>
      </c>
      <c r="S52" s="136">
        <v>250</v>
      </c>
      <c r="T52" s="136">
        <v>47</v>
      </c>
      <c r="U52" s="137"/>
      <c r="V52" s="137"/>
      <c r="W52" s="137">
        <v>100599.95</v>
      </c>
      <c r="X52" s="97"/>
      <c r="Y52" s="345"/>
      <c r="Z52" s="5"/>
    </row>
    <row r="53" spans="1:26" s="94" customFormat="1" ht="18.75" customHeight="1" x14ac:dyDescent="0.25">
      <c r="A53" s="136">
        <v>46</v>
      </c>
      <c r="B53" s="398"/>
      <c r="C53" s="133"/>
      <c r="D53" s="136">
        <v>120</v>
      </c>
      <c r="E53" s="134"/>
      <c r="F53" s="133"/>
      <c r="G53" s="134"/>
      <c r="H53" s="136"/>
      <c r="I53" s="268"/>
      <c r="J53" s="136"/>
      <c r="K53" s="249"/>
      <c r="L53" s="136"/>
      <c r="M53" s="136"/>
      <c r="N53" s="136"/>
      <c r="O53" s="136"/>
      <c r="P53" s="136"/>
      <c r="Q53" s="136"/>
      <c r="R53" s="136"/>
      <c r="S53" s="137"/>
      <c r="T53" s="136"/>
      <c r="U53" s="137"/>
      <c r="V53" s="137"/>
      <c r="W53" s="137"/>
      <c r="X53" s="97"/>
      <c r="Y53" s="99"/>
      <c r="Z53" s="98"/>
    </row>
    <row r="54" spans="1:26" s="94" customFormat="1" ht="18.75" customHeight="1" x14ac:dyDescent="0.25">
      <c r="A54" s="136">
        <v>47</v>
      </c>
      <c r="B54" s="398"/>
      <c r="C54" s="133"/>
      <c r="D54" s="136"/>
      <c r="E54" s="134"/>
      <c r="F54" s="133"/>
      <c r="G54" s="134"/>
      <c r="H54" s="136"/>
      <c r="I54" s="268"/>
      <c r="J54" s="136"/>
      <c r="K54" s="249"/>
      <c r="L54" s="136"/>
      <c r="M54" s="136"/>
      <c r="N54" s="136"/>
      <c r="O54" s="136"/>
      <c r="P54" s="136"/>
      <c r="Q54" s="136"/>
      <c r="R54" s="136"/>
      <c r="S54" s="137"/>
      <c r="T54" s="136"/>
      <c r="U54" s="137"/>
      <c r="V54" s="137"/>
      <c r="W54" s="137"/>
      <c r="X54" s="97"/>
      <c r="Y54" s="99"/>
      <c r="Z54" s="98"/>
    </row>
    <row r="55" spans="1:26" s="94" customFormat="1" ht="18.75" customHeight="1" x14ac:dyDescent="0.25">
      <c r="A55" s="136">
        <v>48</v>
      </c>
      <c r="B55" s="398"/>
      <c r="C55" s="133"/>
      <c r="D55" s="136"/>
      <c r="E55" s="134"/>
      <c r="F55" s="133"/>
      <c r="G55" s="134"/>
      <c r="H55" s="136"/>
      <c r="I55" s="268"/>
      <c r="J55" s="136"/>
      <c r="K55" s="249"/>
      <c r="L55" s="136"/>
      <c r="M55" s="136"/>
      <c r="N55" s="136"/>
      <c r="O55" s="136"/>
      <c r="P55" s="136"/>
      <c r="Q55" s="136"/>
      <c r="R55" s="136"/>
      <c r="S55" s="137"/>
      <c r="T55" s="136"/>
      <c r="U55" s="137"/>
      <c r="V55" s="137"/>
      <c r="W55" s="137"/>
      <c r="X55" s="97"/>
      <c r="Y55" s="99"/>
      <c r="Z55" s="98"/>
    </row>
    <row r="56" spans="1:26" s="94" customFormat="1" ht="18.75" customHeight="1" x14ac:dyDescent="0.25">
      <c r="A56" s="271"/>
      <c r="B56" s="398"/>
      <c r="C56" s="133"/>
      <c r="D56" s="136"/>
      <c r="E56" s="134"/>
      <c r="F56" s="133"/>
      <c r="G56" s="134"/>
      <c r="H56" s="136"/>
      <c r="I56" s="268"/>
      <c r="J56" s="136"/>
      <c r="K56" s="249"/>
      <c r="L56" s="136"/>
      <c r="M56" s="136"/>
      <c r="N56" s="136"/>
      <c r="O56" s="136"/>
      <c r="P56" s="136"/>
      <c r="Q56" s="136"/>
      <c r="R56" s="136"/>
      <c r="S56" s="137"/>
      <c r="T56" s="136"/>
      <c r="U56" s="137"/>
      <c r="V56" s="137"/>
      <c r="W56" s="137"/>
      <c r="X56" s="97"/>
      <c r="Y56" s="99"/>
      <c r="Z56" s="98"/>
    </row>
    <row r="57" spans="1:26" s="94" customFormat="1" ht="18.75" customHeight="1" x14ac:dyDescent="0.25">
      <c r="A57" s="271"/>
      <c r="B57" s="398"/>
      <c r="C57" s="133"/>
      <c r="D57" s="136"/>
      <c r="E57" s="134"/>
      <c r="F57" s="133"/>
      <c r="G57" s="134"/>
      <c r="H57" s="141"/>
      <c r="I57" s="268"/>
      <c r="J57" s="136"/>
      <c r="K57" s="249"/>
      <c r="L57" s="136"/>
      <c r="M57" s="136"/>
      <c r="N57" s="136"/>
      <c r="O57" s="136"/>
      <c r="P57" s="136"/>
      <c r="Q57" s="136"/>
      <c r="R57" s="136"/>
      <c r="S57" s="137"/>
      <c r="T57" s="136"/>
      <c r="U57" s="137"/>
      <c r="V57" s="137"/>
      <c r="W57" s="137"/>
      <c r="X57" s="97"/>
      <c r="Y57" s="99"/>
      <c r="Z57" s="98"/>
    </row>
    <row r="58" spans="1:26" s="94" customFormat="1" ht="18.75" customHeight="1" x14ac:dyDescent="0.25">
      <c r="A58" s="271"/>
      <c r="B58" s="398"/>
      <c r="C58" s="133"/>
      <c r="D58" s="136"/>
      <c r="E58" s="134"/>
      <c r="F58" s="133"/>
      <c r="G58" s="134"/>
      <c r="H58" s="136"/>
      <c r="I58" s="268"/>
      <c r="J58" s="136"/>
      <c r="K58" s="249"/>
      <c r="L58" s="136"/>
      <c r="M58" s="136"/>
      <c r="N58" s="136"/>
      <c r="O58" s="136"/>
      <c r="P58" s="136"/>
      <c r="Q58" s="136"/>
      <c r="R58" s="136"/>
      <c r="S58" s="137"/>
      <c r="T58" s="136"/>
      <c r="U58" s="137"/>
      <c r="V58" s="137"/>
      <c r="W58" s="137"/>
      <c r="X58" s="97"/>
      <c r="Y58" s="99"/>
      <c r="Z58" s="98"/>
    </row>
    <row r="59" spans="1:26" s="94" customFormat="1" ht="18.75" customHeight="1" x14ac:dyDescent="0.25">
      <c r="A59" s="271"/>
      <c r="B59" s="398"/>
      <c r="C59" s="133"/>
      <c r="D59" s="136"/>
      <c r="E59" s="134"/>
      <c r="F59" s="133"/>
      <c r="G59" s="134"/>
      <c r="H59" s="136"/>
      <c r="I59" s="268"/>
      <c r="J59" s="136"/>
      <c r="K59" s="249"/>
      <c r="L59" s="136"/>
      <c r="M59" s="136"/>
      <c r="N59" s="136"/>
      <c r="O59" s="136"/>
      <c r="P59" s="136"/>
      <c r="Q59" s="136"/>
      <c r="R59" s="136"/>
      <c r="S59" s="137"/>
      <c r="T59" s="136"/>
      <c r="U59" s="137"/>
      <c r="V59" s="137"/>
      <c r="W59" s="137"/>
      <c r="X59" s="97"/>
      <c r="Y59" s="99"/>
      <c r="Z59" s="98"/>
    </row>
    <row r="60" spans="1:26" s="94" customFormat="1" ht="18.75" customHeight="1" x14ac:dyDescent="0.25">
      <c r="A60" s="271"/>
      <c r="B60" s="398"/>
      <c r="C60" s="133"/>
      <c r="D60" s="136"/>
      <c r="E60" s="134"/>
      <c r="F60" s="133"/>
      <c r="G60" s="134"/>
      <c r="H60" s="136"/>
      <c r="I60" s="268"/>
      <c r="J60" s="136"/>
      <c r="K60" s="249"/>
      <c r="L60" s="136"/>
      <c r="M60" s="136"/>
      <c r="N60" s="136"/>
      <c r="O60" s="136"/>
      <c r="P60" s="136"/>
      <c r="Q60" s="136"/>
      <c r="R60" s="136"/>
      <c r="S60" s="137"/>
      <c r="T60" s="136"/>
      <c r="U60" s="137"/>
      <c r="V60" s="137"/>
      <c r="W60" s="137"/>
      <c r="X60" s="97"/>
      <c r="Y60" s="99"/>
      <c r="Z60" s="98"/>
    </row>
    <row r="61" spans="1:26" s="94" customFormat="1" ht="18.75" customHeight="1" x14ac:dyDescent="0.25">
      <c r="A61" s="271"/>
      <c r="B61" s="398"/>
      <c r="C61" s="133"/>
      <c r="D61" s="136"/>
      <c r="E61" s="134"/>
      <c r="F61" s="133"/>
      <c r="G61" s="134"/>
      <c r="H61" s="136"/>
      <c r="I61" s="268"/>
      <c r="J61" s="136"/>
      <c r="K61" s="249"/>
      <c r="L61" s="136"/>
      <c r="M61" s="136"/>
      <c r="N61" s="136"/>
      <c r="O61" s="136"/>
      <c r="P61" s="136"/>
      <c r="Q61" s="136"/>
      <c r="R61" s="136"/>
      <c r="S61" s="137"/>
      <c r="T61" s="136"/>
      <c r="U61" s="137"/>
      <c r="V61" s="137"/>
      <c r="W61" s="137"/>
      <c r="X61" s="97"/>
      <c r="Y61" s="99"/>
      <c r="Z61" s="98"/>
    </row>
    <row r="62" spans="1:26" s="94" customFormat="1" ht="18.75" customHeight="1" x14ac:dyDescent="0.25">
      <c r="A62" s="271"/>
      <c r="B62" s="398"/>
      <c r="C62" s="133"/>
      <c r="D62" s="136"/>
      <c r="E62" s="134"/>
      <c r="F62" s="133"/>
      <c r="G62" s="134"/>
      <c r="H62" s="136"/>
      <c r="I62" s="268"/>
      <c r="J62" s="136"/>
      <c r="K62" s="249"/>
      <c r="L62" s="136"/>
      <c r="M62" s="136"/>
      <c r="N62" s="136"/>
      <c r="O62" s="136"/>
      <c r="P62" s="136"/>
      <c r="Q62" s="136"/>
      <c r="R62" s="136"/>
      <c r="S62" s="137"/>
      <c r="T62" s="136"/>
      <c r="U62" s="137"/>
      <c r="V62" s="137"/>
      <c r="W62" s="137"/>
      <c r="X62" s="97"/>
      <c r="Y62" s="99"/>
      <c r="Z62" s="98"/>
    </row>
    <row r="63" spans="1:26" s="94" customFormat="1" ht="18.75" customHeight="1" x14ac:dyDescent="0.25">
      <c r="A63" s="271"/>
      <c r="B63" s="398"/>
      <c r="C63" s="133"/>
      <c r="D63" s="136"/>
      <c r="E63" s="134"/>
      <c r="F63" s="133"/>
      <c r="G63" s="134"/>
      <c r="H63" s="136"/>
      <c r="I63" s="145"/>
      <c r="J63" s="141"/>
      <c r="K63" s="136"/>
      <c r="L63" s="136"/>
      <c r="M63" s="136"/>
      <c r="N63" s="136"/>
      <c r="O63" s="136"/>
      <c r="P63" s="136"/>
      <c r="Q63" s="136"/>
      <c r="R63" s="136"/>
      <c r="S63" s="137"/>
      <c r="T63" s="136"/>
      <c r="U63" s="137"/>
      <c r="V63" s="137"/>
      <c r="W63" s="137"/>
      <c r="X63" s="97"/>
      <c r="Y63" s="99"/>
      <c r="Z63" s="98"/>
    </row>
    <row r="64" spans="1:26" s="94" customFormat="1" ht="18.75" customHeight="1" x14ac:dyDescent="0.25">
      <c r="A64" s="271"/>
      <c r="B64" s="398"/>
      <c r="C64" s="133"/>
      <c r="D64" s="136"/>
      <c r="E64" s="134"/>
      <c r="F64" s="133"/>
      <c r="G64" s="134"/>
      <c r="H64" s="136"/>
      <c r="I64" s="145"/>
      <c r="J64" s="209"/>
      <c r="K64" s="136"/>
      <c r="L64" s="136"/>
      <c r="M64" s="136"/>
      <c r="N64" s="136"/>
      <c r="O64" s="136"/>
      <c r="P64" s="136"/>
      <c r="Q64" s="136"/>
      <c r="R64" s="136"/>
      <c r="S64" s="137"/>
      <c r="T64" s="136"/>
      <c r="U64" s="137"/>
      <c r="V64" s="137"/>
      <c r="W64" s="137"/>
      <c r="X64" s="97"/>
      <c r="Y64" s="99"/>
      <c r="Z64" s="98"/>
    </row>
    <row r="65" spans="1:26" s="94" customFormat="1" ht="18.75" customHeight="1" x14ac:dyDescent="0.25">
      <c r="A65" s="271"/>
      <c r="B65" s="398"/>
      <c r="C65" s="133"/>
      <c r="D65" s="136"/>
      <c r="E65" s="134"/>
      <c r="F65" s="133"/>
      <c r="G65" s="134"/>
      <c r="H65" s="136"/>
      <c r="I65" s="268"/>
      <c r="J65" s="136"/>
      <c r="K65" s="249"/>
      <c r="L65" s="136"/>
      <c r="M65" s="136"/>
      <c r="N65" s="136"/>
      <c r="O65" s="136"/>
      <c r="P65" s="136"/>
      <c r="Q65" s="136"/>
      <c r="R65" s="136"/>
      <c r="S65" s="137"/>
      <c r="T65" s="136"/>
      <c r="U65" s="137"/>
      <c r="V65" s="137"/>
      <c r="W65" s="137"/>
      <c r="X65" s="97"/>
      <c r="Y65" s="99"/>
      <c r="Z65" s="98"/>
    </row>
    <row r="66" spans="1:26" s="94" customFormat="1" ht="18.75" customHeight="1" x14ac:dyDescent="0.25">
      <c r="A66" s="271"/>
      <c r="B66" s="398"/>
      <c r="C66" s="133"/>
      <c r="D66" s="136"/>
      <c r="E66" s="134"/>
      <c r="F66" s="133"/>
      <c r="G66" s="134"/>
      <c r="H66" s="136"/>
      <c r="I66" s="268"/>
      <c r="J66" s="136"/>
      <c r="K66" s="249"/>
      <c r="L66" s="136"/>
      <c r="M66" s="136"/>
      <c r="N66" s="136"/>
      <c r="O66" s="136"/>
      <c r="P66" s="136"/>
      <c r="Q66" s="136"/>
      <c r="R66" s="136"/>
      <c r="S66" s="137"/>
      <c r="T66" s="136"/>
      <c r="U66" s="137"/>
      <c r="V66" s="137"/>
      <c r="W66" s="137"/>
      <c r="X66" s="97"/>
      <c r="Y66" s="99"/>
      <c r="Z66" s="98"/>
    </row>
    <row r="67" spans="1:26" s="94" customFormat="1" ht="18.75" customHeight="1" x14ac:dyDescent="0.25">
      <c r="A67" s="271"/>
      <c r="B67" s="398"/>
      <c r="C67" s="133"/>
      <c r="D67" s="136"/>
      <c r="E67" s="134"/>
      <c r="F67" s="133"/>
      <c r="G67" s="134"/>
      <c r="H67" s="136"/>
      <c r="I67" s="268"/>
      <c r="J67" s="136"/>
      <c r="K67" s="249"/>
      <c r="L67" s="136"/>
      <c r="M67" s="136"/>
      <c r="N67" s="136"/>
      <c r="O67" s="136"/>
      <c r="P67" s="136"/>
      <c r="Q67" s="136"/>
      <c r="R67" s="136"/>
      <c r="S67" s="137"/>
      <c r="T67" s="136"/>
      <c r="U67" s="137"/>
      <c r="V67" s="137"/>
      <c r="W67" s="137"/>
      <c r="X67" s="97"/>
      <c r="Y67" s="99"/>
      <c r="Z67" s="98"/>
    </row>
    <row r="68" spans="1:26" s="94" customFormat="1" ht="18.75" customHeight="1" x14ac:dyDescent="0.25">
      <c r="A68" s="271"/>
      <c r="B68" s="398"/>
      <c r="C68" s="133"/>
      <c r="D68" s="136"/>
      <c r="E68" s="134"/>
      <c r="F68" s="133"/>
      <c r="G68" s="134"/>
      <c r="H68" s="136"/>
      <c r="I68" s="268"/>
      <c r="J68" s="136"/>
      <c r="K68" s="249"/>
      <c r="L68" s="136"/>
      <c r="M68" s="136"/>
      <c r="N68" s="136"/>
      <c r="O68" s="136"/>
      <c r="P68" s="136"/>
      <c r="Q68" s="136"/>
      <c r="R68" s="136"/>
      <c r="S68" s="137"/>
      <c r="T68" s="136"/>
      <c r="U68" s="137"/>
      <c r="V68" s="137"/>
      <c r="W68" s="137"/>
      <c r="X68" s="97"/>
      <c r="Y68" s="99"/>
      <c r="Z68" s="98"/>
    </row>
    <row r="69" spans="1:26" s="94" customFormat="1" ht="18.75" customHeight="1" x14ac:dyDescent="0.25">
      <c r="A69" s="271"/>
      <c r="B69" s="398"/>
      <c r="C69" s="133"/>
      <c r="D69" s="136"/>
      <c r="E69" s="134"/>
      <c r="F69" s="133"/>
      <c r="G69" s="134"/>
      <c r="H69" s="136"/>
      <c r="I69" s="268"/>
      <c r="J69" s="136"/>
      <c r="K69" s="249"/>
      <c r="L69" s="136"/>
      <c r="M69" s="136"/>
      <c r="N69" s="136"/>
      <c r="O69" s="136"/>
      <c r="P69" s="136"/>
      <c r="Q69" s="136"/>
      <c r="R69" s="136"/>
      <c r="S69" s="137"/>
      <c r="T69" s="136"/>
      <c r="U69" s="137"/>
      <c r="V69" s="137"/>
      <c r="W69" s="137"/>
      <c r="X69" s="97"/>
      <c r="Y69" s="99"/>
      <c r="Z69" s="98"/>
    </row>
    <row r="70" spans="1:26" s="94" customFormat="1" ht="18.75" customHeight="1" x14ac:dyDescent="0.25">
      <c r="A70" s="271"/>
      <c r="B70" s="398"/>
      <c r="C70" s="133"/>
      <c r="D70" s="136"/>
      <c r="E70" s="134"/>
      <c r="F70" s="133"/>
      <c r="G70" s="134"/>
      <c r="H70" s="136"/>
      <c r="I70" s="268"/>
      <c r="J70" s="136"/>
      <c r="K70" s="249"/>
      <c r="L70" s="136"/>
      <c r="M70" s="136"/>
      <c r="N70" s="136"/>
      <c r="O70" s="136"/>
      <c r="P70" s="136"/>
      <c r="Q70" s="136"/>
      <c r="R70" s="136"/>
      <c r="S70" s="137"/>
      <c r="T70" s="136"/>
      <c r="U70" s="137"/>
      <c r="V70" s="137"/>
      <c r="W70" s="137"/>
      <c r="X70" s="97"/>
      <c r="Y70" s="99"/>
      <c r="Z70" s="98"/>
    </row>
    <row r="71" spans="1:26" s="94" customFormat="1" ht="18.75" customHeight="1" x14ac:dyDescent="0.25">
      <c r="A71" s="271"/>
      <c r="B71" s="398"/>
      <c r="C71" s="133"/>
      <c r="D71" s="136"/>
      <c r="E71" s="134"/>
      <c r="F71" s="133"/>
      <c r="G71" s="134"/>
      <c r="H71" s="136"/>
      <c r="I71" s="268"/>
      <c r="J71" s="136"/>
      <c r="K71" s="249"/>
      <c r="L71" s="136"/>
      <c r="M71" s="136"/>
      <c r="N71" s="136"/>
      <c r="O71" s="136"/>
      <c r="P71" s="136"/>
      <c r="Q71" s="136"/>
      <c r="R71" s="136"/>
      <c r="S71" s="137"/>
      <c r="T71" s="136"/>
      <c r="U71" s="137"/>
      <c r="V71" s="137"/>
      <c r="W71" s="137"/>
      <c r="X71" s="97"/>
      <c r="Y71" s="99"/>
      <c r="Z71" s="98"/>
    </row>
    <row r="72" spans="1:26" s="94" customFormat="1" ht="18.75" customHeight="1" x14ac:dyDescent="0.25">
      <c r="A72" s="271"/>
      <c r="B72" s="398"/>
      <c r="C72" s="133"/>
      <c r="D72" s="136"/>
      <c r="E72" s="134"/>
      <c r="F72" s="133"/>
      <c r="G72" s="134"/>
      <c r="H72" s="136"/>
      <c r="I72" s="268"/>
      <c r="J72" s="136"/>
      <c r="K72" s="249"/>
      <c r="L72" s="136"/>
      <c r="M72" s="136"/>
      <c r="N72" s="136"/>
      <c r="O72" s="136"/>
      <c r="P72" s="136"/>
      <c r="Q72" s="136"/>
      <c r="R72" s="136"/>
      <c r="S72" s="137"/>
      <c r="T72" s="136"/>
      <c r="U72" s="137"/>
      <c r="V72" s="137"/>
      <c r="W72" s="137"/>
      <c r="X72" s="97"/>
      <c r="Y72" s="99"/>
      <c r="Z72" s="98"/>
    </row>
    <row r="73" spans="1:26" s="94" customFormat="1" ht="18.75" customHeight="1" x14ac:dyDescent="0.25">
      <c r="A73" s="271"/>
      <c r="B73" s="398"/>
      <c r="C73" s="133"/>
      <c r="D73" s="136"/>
      <c r="E73" s="134"/>
      <c r="F73" s="133"/>
      <c r="G73" s="134"/>
      <c r="H73" s="136"/>
      <c r="I73" s="268"/>
      <c r="J73" s="136"/>
      <c r="K73" s="249"/>
      <c r="L73" s="136"/>
      <c r="M73" s="136"/>
      <c r="N73" s="136"/>
      <c r="O73" s="136"/>
      <c r="P73" s="136"/>
      <c r="Q73" s="136"/>
      <c r="R73" s="137"/>
      <c r="S73" s="137"/>
      <c r="T73" s="136"/>
      <c r="U73" s="137"/>
      <c r="V73" s="137"/>
      <c r="W73" s="137"/>
      <c r="X73" s="97"/>
      <c r="Y73" s="99"/>
      <c r="Z73" s="98"/>
    </row>
    <row r="74" spans="1:26" s="94" customFormat="1" ht="18.75" customHeight="1" x14ac:dyDescent="0.25">
      <c r="A74" s="271"/>
      <c r="B74" s="398"/>
      <c r="C74" s="133"/>
      <c r="D74" s="136"/>
      <c r="E74" s="134"/>
      <c r="F74" s="133"/>
      <c r="G74" s="134"/>
      <c r="H74" s="136"/>
      <c r="I74" s="268"/>
      <c r="J74" s="136"/>
      <c r="K74" s="249"/>
      <c r="L74" s="136"/>
      <c r="M74" s="136"/>
      <c r="N74" s="136"/>
      <c r="O74" s="136"/>
      <c r="P74" s="136"/>
      <c r="Q74" s="136"/>
      <c r="R74" s="136"/>
      <c r="S74" s="137"/>
      <c r="T74" s="136"/>
      <c r="U74" s="137"/>
      <c r="V74" s="137"/>
      <c r="W74" s="137"/>
      <c r="X74" s="97"/>
      <c r="Y74" s="99"/>
      <c r="Z74" s="98"/>
    </row>
    <row r="75" spans="1:26" s="94" customFormat="1" ht="18.75" customHeight="1" x14ac:dyDescent="0.25">
      <c r="A75" s="271"/>
      <c r="B75" s="399"/>
      <c r="C75" s="144"/>
      <c r="D75" s="145"/>
      <c r="E75" s="150"/>
      <c r="F75" s="144"/>
      <c r="G75" s="150"/>
      <c r="H75" s="145"/>
      <c r="I75" s="268"/>
      <c r="J75" s="136"/>
      <c r="K75" s="277"/>
      <c r="L75" s="145"/>
      <c r="M75" s="145"/>
      <c r="N75" s="145"/>
      <c r="O75" s="145"/>
      <c r="P75" s="145"/>
      <c r="Q75" s="145"/>
      <c r="R75" s="145"/>
      <c r="S75" s="146"/>
      <c r="T75" s="145"/>
      <c r="U75" s="146"/>
      <c r="V75" s="146"/>
      <c r="W75" s="146"/>
      <c r="X75" s="97"/>
      <c r="Y75" s="99"/>
      <c r="Z75" s="98"/>
    </row>
    <row r="76" spans="1:26" s="94" customFormat="1" ht="18.75" customHeight="1" x14ac:dyDescent="0.25">
      <c r="A76" s="271"/>
      <c r="B76" s="398"/>
      <c r="C76" s="133"/>
      <c r="D76" s="136"/>
      <c r="E76" s="134"/>
      <c r="F76" s="133"/>
      <c r="G76" s="134"/>
      <c r="H76" s="136"/>
      <c r="I76" s="262"/>
      <c r="J76" s="136"/>
      <c r="K76" s="249"/>
      <c r="L76" s="136"/>
      <c r="M76" s="136"/>
      <c r="N76" s="136"/>
      <c r="O76" s="136"/>
      <c r="P76" s="136"/>
      <c r="Q76" s="136"/>
      <c r="R76" s="136"/>
      <c r="S76" s="137"/>
      <c r="T76" s="136"/>
      <c r="U76" s="137"/>
      <c r="V76" s="137"/>
      <c r="W76" s="137"/>
      <c r="X76" s="97"/>
      <c r="Y76" s="99"/>
      <c r="Z76" s="98"/>
    </row>
    <row r="77" spans="1:26" s="94" customFormat="1" ht="18.75" customHeight="1" x14ac:dyDescent="0.25">
      <c r="A77" s="271"/>
      <c r="B77" s="398"/>
      <c r="C77" s="133"/>
      <c r="D77" s="136"/>
      <c r="E77" s="134"/>
      <c r="F77" s="133"/>
      <c r="G77" s="134"/>
      <c r="H77" s="136"/>
      <c r="I77" s="262"/>
      <c r="J77" s="136"/>
      <c r="K77" s="249"/>
      <c r="L77" s="136"/>
      <c r="M77" s="136"/>
      <c r="N77" s="136"/>
      <c r="O77" s="136"/>
      <c r="P77" s="136"/>
      <c r="Q77" s="136"/>
      <c r="R77" s="136"/>
      <c r="S77" s="137"/>
      <c r="T77" s="136"/>
      <c r="U77" s="137"/>
      <c r="V77" s="137"/>
      <c r="W77" s="137"/>
      <c r="X77" s="97"/>
      <c r="Y77" s="99"/>
      <c r="Z77" s="98"/>
    </row>
    <row r="78" spans="1:26" s="94" customFormat="1" ht="18.75" customHeight="1" x14ac:dyDescent="0.25">
      <c r="A78" s="271"/>
      <c r="B78" s="398"/>
      <c r="C78" s="133"/>
      <c r="D78" s="136"/>
      <c r="E78" s="134"/>
      <c r="F78" s="133"/>
      <c r="G78" s="134"/>
      <c r="H78" s="136"/>
      <c r="I78" s="262"/>
      <c r="J78" s="136"/>
      <c r="K78" s="249"/>
      <c r="L78" s="136"/>
      <c r="M78" s="136"/>
      <c r="N78" s="136"/>
      <c r="O78" s="136"/>
      <c r="P78" s="136"/>
      <c r="Q78" s="136"/>
      <c r="R78" s="136"/>
      <c r="S78" s="137"/>
      <c r="T78" s="136"/>
      <c r="U78" s="137"/>
      <c r="V78" s="137"/>
      <c r="W78" s="137"/>
      <c r="X78" s="97"/>
      <c r="Y78" s="99"/>
      <c r="Z78" s="98"/>
    </row>
    <row r="79" spans="1:26" s="94" customFormat="1" ht="18.75" customHeight="1" x14ac:dyDescent="0.25">
      <c r="A79" s="271"/>
      <c r="B79" s="398"/>
      <c r="C79" s="133"/>
      <c r="D79" s="136"/>
      <c r="E79" s="134"/>
      <c r="F79" s="133"/>
      <c r="G79" s="134"/>
      <c r="H79" s="136"/>
      <c r="I79" s="262"/>
      <c r="J79" s="136"/>
      <c r="K79" s="249"/>
      <c r="L79" s="136"/>
      <c r="M79" s="136"/>
      <c r="N79" s="136"/>
      <c r="O79" s="136"/>
      <c r="P79" s="136"/>
      <c r="Q79" s="136"/>
      <c r="R79" s="136"/>
      <c r="S79" s="137"/>
      <c r="T79" s="136"/>
      <c r="U79" s="137"/>
      <c r="V79" s="137"/>
      <c r="W79" s="137"/>
      <c r="X79" s="97"/>
      <c r="Y79" s="99"/>
      <c r="Z79" s="98"/>
    </row>
    <row r="80" spans="1:26" s="94" customFormat="1" ht="18.75" customHeight="1" x14ac:dyDescent="0.25">
      <c r="A80" s="271"/>
      <c r="B80" s="398"/>
      <c r="C80" s="133"/>
      <c r="D80" s="136"/>
      <c r="E80" s="134"/>
      <c r="F80" s="133"/>
      <c r="G80" s="134"/>
      <c r="H80" s="136"/>
      <c r="I80" s="262"/>
      <c r="J80" s="136"/>
      <c r="K80" s="249"/>
      <c r="L80" s="136"/>
      <c r="M80" s="136"/>
      <c r="N80" s="136"/>
      <c r="O80" s="136"/>
      <c r="P80" s="136"/>
      <c r="Q80" s="136"/>
      <c r="R80" s="136"/>
      <c r="S80" s="137"/>
      <c r="T80" s="136"/>
      <c r="U80" s="137"/>
      <c r="V80" s="137"/>
      <c r="W80" s="137"/>
      <c r="X80" s="97"/>
      <c r="Y80" s="99"/>
      <c r="Z80" s="98"/>
    </row>
    <row r="81" spans="1:26" s="94" customFormat="1" ht="18.75" customHeight="1" x14ac:dyDescent="0.25">
      <c r="A81" s="271"/>
      <c r="B81" s="398"/>
      <c r="C81" s="133"/>
      <c r="D81" s="136"/>
      <c r="E81" s="134"/>
      <c r="F81" s="133"/>
      <c r="G81" s="134"/>
      <c r="H81" s="136"/>
      <c r="I81" s="262"/>
      <c r="J81" s="136"/>
      <c r="K81" s="249"/>
      <c r="L81" s="136"/>
      <c r="M81" s="136"/>
      <c r="N81" s="136"/>
      <c r="O81" s="136"/>
      <c r="P81" s="136"/>
      <c r="Q81" s="136"/>
      <c r="R81" s="136"/>
      <c r="S81" s="137"/>
      <c r="T81" s="136"/>
      <c r="U81" s="137"/>
      <c r="V81" s="137"/>
      <c r="W81" s="137"/>
      <c r="X81" s="97"/>
      <c r="Y81" s="99"/>
      <c r="Z81" s="98"/>
    </row>
    <row r="82" spans="1:26" s="94" customFormat="1" ht="18.75" customHeight="1" x14ac:dyDescent="0.25">
      <c r="A82" s="271"/>
      <c r="B82" s="398"/>
      <c r="C82" s="133"/>
      <c r="D82" s="136"/>
      <c r="E82" s="134"/>
      <c r="F82" s="133"/>
      <c r="G82" s="134"/>
      <c r="H82" s="136"/>
      <c r="I82" s="262"/>
      <c r="J82" s="136"/>
      <c r="K82" s="249"/>
      <c r="L82" s="136"/>
      <c r="M82" s="136"/>
      <c r="N82" s="136"/>
      <c r="O82" s="136"/>
      <c r="P82" s="136"/>
      <c r="Q82" s="136"/>
      <c r="R82" s="136"/>
      <c r="S82" s="137"/>
      <c r="T82" s="136"/>
      <c r="U82" s="137"/>
      <c r="V82" s="137"/>
      <c r="W82" s="137"/>
      <c r="X82" s="97"/>
      <c r="Y82" s="99"/>
      <c r="Z82" s="98"/>
    </row>
    <row r="83" spans="1:26" s="94" customFormat="1" ht="18.75" customHeight="1" x14ac:dyDescent="0.25">
      <c r="A83" s="271"/>
      <c r="B83" s="398"/>
      <c r="C83" s="133"/>
      <c r="D83" s="136"/>
      <c r="E83" s="134"/>
      <c r="F83" s="133"/>
      <c r="G83" s="134"/>
      <c r="H83" s="136"/>
      <c r="I83" s="262"/>
      <c r="J83" s="136"/>
      <c r="K83" s="249"/>
      <c r="L83" s="136"/>
      <c r="M83" s="136"/>
      <c r="N83" s="136"/>
      <c r="O83" s="136"/>
      <c r="P83" s="136"/>
      <c r="Q83" s="136"/>
      <c r="R83" s="136"/>
      <c r="S83" s="137"/>
      <c r="T83" s="136"/>
      <c r="U83" s="137"/>
      <c r="V83" s="137"/>
      <c r="W83" s="137"/>
      <c r="X83" s="97"/>
      <c r="Y83" s="99"/>
      <c r="Z83" s="98"/>
    </row>
    <row r="84" spans="1:26" s="94" customFormat="1" ht="18.75" customHeight="1" x14ac:dyDescent="0.25">
      <c r="A84" s="271"/>
      <c r="B84" s="398"/>
      <c r="C84" s="133"/>
      <c r="D84" s="136"/>
      <c r="E84" s="134"/>
      <c r="F84" s="133"/>
      <c r="G84" s="134"/>
      <c r="H84" s="136"/>
      <c r="I84" s="262"/>
      <c r="J84" s="136"/>
      <c r="K84" s="249"/>
      <c r="L84" s="136"/>
      <c r="M84" s="136"/>
      <c r="N84" s="136"/>
      <c r="O84" s="136"/>
      <c r="P84" s="136"/>
      <c r="Q84" s="136"/>
      <c r="R84" s="136"/>
      <c r="S84" s="137"/>
      <c r="T84" s="136"/>
      <c r="U84" s="137"/>
      <c r="V84" s="137"/>
      <c r="W84" s="137"/>
      <c r="X84" s="97"/>
      <c r="Y84" s="99"/>
      <c r="Z84" s="98"/>
    </row>
    <row r="85" spans="1:26" s="94" customFormat="1" ht="18.75" customHeight="1" x14ac:dyDescent="0.25">
      <c r="A85" s="271"/>
      <c r="B85" s="398"/>
      <c r="C85" s="133"/>
      <c r="D85" s="136"/>
      <c r="E85" s="134"/>
      <c r="F85" s="133"/>
      <c r="G85" s="134"/>
      <c r="H85" s="136"/>
      <c r="I85" s="262"/>
      <c r="J85" s="136"/>
      <c r="K85" s="249"/>
      <c r="L85" s="136"/>
      <c r="M85" s="136"/>
      <c r="N85" s="136"/>
      <c r="O85" s="136"/>
      <c r="P85" s="136"/>
      <c r="Q85" s="136"/>
      <c r="R85" s="136"/>
      <c r="S85" s="137"/>
      <c r="T85" s="136"/>
      <c r="U85" s="137"/>
      <c r="V85" s="146"/>
      <c r="W85" s="680"/>
      <c r="X85" s="97"/>
      <c r="Y85" s="99"/>
      <c r="Z85" s="98"/>
    </row>
    <row r="86" spans="1:26" s="94" customFormat="1" ht="18.75" customHeight="1" x14ac:dyDescent="0.25">
      <c r="A86" s="271"/>
      <c r="B86" s="398"/>
      <c r="C86" s="133"/>
      <c r="D86" s="136"/>
      <c r="E86" s="134"/>
      <c r="F86" s="133"/>
      <c r="G86" s="134"/>
      <c r="H86" s="136"/>
      <c r="I86" s="262"/>
      <c r="J86" s="136"/>
      <c r="K86" s="249"/>
      <c r="L86" s="136"/>
      <c r="M86" s="136"/>
      <c r="N86" s="136"/>
      <c r="O86" s="136"/>
      <c r="P86" s="136"/>
      <c r="Q86" s="136"/>
      <c r="R86" s="136"/>
      <c r="S86" s="137"/>
      <c r="T86" s="136"/>
      <c r="U86" s="137"/>
      <c r="V86" s="142"/>
      <c r="W86" s="682"/>
      <c r="X86" s="97"/>
      <c r="Y86" s="99"/>
      <c r="Z86" s="98"/>
    </row>
    <row r="87" spans="1:26" s="94" customFormat="1" ht="18.75" customHeight="1" x14ac:dyDescent="0.25">
      <c r="A87" s="271"/>
      <c r="B87" s="398"/>
      <c r="C87" s="133"/>
      <c r="D87" s="136"/>
      <c r="E87" s="134"/>
      <c r="F87" s="133"/>
      <c r="G87" s="134"/>
      <c r="H87" s="136"/>
      <c r="I87" s="262"/>
      <c r="J87" s="136"/>
      <c r="K87" s="249"/>
      <c r="L87" s="136"/>
      <c r="M87" s="136"/>
      <c r="N87" s="136"/>
      <c r="O87" s="136"/>
      <c r="P87" s="136"/>
      <c r="Q87" s="136"/>
      <c r="R87" s="136"/>
      <c r="S87" s="137"/>
      <c r="T87" s="268"/>
      <c r="U87" s="704"/>
      <c r="V87" s="705"/>
      <c r="W87" s="706"/>
      <c r="X87" s="97"/>
      <c r="Y87" s="99"/>
      <c r="Z87" s="98"/>
    </row>
    <row r="88" spans="1:26" s="94" customFormat="1" ht="18.75" customHeight="1" x14ac:dyDescent="0.25">
      <c r="A88" s="271"/>
      <c r="B88" s="398"/>
      <c r="C88" s="133"/>
      <c r="D88" s="136"/>
      <c r="E88" s="134"/>
      <c r="F88" s="133"/>
      <c r="G88" s="134"/>
      <c r="H88" s="136"/>
      <c r="I88" s="262"/>
      <c r="J88" s="136"/>
      <c r="K88" s="249"/>
      <c r="L88" s="136"/>
      <c r="M88" s="136"/>
      <c r="N88" s="136"/>
      <c r="O88" s="136"/>
      <c r="P88" s="136"/>
      <c r="Q88" s="136"/>
      <c r="R88" s="136"/>
      <c r="S88" s="137"/>
      <c r="T88" s="400"/>
      <c r="U88" s="707"/>
      <c r="V88" s="708"/>
      <c r="W88" s="709"/>
      <c r="X88" s="97"/>
      <c r="Y88" s="99"/>
      <c r="Z88" s="98"/>
    </row>
    <row r="89" spans="1:26" s="94" customFormat="1" ht="18.75" customHeight="1" x14ac:dyDescent="0.25">
      <c r="A89" s="271"/>
      <c r="B89" s="398"/>
      <c r="C89" s="133"/>
      <c r="D89" s="136"/>
      <c r="E89" s="134"/>
      <c r="F89" s="133"/>
      <c r="G89" s="134"/>
      <c r="H89" s="136"/>
      <c r="I89" s="262"/>
      <c r="J89" s="136"/>
      <c r="K89" s="249"/>
      <c r="L89" s="136"/>
      <c r="M89" s="136"/>
      <c r="N89" s="136"/>
      <c r="O89" s="136"/>
      <c r="P89" s="136"/>
      <c r="Q89" s="136"/>
      <c r="R89" s="136"/>
      <c r="S89" s="137"/>
      <c r="T89" s="177"/>
      <c r="U89" s="710"/>
      <c r="V89" s="711"/>
      <c r="W89" s="712"/>
      <c r="X89" s="97"/>
      <c r="Y89" s="99"/>
      <c r="Z89" s="98"/>
    </row>
    <row r="90" spans="1:26" s="94" customFormat="1" ht="18.75" customHeight="1" x14ac:dyDescent="0.25">
      <c r="A90" s="271"/>
      <c r="B90" s="398"/>
      <c r="C90" s="133"/>
      <c r="D90" s="136"/>
      <c r="E90" s="134"/>
      <c r="F90" s="133"/>
      <c r="G90" s="134"/>
      <c r="H90" s="136"/>
      <c r="I90" s="262"/>
      <c r="J90" s="136"/>
      <c r="K90" s="249"/>
      <c r="L90" s="136"/>
      <c r="M90" s="136"/>
      <c r="N90" s="136"/>
      <c r="O90" s="136"/>
      <c r="P90" s="136"/>
      <c r="Q90" s="136"/>
      <c r="R90" s="136"/>
      <c r="S90" s="137"/>
      <c r="T90" s="136"/>
      <c r="U90" s="137"/>
      <c r="V90" s="137"/>
      <c r="W90" s="137"/>
      <c r="X90" s="97"/>
      <c r="Y90" s="99"/>
      <c r="Z90" s="98"/>
    </row>
    <row r="91" spans="1:26" s="94" customFormat="1" ht="18.75" customHeight="1" x14ac:dyDescent="0.25">
      <c r="A91" s="271"/>
      <c r="B91" s="398"/>
      <c r="C91" s="133"/>
      <c r="D91" s="136"/>
      <c r="E91" s="134"/>
      <c r="F91" s="133"/>
      <c r="G91" s="134"/>
      <c r="H91" s="136"/>
      <c r="I91" s="262"/>
      <c r="J91" s="136"/>
      <c r="K91" s="249"/>
      <c r="L91" s="136"/>
      <c r="M91" s="136"/>
      <c r="N91" s="136"/>
      <c r="O91" s="136"/>
      <c r="P91" s="136"/>
      <c r="Q91" s="136"/>
      <c r="R91" s="136"/>
      <c r="S91" s="137"/>
      <c r="T91" s="136"/>
      <c r="U91" s="137"/>
      <c r="V91" s="137"/>
      <c r="W91" s="137"/>
      <c r="X91" s="97"/>
      <c r="Y91" s="99"/>
      <c r="Z91" s="98"/>
    </row>
    <row r="92" spans="1:26" s="94" customFormat="1" ht="18.75" customHeight="1" x14ac:dyDescent="0.25">
      <c r="A92" s="271"/>
      <c r="B92" s="398"/>
      <c r="C92" s="133"/>
      <c r="D92" s="136"/>
      <c r="E92" s="134"/>
      <c r="F92" s="133"/>
      <c r="G92" s="134"/>
      <c r="H92" s="136"/>
      <c r="I92" s="262"/>
      <c r="J92" s="136"/>
      <c r="K92" s="249"/>
      <c r="L92" s="136"/>
      <c r="M92" s="136"/>
      <c r="N92" s="136"/>
      <c r="O92" s="136"/>
      <c r="P92" s="136"/>
      <c r="Q92" s="136"/>
      <c r="R92" s="136"/>
      <c r="S92" s="137"/>
      <c r="T92" s="136"/>
      <c r="U92" s="137"/>
      <c r="V92" s="137"/>
      <c r="W92" s="137"/>
      <c r="X92" s="97"/>
      <c r="Y92" s="99"/>
      <c r="Z92" s="98"/>
    </row>
    <row r="93" spans="1:26" s="94" customFormat="1" ht="18.75" customHeight="1" x14ac:dyDescent="0.25">
      <c r="A93" s="271"/>
      <c r="B93" s="398"/>
      <c r="C93" s="133"/>
      <c r="D93" s="136"/>
      <c r="E93" s="134"/>
      <c r="F93" s="133"/>
      <c r="G93" s="134"/>
      <c r="H93" s="136"/>
      <c r="I93" s="262"/>
      <c r="J93" s="136"/>
      <c r="K93" s="249"/>
      <c r="L93" s="136"/>
      <c r="M93" s="136"/>
      <c r="N93" s="136"/>
      <c r="O93" s="136"/>
      <c r="P93" s="136"/>
      <c r="Q93" s="136"/>
      <c r="R93" s="136"/>
      <c r="S93" s="137"/>
      <c r="T93" s="136"/>
      <c r="U93" s="137"/>
      <c r="V93" s="137"/>
      <c r="W93" s="137"/>
      <c r="X93" s="97"/>
      <c r="Y93" s="99"/>
      <c r="Z93" s="98"/>
    </row>
    <row r="94" spans="1:26" s="94" customFormat="1" ht="18.75" customHeight="1" x14ac:dyDescent="0.25">
      <c r="A94" s="271"/>
      <c r="B94" s="398"/>
      <c r="C94" s="133"/>
      <c r="D94" s="136"/>
      <c r="E94" s="134"/>
      <c r="F94" s="133"/>
      <c r="G94" s="134"/>
      <c r="H94" s="136"/>
      <c r="I94" s="262"/>
      <c r="J94" s="136"/>
      <c r="K94" s="249"/>
      <c r="L94" s="136"/>
      <c r="M94" s="136"/>
      <c r="N94" s="136"/>
      <c r="O94" s="136"/>
      <c r="P94" s="136"/>
      <c r="Q94" s="136"/>
      <c r="R94" s="136"/>
      <c r="S94" s="137"/>
      <c r="T94" s="136"/>
      <c r="U94" s="137"/>
      <c r="V94" s="137"/>
      <c r="W94" s="137"/>
      <c r="X94" s="97"/>
      <c r="Y94" s="99"/>
      <c r="Z94" s="98"/>
    </row>
    <row r="95" spans="1:26" s="94" customFormat="1" ht="18.75" customHeight="1" x14ac:dyDescent="0.25">
      <c r="A95" s="271"/>
      <c r="B95" s="398"/>
      <c r="C95" s="133"/>
      <c r="D95" s="136"/>
      <c r="E95" s="134"/>
      <c r="F95" s="133"/>
      <c r="G95" s="134"/>
      <c r="H95" s="136"/>
      <c r="I95" s="262"/>
      <c r="J95" s="136"/>
      <c r="K95" s="249"/>
      <c r="L95" s="136"/>
      <c r="M95" s="136"/>
      <c r="N95" s="136"/>
      <c r="O95" s="136"/>
      <c r="P95" s="136"/>
      <c r="Q95" s="136"/>
      <c r="R95" s="136"/>
      <c r="S95" s="137"/>
      <c r="T95" s="136"/>
      <c r="U95" s="137"/>
      <c r="V95" s="137"/>
      <c r="W95" s="137"/>
      <c r="X95" s="97"/>
      <c r="Y95" s="99"/>
      <c r="Z95" s="98"/>
    </row>
    <row r="96" spans="1:26" s="94" customFormat="1" ht="18.75" customHeight="1" x14ac:dyDescent="0.25">
      <c r="A96" s="271"/>
      <c r="B96" s="398"/>
      <c r="C96" s="133"/>
      <c r="D96" s="136"/>
      <c r="E96" s="134"/>
      <c r="F96" s="133"/>
      <c r="G96" s="134"/>
      <c r="H96" s="136"/>
      <c r="I96" s="262"/>
      <c r="J96" s="136"/>
      <c r="K96" s="249"/>
      <c r="L96" s="136"/>
      <c r="M96" s="136"/>
      <c r="N96" s="136"/>
      <c r="O96" s="136"/>
      <c r="P96" s="136"/>
      <c r="Q96" s="136"/>
      <c r="R96" s="136"/>
      <c r="S96" s="137"/>
      <c r="T96" s="136"/>
      <c r="U96" s="137"/>
      <c r="V96" s="137"/>
      <c r="W96" s="137"/>
      <c r="X96" s="97"/>
      <c r="Y96" s="99"/>
      <c r="Z96" s="98"/>
    </row>
    <row r="97" spans="1:26" s="94" customFormat="1" ht="18.75" customHeight="1" x14ac:dyDescent="0.25">
      <c r="A97" s="271"/>
      <c r="B97" s="398"/>
      <c r="C97" s="133"/>
      <c r="D97" s="136"/>
      <c r="E97" s="134"/>
      <c r="F97" s="133"/>
      <c r="G97" s="134"/>
      <c r="H97" s="136"/>
      <c r="I97" s="262"/>
      <c r="J97" s="136"/>
      <c r="K97" s="249"/>
      <c r="L97" s="136"/>
      <c r="M97" s="136"/>
      <c r="N97" s="136"/>
      <c r="O97" s="136"/>
      <c r="P97" s="136"/>
      <c r="Q97" s="136"/>
      <c r="R97" s="136"/>
      <c r="S97" s="137"/>
      <c r="T97" s="136"/>
      <c r="U97" s="137"/>
      <c r="V97" s="137"/>
      <c r="W97" s="137"/>
      <c r="X97" s="97"/>
      <c r="Y97" s="99"/>
      <c r="Z97" s="98"/>
    </row>
    <row r="98" spans="1:26" s="94" customFormat="1" ht="18.75" customHeight="1" x14ac:dyDescent="0.25">
      <c r="A98" s="271"/>
      <c r="B98" s="398"/>
      <c r="C98" s="133"/>
      <c r="D98" s="136"/>
      <c r="E98" s="134"/>
      <c r="F98" s="133"/>
      <c r="G98" s="134"/>
      <c r="H98" s="136"/>
      <c r="I98" s="262"/>
      <c r="J98" s="136"/>
      <c r="K98" s="249"/>
      <c r="L98" s="136"/>
      <c r="M98" s="136"/>
      <c r="N98" s="136"/>
      <c r="O98" s="136"/>
      <c r="P98" s="136"/>
      <c r="Q98" s="136"/>
      <c r="R98" s="136"/>
      <c r="S98" s="137"/>
      <c r="T98" s="136"/>
      <c r="U98" s="137"/>
      <c r="V98" s="137"/>
      <c r="W98" s="137"/>
      <c r="X98" s="97"/>
      <c r="Y98" s="99"/>
      <c r="Z98" s="98"/>
    </row>
    <row r="99" spans="1:26" s="94" customFormat="1" ht="18.75" customHeight="1" x14ac:dyDescent="0.25">
      <c r="A99" s="271"/>
      <c r="B99" s="398"/>
      <c r="C99" s="133"/>
      <c r="D99" s="136"/>
      <c r="E99" s="134"/>
      <c r="F99" s="133"/>
      <c r="G99" s="134"/>
      <c r="H99" s="136"/>
      <c r="I99" s="262"/>
      <c r="J99" s="136"/>
      <c r="K99" s="249"/>
      <c r="L99" s="136"/>
      <c r="M99" s="136"/>
      <c r="N99" s="136"/>
      <c r="O99" s="136"/>
      <c r="P99" s="136"/>
      <c r="Q99" s="136"/>
      <c r="R99" s="136"/>
      <c r="S99" s="137"/>
      <c r="T99" s="136"/>
      <c r="U99" s="137"/>
      <c r="V99" s="137"/>
      <c r="W99" s="137"/>
      <c r="X99" s="97"/>
      <c r="Y99" s="99"/>
      <c r="Z99" s="98"/>
    </row>
    <row r="100" spans="1:26" s="94" customFormat="1" ht="18.75" customHeight="1" x14ac:dyDescent="0.25">
      <c r="A100" s="271"/>
      <c r="B100" s="398"/>
      <c r="C100" s="133"/>
      <c r="D100" s="136"/>
      <c r="E100" s="134"/>
      <c r="F100" s="133"/>
      <c r="G100" s="134"/>
      <c r="H100" s="136"/>
      <c r="I100" s="262"/>
      <c r="J100" s="136"/>
      <c r="K100" s="249"/>
      <c r="L100" s="136"/>
      <c r="M100" s="136"/>
      <c r="N100" s="136"/>
      <c r="O100" s="136"/>
      <c r="P100" s="136"/>
      <c r="Q100" s="136"/>
      <c r="R100" s="136"/>
      <c r="S100" s="137"/>
      <c r="T100" s="136"/>
      <c r="U100" s="137"/>
      <c r="V100" s="137"/>
      <c r="W100" s="137"/>
      <c r="X100" s="97"/>
      <c r="Y100" s="99"/>
      <c r="Z100" s="98"/>
    </row>
    <row r="101" spans="1:26" s="94" customFormat="1" ht="18.75" customHeight="1" x14ac:dyDescent="0.25">
      <c r="A101" s="271"/>
      <c r="B101" s="398"/>
      <c r="C101" s="133"/>
      <c r="D101" s="136"/>
      <c r="E101" s="134"/>
      <c r="F101" s="133"/>
      <c r="G101" s="134"/>
      <c r="H101" s="136"/>
      <c r="I101" s="262"/>
      <c r="J101" s="136"/>
      <c r="K101" s="249"/>
      <c r="L101" s="136"/>
      <c r="M101" s="136"/>
      <c r="N101" s="136"/>
      <c r="O101" s="136"/>
      <c r="P101" s="136"/>
      <c r="Q101" s="136"/>
      <c r="R101" s="136"/>
      <c r="S101" s="137"/>
      <c r="T101" s="136"/>
      <c r="U101" s="137"/>
      <c r="V101" s="137"/>
      <c r="W101" s="137"/>
      <c r="X101" s="97"/>
      <c r="Y101" s="99"/>
      <c r="Z101" s="98"/>
    </row>
    <row r="102" spans="1:26" s="94" customFormat="1" ht="18.75" customHeight="1" x14ac:dyDescent="0.25">
      <c r="A102" s="271"/>
      <c r="B102" s="398"/>
      <c r="C102" s="133"/>
      <c r="D102" s="136"/>
      <c r="E102" s="134"/>
      <c r="F102" s="133"/>
      <c r="G102" s="134"/>
      <c r="H102" s="136"/>
      <c r="I102" s="262"/>
      <c r="J102" s="136"/>
      <c r="K102" s="249"/>
      <c r="L102" s="136"/>
      <c r="M102" s="136"/>
      <c r="N102" s="136"/>
      <c r="O102" s="136"/>
      <c r="P102" s="136"/>
      <c r="Q102" s="136"/>
      <c r="R102" s="136"/>
      <c r="S102" s="137"/>
      <c r="T102" s="136"/>
      <c r="U102" s="137"/>
      <c r="V102" s="137"/>
      <c r="W102" s="137"/>
      <c r="X102" s="97"/>
      <c r="Y102" s="99"/>
      <c r="Z102" s="98"/>
    </row>
    <row r="103" spans="1:26" s="94" customFormat="1" ht="18.75" customHeight="1" x14ac:dyDescent="0.25">
      <c r="A103" s="271"/>
      <c r="B103" s="398"/>
      <c r="C103" s="133"/>
      <c r="D103" s="136"/>
      <c r="E103" s="134"/>
      <c r="F103" s="133"/>
      <c r="G103" s="134"/>
      <c r="H103" s="136"/>
      <c r="I103" s="262"/>
      <c r="J103" s="136"/>
      <c r="K103" s="249"/>
      <c r="L103" s="136"/>
      <c r="M103" s="136"/>
      <c r="N103" s="136"/>
      <c r="O103" s="136"/>
      <c r="P103" s="136"/>
      <c r="Q103" s="136"/>
      <c r="R103" s="136"/>
      <c r="S103" s="137"/>
      <c r="T103" s="136"/>
      <c r="U103" s="137"/>
      <c r="V103" s="137"/>
      <c r="W103" s="137"/>
      <c r="X103" s="97"/>
      <c r="Y103" s="99"/>
      <c r="Z103" s="98"/>
    </row>
    <row r="104" spans="1:26" s="94" customFormat="1" ht="18.75" customHeight="1" x14ac:dyDescent="0.25">
      <c r="A104" s="271"/>
      <c r="B104" s="398"/>
      <c r="C104" s="133"/>
      <c r="D104" s="136"/>
      <c r="E104" s="134"/>
      <c r="F104" s="133"/>
      <c r="G104" s="134"/>
      <c r="H104" s="136"/>
      <c r="I104" s="262"/>
      <c r="J104" s="136"/>
      <c r="K104" s="249"/>
      <c r="L104" s="136"/>
      <c r="M104" s="136"/>
      <c r="N104" s="136"/>
      <c r="O104" s="136"/>
      <c r="P104" s="136"/>
      <c r="Q104" s="136"/>
      <c r="R104" s="136"/>
      <c r="S104" s="137"/>
      <c r="T104" s="136"/>
      <c r="U104" s="137"/>
      <c r="V104" s="137"/>
      <c r="W104" s="137"/>
      <c r="X104" s="97"/>
      <c r="Y104" s="99"/>
      <c r="Z104" s="98"/>
    </row>
    <row r="105" spans="1:26" s="94" customFormat="1" ht="18.75" customHeight="1" x14ac:dyDescent="0.25">
      <c r="A105" s="271"/>
      <c r="B105" s="398"/>
      <c r="C105" s="133"/>
      <c r="D105" s="136"/>
      <c r="E105" s="134"/>
      <c r="F105" s="133"/>
      <c r="G105" s="134"/>
      <c r="H105" s="136"/>
      <c r="I105" s="262"/>
      <c r="J105" s="136"/>
      <c r="K105" s="249"/>
      <c r="L105" s="136"/>
      <c r="M105" s="136"/>
      <c r="N105" s="136"/>
      <c r="O105" s="136"/>
      <c r="P105" s="136"/>
      <c r="Q105" s="136"/>
      <c r="R105" s="136"/>
      <c r="S105" s="137"/>
      <c r="T105" s="136"/>
      <c r="U105" s="137"/>
      <c r="V105" s="137"/>
      <c r="W105" s="137"/>
      <c r="X105" s="97"/>
      <c r="Y105" s="99"/>
      <c r="Z105" s="98"/>
    </row>
    <row r="106" spans="1:26" s="94" customFormat="1" ht="18.75" customHeight="1" x14ac:dyDescent="0.25">
      <c r="A106" s="271"/>
      <c r="B106" s="398"/>
      <c r="C106" s="133"/>
      <c r="D106" s="136"/>
      <c r="E106" s="134"/>
      <c r="F106" s="133"/>
      <c r="G106" s="134"/>
      <c r="H106" s="136"/>
      <c r="I106" s="262"/>
      <c r="J106" s="136"/>
      <c r="K106" s="249"/>
      <c r="L106" s="136"/>
      <c r="M106" s="136"/>
      <c r="N106" s="136"/>
      <c r="O106" s="136"/>
      <c r="P106" s="136"/>
      <c r="Q106" s="136"/>
      <c r="R106" s="136"/>
      <c r="S106" s="137"/>
      <c r="T106" s="136"/>
      <c r="U106" s="137"/>
      <c r="V106" s="137"/>
      <c r="W106" s="137"/>
      <c r="X106" s="97"/>
      <c r="Y106" s="99"/>
      <c r="Z106" s="98"/>
    </row>
    <row r="107" spans="1:26" s="94" customFormat="1" ht="18.75" customHeight="1" x14ac:dyDescent="0.25">
      <c r="A107" s="271"/>
      <c r="B107" s="398"/>
      <c r="C107" s="133"/>
      <c r="D107" s="136"/>
      <c r="E107" s="134"/>
      <c r="F107" s="133"/>
      <c r="G107" s="134"/>
      <c r="H107" s="136"/>
      <c r="I107" s="262"/>
      <c r="J107" s="136"/>
      <c r="K107" s="249"/>
      <c r="L107" s="136"/>
      <c r="M107" s="136"/>
      <c r="N107" s="136"/>
      <c r="O107" s="136"/>
      <c r="P107" s="136"/>
      <c r="Q107" s="136"/>
      <c r="R107" s="136"/>
      <c r="S107" s="137"/>
      <c r="T107" s="136"/>
      <c r="U107" s="137"/>
      <c r="V107" s="137"/>
      <c r="W107" s="137"/>
      <c r="X107" s="97"/>
      <c r="Y107" s="99"/>
      <c r="Z107" s="98"/>
    </row>
    <row r="108" spans="1:26" s="94" customFormat="1" ht="18.75" customHeight="1" x14ac:dyDescent="0.25">
      <c r="A108" s="271"/>
      <c r="B108" s="398"/>
      <c r="C108" s="133"/>
      <c r="D108" s="136"/>
      <c r="E108" s="134"/>
      <c r="F108" s="133"/>
      <c r="G108" s="134"/>
      <c r="H108" s="136"/>
      <c r="I108" s="262"/>
      <c r="J108" s="136"/>
      <c r="K108" s="249"/>
      <c r="L108" s="136"/>
      <c r="M108" s="136"/>
      <c r="N108" s="136"/>
      <c r="O108" s="136"/>
      <c r="P108" s="136"/>
      <c r="Q108" s="136"/>
      <c r="R108" s="136"/>
      <c r="S108" s="137"/>
      <c r="T108" s="136"/>
      <c r="U108" s="137"/>
      <c r="V108" s="137"/>
      <c r="W108" s="137"/>
      <c r="X108" s="97"/>
      <c r="Y108" s="99"/>
      <c r="Z108" s="98"/>
    </row>
    <row r="109" spans="1:26" s="94" customFormat="1" ht="18.75" customHeight="1" x14ac:dyDescent="0.25">
      <c r="A109" s="271"/>
      <c r="B109" s="398"/>
      <c r="C109" s="133"/>
      <c r="D109" s="136"/>
      <c r="E109" s="134"/>
      <c r="F109" s="133"/>
      <c r="G109" s="134"/>
      <c r="H109" s="136"/>
      <c r="I109" s="262"/>
      <c r="J109" s="136"/>
      <c r="K109" s="249"/>
      <c r="L109" s="136"/>
      <c r="M109" s="136"/>
      <c r="N109" s="136"/>
      <c r="O109" s="136"/>
      <c r="P109" s="136"/>
      <c r="Q109" s="136"/>
      <c r="R109" s="136"/>
      <c r="S109" s="137"/>
      <c r="T109" s="136"/>
      <c r="U109" s="137"/>
      <c r="V109" s="137"/>
      <c r="W109" s="137"/>
      <c r="X109" s="97"/>
      <c r="Y109" s="99"/>
      <c r="Z109" s="98"/>
    </row>
    <row r="110" spans="1:26" s="94" customFormat="1" ht="18.75" customHeight="1" x14ac:dyDescent="0.25">
      <c r="A110" s="271"/>
      <c r="B110" s="398"/>
      <c r="C110" s="133"/>
      <c r="D110" s="136"/>
      <c r="E110" s="134"/>
      <c r="F110" s="133"/>
      <c r="G110" s="134"/>
      <c r="H110" s="136"/>
      <c r="I110" s="262"/>
      <c r="J110" s="136"/>
      <c r="K110" s="249"/>
      <c r="L110" s="136"/>
      <c r="M110" s="136"/>
      <c r="N110" s="136"/>
      <c r="O110" s="136"/>
      <c r="P110" s="136"/>
      <c r="Q110" s="136"/>
      <c r="R110" s="136"/>
      <c r="S110" s="137"/>
      <c r="T110" s="136"/>
      <c r="U110" s="137"/>
      <c r="V110" s="137"/>
      <c r="W110" s="137"/>
      <c r="X110" s="97"/>
      <c r="Y110" s="99"/>
      <c r="Z110" s="98"/>
    </row>
    <row r="111" spans="1:26" s="94" customFormat="1" ht="18.75" customHeight="1" x14ac:dyDescent="0.25">
      <c r="A111" s="271"/>
      <c r="B111" s="398"/>
      <c r="C111" s="133"/>
      <c r="D111" s="136"/>
      <c r="E111" s="134"/>
      <c r="F111" s="133"/>
      <c r="G111" s="134"/>
      <c r="H111" s="136"/>
      <c r="I111" s="262"/>
      <c r="J111" s="136"/>
      <c r="K111" s="249"/>
      <c r="L111" s="136"/>
      <c r="M111" s="136"/>
      <c r="N111" s="136"/>
      <c r="O111" s="136"/>
      <c r="P111" s="136"/>
      <c r="Q111" s="136"/>
      <c r="R111" s="136"/>
      <c r="S111" s="137"/>
      <c r="T111" s="136"/>
      <c r="U111" s="137"/>
      <c r="V111" s="137"/>
      <c r="W111" s="137"/>
      <c r="X111" s="97"/>
      <c r="Y111" s="99"/>
      <c r="Z111" s="98"/>
    </row>
    <row r="112" spans="1:26" s="94" customFormat="1" ht="18.75" customHeight="1" x14ac:dyDescent="0.25">
      <c r="A112" s="271"/>
      <c r="B112" s="398"/>
      <c r="C112" s="133"/>
      <c r="D112" s="136"/>
      <c r="E112" s="134"/>
      <c r="F112" s="133"/>
      <c r="G112" s="134"/>
      <c r="H112" s="136"/>
      <c r="I112" s="262"/>
      <c r="J112" s="136"/>
      <c r="K112" s="249"/>
      <c r="L112" s="136"/>
      <c r="M112" s="136"/>
      <c r="N112" s="136"/>
      <c r="O112" s="136"/>
      <c r="P112" s="136"/>
      <c r="Q112" s="136"/>
      <c r="R112" s="136"/>
      <c r="S112" s="137"/>
      <c r="T112" s="136"/>
      <c r="U112" s="137"/>
      <c r="V112" s="137"/>
      <c r="W112" s="137"/>
      <c r="X112" s="97"/>
      <c r="Y112" s="99"/>
      <c r="Z112" s="98"/>
    </row>
    <row r="113" spans="1:26" s="94" customFormat="1" ht="18.75" customHeight="1" x14ac:dyDescent="0.25">
      <c r="A113" s="271"/>
      <c r="B113" s="398"/>
      <c r="C113" s="133"/>
      <c r="D113" s="136"/>
      <c r="E113" s="134"/>
      <c r="F113" s="133"/>
      <c r="G113" s="134"/>
      <c r="H113" s="136"/>
      <c r="I113" s="262"/>
      <c r="J113" s="136"/>
      <c r="K113" s="249"/>
      <c r="L113" s="136"/>
      <c r="M113" s="136"/>
      <c r="N113" s="136"/>
      <c r="O113" s="136"/>
      <c r="P113" s="136"/>
      <c r="Q113" s="136"/>
      <c r="R113" s="136"/>
      <c r="S113" s="137"/>
      <c r="T113" s="136"/>
      <c r="U113" s="137"/>
      <c r="V113" s="137"/>
      <c r="W113" s="137"/>
      <c r="X113" s="97"/>
      <c r="Y113" s="99"/>
      <c r="Z113" s="98"/>
    </row>
    <row r="114" spans="1:26" s="94" customFormat="1" ht="18.75" customHeight="1" x14ac:dyDescent="0.25">
      <c r="A114" s="271"/>
      <c r="B114" s="398"/>
      <c r="C114" s="133"/>
      <c r="D114" s="136"/>
      <c r="E114" s="134"/>
      <c r="F114" s="133"/>
      <c r="G114" s="134"/>
      <c r="H114" s="136"/>
      <c r="I114" s="262"/>
      <c r="J114" s="136"/>
      <c r="K114" s="249"/>
      <c r="L114" s="136"/>
      <c r="M114" s="136"/>
      <c r="N114" s="136"/>
      <c r="O114" s="136"/>
      <c r="P114" s="136"/>
      <c r="Q114" s="136"/>
      <c r="R114" s="136"/>
      <c r="S114" s="137"/>
      <c r="T114" s="136"/>
      <c r="U114" s="137"/>
      <c r="V114" s="137"/>
      <c r="W114" s="137"/>
      <c r="X114" s="97"/>
      <c r="Y114" s="99"/>
      <c r="Z114" s="98"/>
    </row>
    <row r="115" spans="1:26" s="94" customFormat="1" ht="18.75" customHeight="1" x14ac:dyDescent="0.25">
      <c r="A115" s="271"/>
      <c r="B115" s="398"/>
      <c r="C115" s="133"/>
      <c r="D115" s="136"/>
      <c r="E115" s="134"/>
      <c r="F115" s="133"/>
      <c r="G115" s="134"/>
      <c r="H115" s="136"/>
      <c r="I115" s="262"/>
      <c r="J115" s="136"/>
      <c r="K115" s="249"/>
      <c r="L115" s="136"/>
      <c r="M115" s="136"/>
      <c r="N115" s="136"/>
      <c r="O115" s="136"/>
      <c r="P115" s="136"/>
      <c r="Q115" s="136"/>
      <c r="R115" s="136"/>
      <c r="S115" s="137"/>
      <c r="T115" s="136"/>
      <c r="U115" s="137"/>
      <c r="V115" s="137"/>
      <c r="W115" s="137"/>
      <c r="X115" s="97"/>
      <c r="Y115" s="99"/>
      <c r="Z115" s="98"/>
    </row>
    <row r="116" spans="1:26" s="94" customFormat="1" ht="18.75" customHeight="1" x14ac:dyDescent="0.25">
      <c r="A116" s="271"/>
      <c r="B116" s="398"/>
      <c r="C116" s="133"/>
      <c r="D116" s="136"/>
      <c r="E116" s="134"/>
      <c r="F116" s="133"/>
      <c r="G116" s="134"/>
      <c r="H116" s="136"/>
      <c r="I116" s="262"/>
      <c r="J116" s="136"/>
      <c r="K116" s="249"/>
      <c r="L116" s="136"/>
      <c r="M116" s="136"/>
      <c r="N116" s="136"/>
      <c r="O116" s="136"/>
      <c r="P116" s="136"/>
      <c r="Q116" s="136"/>
      <c r="R116" s="136"/>
      <c r="S116" s="137"/>
      <c r="T116" s="136"/>
      <c r="U116" s="137"/>
      <c r="V116" s="137"/>
      <c r="W116" s="137"/>
      <c r="X116" s="97"/>
      <c r="Y116" s="99"/>
      <c r="Z116" s="98"/>
    </row>
    <row r="117" spans="1:26" s="94" customFormat="1" ht="18.75" customHeight="1" x14ac:dyDescent="0.25">
      <c r="A117" s="271"/>
      <c r="B117" s="398"/>
      <c r="C117" s="133"/>
      <c r="D117" s="136"/>
      <c r="E117" s="134"/>
      <c r="F117" s="133"/>
      <c r="G117" s="134"/>
      <c r="H117" s="136"/>
      <c r="I117" s="262"/>
      <c r="J117" s="136"/>
      <c r="K117" s="249"/>
      <c r="L117" s="136"/>
      <c r="M117" s="136"/>
      <c r="N117" s="136"/>
      <c r="O117" s="136"/>
      <c r="P117" s="136"/>
      <c r="Q117" s="136"/>
      <c r="R117" s="136"/>
      <c r="S117" s="137"/>
      <c r="T117" s="136"/>
      <c r="U117" s="137"/>
      <c r="V117" s="137"/>
      <c r="W117" s="137"/>
      <c r="X117" s="97"/>
      <c r="Y117" s="99"/>
      <c r="Z117" s="98"/>
    </row>
    <row r="118" spans="1:26" s="94" customFormat="1" ht="18.75" customHeight="1" x14ac:dyDescent="0.25">
      <c r="A118" s="271"/>
      <c r="B118" s="398"/>
      <c r="C118" s="133"/>
      <c r="D118" s="136"/>
      <c r="E118" s="134"/>
      <c r="F118" s="133"/>
      <c r="G118" s="134"/>
      <c r="H118" s="136"/>
      <c r="I118" s="262"/>
      <c r="J118" s="136"/>
      <c r="K118" s="249"/>
      <c r="L118" s="136"/>
      <c r="M118" s="136"/>
      <c r="N118" s="136"/>
      <c r="O118" s="136"/>
      <c r="P118" s="136"/>
      <c r="Q118" s="136"/>
      <c r="R118" s="136"/>
      <c r="S118" s="137"/>
      <c r="T118" s="136"/>
      <c r="U118" s="137"/>
      <c r="V118" s="137"/>
      <c r="W118" s="137"/>
      <c r="X118" s="97"/>
      <c r="Y118" s="99"/>
      <c r="Z118" s="98"/>
    </row>
    <row r="119" spans="1:26" s="94" customFormat="1" ht="18.75" customHeight="1" x14ac:dyDescent="0.25">
      <c r="A119" s="271"/>
      <c r="B119" s="398"/>
      <c r="C119" s="133"/>
      <c r="D119" s="136"/>
      <c r="E119" s="134"/>
      <c r="F119" s="133"/>
      <c r="G119" s="134"/>
      <c r="H119" s="136"/>
      <c r="I119" s="262"/>
      <c r="J119" s="136"/>
      <c r="K119" s="249"/>
      <c r="L119" s="136"/>
      <c r="M119" s="136"/>
      <c r="N119" s="136"/>
      <c r="O119" s="136"/>
      <c r="P119" s="136"/>
      <c r="Q119" s="136"/>
      <c r="R119" s="136"/>
      <c r="S119" s="137"/>
      <c r="T119" s="136"/>
      <c r="U119" s="137"/>
      <c r="V119" s="137"/>
      <c r="W119" s="137"/>
      <c r="X119" s="97"/>
      <c r="Y119" s="99"/>
      <c r="Z119" s="98"/>
    </row>
    <row r="120" spans="1:26" s="94" customFormat="1" ht="18.75" customHeight="1" x14ac:dyDescent="0.25">
      <c r="A120" s="271"/>
      <c r="B120" s="398"/>
      <c r="C120" s="133"/>
      <c r="D120" s="136"/>
      <c r="E120" s="134"/>
      <c r="F120" s="133"/>
      <c r="G120" s="134"/>
      <c r="H120" s="136"/>
      <c r="I120" s="262"/>
      <c r="J120" s="136"/>
      <c r="K120" s="249"/>
      <c r="L120" s="136"/>
      <c r="M120" s="136"/>
      <c r="N120" s="136"/>
      <c r="O120" s="136"/>
      <c r="P120" s="136"/>
      <c r="Q120" s="136"/>
      <c r="R120" s="136"/>
      <c r="S120" s="137"/>
      <c r="T120" s="136"/>
      <c r="U120" s="137"/>
      <c r="V120" s="137"/>
      <c r="W120" s="137"/>
      <c r="X120" s="97"/>
      <c r="Y120" s="99"/>
      <c r="Z120" s="98"/>
    </row>
    <row r="121" spans="1:26" s="94" customFormat="1" ht="18.75" customHeight="1" x14ac:dyDescent="0.25">
      <c r="A121" s="271"/>
      <c r="B121" s="398"/>
      <c r="C121" s="133"/>
      <c r="D121" s="136"/>
      <c r="E121" s="134"/>
      <c r="F121" s="133"/>
      <c r="G121" s="134"/>
      <c r="H121" s="136"/>
      <c r="I121" s="262"/>
      <c r="J121" s="136"/>
      <c r="K121" s="249"/>
      <c r="L121" s="136"/>
      <c r="M121" s="136"/>
      <c r="N121" s="136"/>
      <c r="O121" s="136"/>
      <c r="P121" s="136"/>
      <c r="Q121" s="136"/>
      <c r="R121" s="136"/>
      <c r="S121" s="137"/>
      <c r="T121" s="136"/>
      <c r="U121" s="137"/>
      <c r="V121" s="137"/>
      <c r="W121" s="137"/>
      <c r="X121" s="97"/>
      <c r="Y121" s="99"/>
      <c r="Z121" s="98"/>
    </row>
    <row r="122" spans="1:26" s="94" customFormat="1" ht="18.75" customHeight="1" x14ac:dyDescent="0.25">
      <c r="A122" s="271"/>
      <c r="B122" s="398"/>
      <c r="C122" s="133"/>
      <c r="D122" s="136"/>
      <c r="E122" s="134"/>
      <c r="F122" s="133"/>
      <c r="G122" s="134"/>
      <c r="H122" s="136"/>
      <c r="I122" s="262"/>
      <c r="J122" s="136"/>
      <c r="K122" s="249"/>
      <c r="L122" s="136"/>
      <c r="M122" s="136"/>
      <c r="N122" s="136"/>
      <c r="O122" s="136"/>
      <c r="P122" s="136"/>
      <c r="Q122" s="136"/>
      <c r="R122" s="136"/>
      <c r="S122" s="137"/>
      <c r="T122" s="136"/>
      <c r="U122" s="137"/>
      <c r="V122" s="137"/>
      <c r="W122" s="137"/>
      <c r="X122" s="97"/>
      <c r="Y122" s="99"/>
      <c r="Z122" s="98"/>
    </row>
    <row r="123" spans="1:26" s="94" customFormat="1" ht="18.75" customHeight="1" x14ac:dyDescent="0.25">
      <c r="A123" s="271"/>
      <c r="B123" s="398"/>
      <c r="C123" s="133"/>
      <c r="D123" s="136"/>
      <c r="E123" s="134"/>
      <c r="F123" s="133"/>
      <c r="G123" s="134"/>
      <c r="H123" s="136"/>
      <c r="I123" s="262"/>
      <c r="J123" s="136"/>
      <c r="K123" s="249"/>
      <c r="L123" s="136"/>
      <c r="M123" s="136"/>
      <c r="N123" s="136"/>
      <c r="O123" s="136"/>
      <c r="P123" s="136"/>
      <c r="Q123" s="136"/>
      <c r="R123" s="136"/>
      <c r="S123" s="137"/>
      <c r="T123" s="145"/>
      <c r="U123" s="680"/>
      <c r="V123" s="146"/>
      <c r="W123" s="137"/>
      <c r="X123" s="280" t="s">
        <v>508</v>
      </c>
      <c r="Y123" s="99"/>
      <c r="Z123" s="98"/>
    </row>
    <row r="124" spans="1:26" s="94" customFormat="1" ht="18.75" customHeight="1" x14ac:dyDescent="0.25">
      <c r="A124" s="271"/>
      <c r="B124" s="398"/>
      <c r="C124" s="133"/>
      <c r="D124" s="136"/>
      <c r="E124" s="134"/>
      <c r="F124" s="133"/>
      <c r="G124" s="134"/>
      <c r="H124" s="136"/>
      <c r="I124" s="262"/>
      <c r="J124" s="136"/>
      <c r="K124" s="249"/>
      <c r="L124" s="136"/>
      <c r="M124" s="136"/>
      <c r="N124" s="136"/>
      <c r="O124" s="136"/>
      <c r="P124" s="136"/>
      <c r="Q124" s="136"/>
      <c r="R124" s="136"/>
      <c r="S124" s="137"/>
      <c r="T124" s="141"/>
      <c r="U124" s="682"/>
      <c r="V124" s="142"/>
      <c r="W124" s="137"/>
      <c r="X124" s="280" t="s">
        <v>508</v>
      </c>
      <c r="Y124" s="99"/>
      <c r="Z124" s="98"/>
    </row>
    <row r="125" spans="1:26" s="94" customFormat="1" ht="18.75" customHeight="1" x14ac:dyDescent="0.25">
      <c r="A125" s="271"/>
      <c r="B125" s="398"/>
      <c r="C125" s="133"/>
      <c r="D125" s="136"/>
      <c r="E125" s="134"/>
      <c r="F125" s="133"/>
      <c r="G125" s="134"/>
      <c r="H125" s="136"/>
      <c r="I125" s="262"/>
      <c r="J125" s="136"/>
      <c r="K125" s="249"/>
      <c r="L125" s="136"/>
      <c r="M125" s="136"/>
      <c r="N125" s="136"/>
      <c r="O125" s="136"/>
      <c r="P125" s="136"/>
      <c r="Q125" s="136"/>
      <c r="R125" s="136"/>
      <c r="S125" s="137"/>
      <c r="T125" s="136"/>
      <c r="U125" s="137"/>
      <c r="V125" s="137"/>
      <c r="W125" s="137"/>
      <c r="X125" s="281"/>
      <c r="Y125" s="99"/>
      <c r="Z125" s="98"/>
    </row>
    <row r="126" spans="1:26" s="94" customFormat="1" ht="18.75" customHeight="1" x14ac:dyDescent="0.25">
      <c r="A126" s="271"/>
      <c r="B126" s="398"/>
      <c r="C126" s="133"/>
      <c r="D126" s="136"/>
      <c r="E126" s="134"/>
      <c r="F126" s="133"/>
      <c r="G126" s="134"/>
      <c r="H126" s="136"/>
      <c r="I126" s="262"/>
      <c r="J126" s="136"/>
      <c r="K126" s="249"/>
      <c r="L126" s="136"/>
      <c r="M126" s="136"/>
      <c r="N126" s="136"/>
      <c r="O126" s="136"/>
      <c r="P126" s="136"/>
      <c r="Q126" s="136"/>
      <c r="R126" s="136"/>
      <c r="S126" s="137"/>
      <c r="T126" s="136"/>
      <c r="U126" s="137"/>
      <c r="V126" s="137"/>
      <c r="W126" s="137"/>
      <c r="X126" s="97"/>
      <c r="Y126" s="99"/>
      <c r="Z126" s="98"/>
    </row>
    <row r="127" spans="1:26" s="94" customFormat="1" ht="18.75" customHeight="1" x14ac:dyDescent="0.25">
      <c r="A127" s="271"/>
      <c r="B127" s="398"/>
      <c r="C127" s="133"/>
      <c r="D127" s="136"/>
      <c r="E127" s="134"/>
      <c r="F127" s="133"/>
      <c r="G127" s="134"/>
      <c r="H127" s="136"/>
      <c r="I127" s="262"/>
      <c r="J127" s="136"/>
      <c r="K127" s="249"/>
      <c r="L127" s="136"/>
      <c r="M127" s="136"/>
      <c r="N127" s="136"/>
      <c r="O127" s="136"/>
      <c r="P127" s="136"/>
      <c r="Q127" s="136"/>
      <c r="R127" s="136"/>
      <c r="S127" s="137"/>
      <c r="T127" s="136"/>
      <c r="U127" s="137"/>
      <c r="V127" s="137"/>
      <c r="W127" s="137"/>
      <c r="X127" s="97"/>
      <c r="Y127" s="99"/>
      <c r="Z127" s="98"/>
    </row>
    <row r="128" spans="1:26" s="94" customFormat="1" ht="18.75" customHeight="1" x14ac:dyDescent="0.25">
      <c r="A128" s="271"/>
      <c r="B128" s="398"/>
      <c r="C128" s="133"/>
      <c r="D128" s="136"/>
      <c r="E128" s="134"/>
      <c r="F128" s="133"/>
      <c r="G128" s="134"/>
      <c r="H128" s="136"/>
      <c r="I128" s="262"/>
      <c r="J128" s="136"/>
      <c r="K128" s="249"/>
      <c r="L128" s="136"/>
      <c r="M128" s="136"/>
      <c r="N128" s="136"/>
      <c r="O128" s="136"/>
      <c r="P128" s="136"/>
      <c r="Q128" s="136"/>
      <c r="R128" s="136"/>
      <c r="S128" s="137"/>
      <c r="T128" s="136"/>
      <c r="U128" s="137"/>
      <c r="V128" s="137"/>
      <c r="W128" s="137"/>
      <c r="X128" s="97"/>
      <c r="Y128" s="99"/>
      <c r="Z128" s="98"/>
    </row>
    <row r="129" spans="1:26" s="94" customFormat="1" ht="18.75" customHeight="1" x14ac:dyDescent="0.25">
      <c r="A129" s="271"/>
      <c r="B129" s="398"/>
      <c r="C129" s="133"/>
      <c r="D129" s="136"/>
      <c r="E129" s="134"/>
      <c r="F129" s="133"/>
      <c r="G129" s="134"/>
      <c r="H129" s="136"/>
      <c r="I129" s="262"/>
      <c r="J129" s="136"/>
      <c r="K129" s="249"/>
      <c r="L129" s="136"/>
      <c r="M129" s="136"/>
      <c r="N129" s="136"/>
      <c r="O129" s="136"/>
      <c r="P129" s="136"/>
      <c r="Q129" s="136"/>
      <c r="R129" s="136"/>
      <c r="S129" s="137"/>
      <c r="T129" s="136"/>
      <c r="U129" s="137"/>
      <c r="V129" s="137"/>
      <c r="W129" s="137"/>
      <c r="X129" s="97"/>
      <c r="Y129" s="99"/>
      <c r="Z129" s="98"/>
    </row>
    <row r="130" spans="1:26" s="94" customFormat="1" ht="18.75" customHeight="1" x14ac:dyDescent="0.25">
      <c r="A130" s="271"/>
      <c r="B130" s="398"/>
      <c r="C130" s="133"/>
      <c r="D130" s="136"/>
      <c r="E130" s="134"/>
      <c r="F130" s="133"/>
      <c r="G130" s="134"/>
      <c r="H130" s="136"/>
      <c r="I130" s="262"/>
      <c r="J130" s="136"/>
      <c r="K130" s="249"/>
      <c r="L130" s="136"/>
      <c r="M130" s="136"/>
      <c r="N130" s="136"/>
      <c r="O130" s="136"/>
      <c r="P130" s="136"/>
      <c r="Q130" s="136"/>
      <c r="R130" s="136"/>
      <c r="S130" s="137"/>
      <c r="T130" s="136"/>
      <c r="U130" s="137"/>
      <c r="V130" s="137"/>
      <c r="W130" s="137"/>
      <c r="X130" s="97"/>
      <c r="Y130" s="99"/>
      <c r="Z130" s="98"/>
    </row>
    <row r="131" spans="1:26" s="94" customFormat="1" ht="18.75" customHeight="1" x14ac:dyDescent="0.25">
      <c r="A131" s="271"/>
      <c r="B131" s="398"/>
      <c r="C131" s="133"/>
      <c r="D131" s="136"/>
      <c r="E131" s="134"/>
      <c r="F131" s="133"/>
      <c r="G131" s="134"/>
      <c r="H131" s="136"/>
      <c r="I131" s="262"/>
      <c r="J131" s="136"/>
      <c r="K131" s="249"/>
      <c r="L131" s="136"/>
      <c r="M131" s="136"/>
      <c r="N131" s="136"/>
      <c r="O131" s="136"/>
      <c r="P131" s="136"/>
      <c r="Q131" s="136"/>
      <c r="R131" s="136"/>
      <c r="S131" s="137"/>
      <c r="T131" s="136"/>
      <c r="U131" s="137"/>
      <c r="V131" s="137"/>
      <c r="W131" s="137"/>
      <c r="X131" s="97"/>
      <c r="Y131" s="99"/>
      <c r="Z131" s="98"/>
    </row>
    <row r="132" spans="1:26" s="94" customFormat="1" ht="18.75" customHeight="1" x14ac:dyDescent="0.25">
      <c r="A132" s="271"/>
      <c r="B132" s="398"/>
      <c r="C132" s="133"/>
      <c r="D132" s="136"/>
      <c r="E132" s="134"/>
      <c r="F132" s="133"/>
      <c r="G132" s="134"/>
      <c r="H132" s="136"/>
      <c r="I132" s="262"/>
      <c r="J132" s="136"/>
      <c r="K132" s="249"/>
      <c r="L132" s="136"/>
      <c r="M132" s="136"/>
      <c r="N132" s="136"/>
      <c r="O132" s="136"/>
      <c r="P132" s="136"/>
      <c r="Q132" s="136"/>
      <c r="R132" s="136"/>
      <c r="S132" s="137"/>
      <c r="T132" s="136"/>
      <c r="U132" s="137"/>
      <c r="V132" s="137"/>
      <c r="W132" s="137"/>
      <c r="X132" s="97"/>
      <c r="Y132" s="99"/>
      <c r="Z132" s="98"/>
    </row>
    <row r="133" spans="1:26" s="94" customFormat="1" ht="18.75" customHeight="1" x14ac:dyDescent="0.25">
      <c r="A133" s="271"/>
      <c r="B133" s="398"/>
      <c r="C133" s="133"/>
      <c r="D133" s="136"/>
      <c r="E133" s="134"/>
      <c r="F133" s="133"/>
      <c r="G133" s="134"/>
      <c r="H133" s="136"/>
      <c r="I133" s="262"/>
      <c r="J133" s="136"/>
      <c r="K133" s="249"/>
      <c r="L133" s="136"/>
      <c r="M133" s="136"/>
      <c r="N133" s="136"/>
      <c r="O133" s="136"/>
      <c r="P133" s="136"/>
      <c r="Q133" s="136"/>
      <c r="R133" s="136"/>
      <c r="S133" s="137"/>
      <c r="T133" s="136"/>
      <c r="U133" s="137"/>
      <c r="V133" s="137"/>
      <c r="W133" s="137"/>
      <c r="X133" s="97"/>
      <c r="Y133" s="99"/>
      <c r="Z133" s="98"/>
    </row>
    <row r="134" spans="1:26" s="94" customFormat="1" ht="18.75" customHeight="1" x14ac:dyDescent="0.25">
      <c r="A134" s="271"/>
      <c r="B134" s="398"/>
      <c r="C134" s="133"/>
      <c r="D134" s="136"/>
      <c r="E134" s="134"/>
      <c r="F134" s="133"/>
      <c r="G134" s="134"/>
      <c r="H134" s="136"/>
      <c r="I134" s="262"/>
      <c r="J134" s="136"/>
      <c r="K134" s="249"/>
      <c r="L134" s="136"/>
      <c r="M134" s="136"/>
      <c r="N134" s="136"/>
      <c r="O134" s="136"/>
      <c r="P134" s="136"/>
      <c r="Q134" s="136"/>
      <c r="R134" s="136"/>
      <c r="S134" s="137"/>
      <c r="T134" s="136"/>
      <c r="U134" s="137"/>
      <c r="V134" s="137"/>
      <c r="W134" s="137"/>
      <c r="X134" s="97"/>
      <c r="Y134" s="99"/>
      <c r="Z134" s="98"/>
    </row>
    <row r="135" spans="1:26" s="94" customFormat="1" ht="18.75" customHeight="1" x14ac:dyDescent="0.25">
      <c r="A135" s="271"/>
      <c r="B135" s="398"/>
      <c r="C135" s="133"/>
      <c r="D135" s="136"/>
      <c r="E135" s="134"/>
      <c r="F135" s="133"/>
      <c r="G135" s="134"/>
      <c r="H135" s="136"/>
      <c r="I135" s="262"/>
      <c r="J135" s="136"/>
      <c r="K135" s="249"/>
      <c r="L135" s="136"/>
      <c r="M135" s="136"/>
      <c r="N135" s="136"/>
      <c r="O135" s="136"/>
      <c r="P135" s="136"/>
      <c r="Q135" s="136"/>
      <c r="R135" s="136"/>
      <c r="S135" s="137"/>
      <c r="T135" s="136"/>
      <c r="U135" s="137"/>
      <c r="V135" s="137"/>
      <c r="W135" s="137"/>
      <c r="X135" s="97"/>
      <c r="Y135" s="99"/>
      <c r="Z135" s="98"/>
    </row>
    <row r="136" spans="1:26" s="94" customFormat="1" ht="18.75" customHeight="1" x14ac:dyDescent="0.25">
      <c r="A136" s="271"/>
      <c r="B136" s="398"/>
      <c r="C136" s="133"/>
      <c r="D136" s="136"/>
      <c r="E136" s="134"/>
      <c r="F136" s="133"/>
      <c r="G136" s="134"/>
      <c r="H136" s="136"/>
      <c r="I136" s="262"/>
      <c r="J136" s="136"/>
      <c r="K136" s="249"/>
      <c r="L136" s="136"/>
      <c r="M136" s="136"/>
      <c r="N136" s="136"/>
      <c r="O136" s="136"/>
      <c r="P136" s="136"/>
      <c r="Q136" s="136"/>
      <c r="R136" s="136"/>
      <c r="S136" s="137"/>
      <c r="T136" s="136"/>
      <c r="U136" s="137"/>
      <c r="V136" s="137"/>
      <c r="W136" s="137"/>
      <c r="X136" s="97"/>
      <c r="Y136" s="99"/>
      <c r="Z136" s="98"/>
    </row>
    <row r="137" spans="1:26" s="94" customFormat="1" ht="18.75" customHeight="1" x14ac:dyDescent="0.25">
      <c r="A137" s="271"/>
      <c r="B137" s="398"/>
      <c r="C137" s="133"/>
      <c r="D137" s="136"/>
      <c r="E137" s="134"/>
      <c r="F137" s="133"/>
      <c r="G137" s="134"/>
      <c r="H137" s="136"/>
      <c r="I137" s="262"/>
      <c r="J137" s="136"/>
      <c r="K137" s="249"/>
      <c r="L137" s="136"/>
      <c r="M137" s="136"/>
      <c r="N137" s="136"/>
      <c r="O137" s="136"/>
      <c r="P137" s="136"/>
      <c r="Q137" s="136"/>
      <c r="R137" s="136"/>
      <c r="S137" s="137"/>
      <c r="T137" s="136"/>
      <c r="U137" s="137"/>
      <c r="V137" s="137"/>
      <c r="W137" s="137"/>
      <c r="X137" s="97"/>
      <c r="Y137" s="99"/>
      <c r="Z137" s="98"/>
    </row>
    <row r="138" spans="1:26" s="94" customFormat="1" ht="18.75" customHeight="1" x14ac:dyDescent="0.25">
      <c r="A138" s="271"/>
      <c r="B138" s="398"/>
      <c r="C138" s="133"/>
      <c r="D138" s="136"/>
      <c r="E138" s="134"/>
      <c r="F138" s="133"/>
      <c r="G138" s="134"/>
      <c r="H138" s="136"/>
      <c r="I138" s="262"/>
      <c r="J138" s="136"/>
      <c r="K138" s="249"/>
      <c r="L138" s="136"/>
      <c r="M138" s="136"/>
      <c r="N138" s="136"/>
      <c r="O138" s="136"/>
      <c r="P138" s="136"/>
      <c r="Q138" s="136"/>
      <c r="R138" s="136"/>
      <c r="S138" s="137"/>
      <c r="T138" s="136"/>
      <c r="U138" s="137"/>
      <c r="V138" s="137"/>
      <c r="W138" s="137"/>
      <c r="X138" s="97"/>
      <c r="Y138" s="99"/>
      <c r="Z138" s="98"/>
    </row>
    <row r="139" spans="1:26" s="94" customFormat="1" ht="18.75" customHeight="1" x14ac:dyDescent="0.25">
      <c r="A139" s="271"/>
      <c r="B139" s="398"/>
      <c r="C139" s="133"/>
      <c r="D139" s="136"/>
      <c r="E139" s="134"/>
      <c r="F139" s="133"/>
      <c r="G139" s="134"/>
      <c r="H139" s="136"/>
      <c r="I139" s="262"/>
      <c r="J139" s="136"/>
      <c r="K139" s="249"/>
      <c r="L139" s="136"/>
      <c r="M139" s="136"/>
      <c r="N139" s="136"/>
      <c r="O139" s="136"/>
      <c r="P139" s="136"/>
      <c r="Q139" s="136"/>
      <c r="R139" s="136"/>
      <c r="S139" s="137"/>
      <c r="T139" s="136"/>
      <c r="U139" s="137"/>
      <c r="V139" s="137"/>
      <c r="W139" s="137"/>
      <c r="X139" s="97"/>
      <c r="Y139" s="99"/>
      <c r="Z139" s="98"/>
    </row>
    <row r="140" spans="1:26" s="94" customFormat="1" ht="18.75" customHeight="1" x14ac:dyDescent="0.25">
      <c r="A140" s="271"/>
      <c r="B140" s="398"/>
      <c r="C140" s="133"/>
      <c r="D140" s="136"/>
      <c r="E140" s="134"/>
      <c r="F140" s="133"/>
      <c r="G140" s="134"/>
      <c r="H140" s="136"/>
      <c r="I140" s="262"/>
      <c r="J140" s="136"/>
      <c r="K140" s="249"/>
      <c r="L140" s="136"/>
      <c r="M140" s="136"/>
      <c r="N140" s="136"/>
      <c r="O140" s="136"/>
      <c r="P140" s="136"/>
      <c r="Q140" s="136"/>
      <c r="R140" s="136"/>
      <c r="S140" s="137"/>
      <c r="T140" s="136"/>
      <c r="U140" s="137"/>
      <c r="V140" s="137"/>
      <c r="W140" s="137"/>
      <c r="X140" s="97"/>
      <c r="Y140" s="99"/>
      <c r="Z140" s="98"/>
    </row>
    <row r="141" spans="1:26" s="94" customFormat="1" ht="18.75" customHeight="1" x14ac:dyDescent="0.25">
      <c r="A141" s="271"/>
      <c r="B141" s="398"/>
      <c r="C141" s="133"/>
      <c r="D141" s="136"/>
      <c r="E141" s="134"/>
      <c r="F141" s="133"/>
      <c r="G141" s="134"/>
      <c r="H141" s="136"/>
      <c r="I141" s="262"/>
      <c r="J141" s="136"/>
      <c r="K141" s="249"/>
      <c r="L141" s="136"/>
      <c r="M141" s="136"/>
      <c r="N141" s="136"/>
      <c r="O141" s="136"/>
      <c r="P141" s="136"/>
      <c r="Q141" s="136"/>
      <c r="R141" s="136"/>
      <c r="S141" s="137"/>
      <c r="T141" s="136"/>
      <c r="U141" s="137"/>
      <c r="V141" s="137"/>
      <c r="W141" s="137"/>
      <c r="X141" s="97"/>
      <c r="Y141" s="99"/>
      <c r="Z141" s="98"/>
    </row>
    <row r="142" spans="1:26" s="94" customFormat="1" ht="18.75" customHeight="1" x14ac:dyDescent="0.25">
      <c r="A142" s="271"/>
      <c r="B142" s="398"/>
      <c r="C142" s="133"/>
      <c r="D142" s="136"/>
      <c r="E142" s="134"/>
      <c r="F142" s="133"/>
      <c r="G142" s="134"/>
      <c r="H142" s="136"/>
      <c r="I142" s="136"/>
      <c r="J142" s="141"/>
      <c r="K142" s="136"/>
      <c r="L142" s="136"/>
      <c r="M142" s="136"/>
      <c r="N142" s="136"/>
      <c r="O142" s="136"/>
      <c r="P142" s="136"/>
      <c r="Q142" s="136"/>
      <c r="R142" s="136"/>
      <c r="S142" s="137"/>
      <c r="T142" s="136"/>
      <c r="U142" s="137"/>
      <c r="V142" s="137"/>
      <c r="W142" s="137"/>
      <c r="X142" s="97"/>
      <c r="Y142" s="99"/>
      <c r="Z142" s="98"/>
    </row>
    <row r="143" spans="1:26" s="94" customFormat="1" ht="18.75" customHeight="1" x14ac:dyDescent="0.25">
      <c r="A143" s="271"/>
      <c r="B143" s="398"/>
      <c r="C143" s="133"/>
      <c r="D143" s="136"/>
      <c r="E143" s="134"/>
      <c r="F143" s="133"/>
      <c r="G143" s="134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7"/>
      <c r="T143" s="136"/>
      <c r="U143" s="137"/>
      <c r="V143" s="137"/>
      <c r="W143" s="137"/>
      <c r="X143" s="97"/>
      <c r="Y143" s="99"/>
      <c r="Z143" s="98"/>
    </row>
    <row r="144" spans="1:26" s="94" customFormat="1" ht="18.75" customHeight="1" x14ac:dyDescent="0.25">
      <c r="A144" s="271"/>
      <c r="B144" s="398"/>
      <c r="C144" s="133"/>
      <c r="D144" s="136"/>
      <c r="E144" s="134"/>
      <c r="F144" s="133"/>
      <c r="G144" s="134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7"/>
      <c r="T144" s="136"/>
      <c r="U144" s="137"/>
      <c r="V144" s="137"/>
      <c r="W144" s="137"/>
      <c r="X144" s="280" t="s">
        <v>508</v>
      </c>
      <c r="Y144" s="99"/>
      <c r="Z144" s="98"/>
    </row>
    <row r="145" spans="1:26" s="94" customFormat="1" ht="18.75" customHeight="1" x14ac:dyDescent="0.25">
      <c r="A145" s="271"/>
      <c r="B145" s="398"/>
      <c r="C145" s="133"/>
      <c r="D145" s="136"/>
      <c r="E145" s="134"/>
      <c r="F145" s="133"/>
      <c r="G145" s="134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7"/>
      <c r="T145" s="136"/>
      <c r="U145" s="137"/>
      <c r="V145" s="137"/>
      <c r="W145" s="137"/>
      <c r="X145" s="97"/>
      <c r="Y145" s="99"/>
      <c r="Z145" s="98"/>
    </row>
    <row r="146" spans="1:26" s="94" customFormat="1" ht="18.75" customHeight="1" x14ac:dyDescent="0.25">
      <c r="A146" s="271"/>
      <c r="B146" s="398"/>
      <c r="C146" s="133"/>
      <c r="D146" s="136"/>
      <c r="E146" s="134"/>
      <c r="F146" s="133"/>
      <c r="G146" s="134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7"/>
      <c r="T146" s="136"/>
      <c r="U146" s="137"/>
      <c r="V146" s="137"/>
      <c r="W146" s="137"/>
      <c r="X146" s="97"/>
      <c r="Y146" s="99"/>
      <c r="Z146" s="98"/>
    </row>
    <row r="147" spans="1:26" s="94" customFormat="1" ht="18.75" customHeight="1" x14ac:dyDescent="0.25">
      <c r="A147" s="271"/>
      <c r="B147" s="398"/>
      <c r="C147" s="133"/>
      <c r="D147" s="136"/>
      <c r="E147" s="134"/>
      <c r="F147" s="133"/>
      <c r="G147" s="134"/>
      <c r="H147" s="136"/>
      <c r="I147" s="136"/>
      <c r="J147" s="145"/>
      <c r="K147" s="136"/>
      <c r="L147" s="136"/>
      <c r="M147" s="136"/>
      <c r="N147" s="136"/>
      <c r="O147" s="136"/>
      <c r="P147" s="136"/>
      <c r="Q147" s="136"/>
      <c r="R147" s="136"/>
      <c r="S147" s="137"/>
      <c r="T147" s="136"/>
      <c r="U147" s="137"/>
      <c r="V147" s="137"/>
      <c r="W147" s="137"/>
      <c r="X147" s="97"/>
      <c r="Y147" s="99"/>
      <c r="Z147" s="98"/>
    </row>
    <row r="148" spans="1:26" s="94" customFormat="1" ht="18.75" customHeight="1" x14ac:dyDescent="0.25">
      <c r="A148" s="271"/>
      <c r="B148" s="398"/>
      <c r="C148" s="133"/>
      <c r="D148" s="136"/>
      <c r="E148" s="134"/>
      <c r="F148" s="133"/>
      <c r="G148" s="134"/>
      <c r="H148" s="136"/>
      <c r="I148" s="262"/>
      <c r="J148" s="136"/>
      <c r="K148" s="249"/>
      <c r="L148" s="136"/>
      <c r="M148" s="136"/>
      <c r="N148" s="136"/>
      <c r="O148" s="136"/>
      <c r="P148" s="136"/>
      <c r="Q148" s="136"/>
      <c r="R148" s="137"/>
      <c r="S148" s="137"/>
      <c r="T148" s="136"/>
      <c r="U148" s="137"/>
      <c r="V148" s="137"/>
      <c r="W148" s="137"/>
      <c r="X148" s="97"/>
      <c r="Y148" s="99"/>
      <c r="Z148" s="98"/>
    </row>
    <row r="149" spans="1:26" s="94" customFormat="1" ht="18.75" customHeight="1" x14ac:dyDescent="0.25">
      <c r="A149" s="271"/>
      <c r="B149" s="398"/>
      <c r="C149" s="133"/>
      <c r="D149" s="136"/>
      <c r="E149" s="134"/>
      <c r="F149" s="133"/>
      <c r="G149" s="134"/>
      <c r="H149" s="136"/>
      <c r="I149" s="262"/>
      <c r="J149" s="136"/>
      <c r="K149" s="249"/>
      <c r="L149" s="136"/>
      <c r="M149" s="136"/>
      <c r="N149" s="136"/>
      <c r="O149" s="136"/>
      <c r="P149" s="136"/>
      <c r="Q149" s="136"/>
      <c r="R149" s="136"/>
      <c r="S149" s="137"/>
      <c r="T149" s="136"/>
      <c r="U149" s="137"/>
      <c r="V149" s="137"/>
      <c r="W149" s="137"/>
      <c r="X149" s="97"/>
      <c r="Y149" s="99"/>
      <c r="Z149" s="98"/>
    </row>
    <row r="150" spans="1:26" s="94" customFormat="1" ht="18.75" customHeight="1" x14ac:dyDescent="0.25">
      <c r="A150" s="271"/>
      <c r="B150" s="398"/>
      <c r="C150" s="133"/>
      <c r="D150" s="136"/>
      <c r="E150" s="134"/>
      <c r="F150" s="133"/>
      <c r="G150" s="134"/>
      <c r="H150" s="136"/>
      <c r="I150" s="262"/>
      <c r="J150" s="136"/>
      <c r="K150" s="249"/>
      <c r="L150" s="136"/>
      <c r="M150" s="136"/>
      <c r="N150" s="136"/>
      <c r="O150" s="136"/>
      <c r="P150" s="136"/>
      <c r="Q150" s="136"/>
      <c r="R150" s="136"/>
      <c r="S150" s="137"/>
      <c r="T150" s="136"/>
      <c r="U150" s="137"/>
      <c r="V150" s="137"/>
      <c r="W150" s="137"/>
      <c r="X150" s="97"/>
      <c r="Y150" s="99"/>
      <c r="Z150" s="98"/>
    </row>
    <row r="151" spans="1:26" s="94" customFormat="1" ht="18.75" customHeight="1" x14ac:dyDescent="0.25">
      <c r="A151" s="271"/>
      <c r="B151" s="398"/>
      <c r="C151" s="133"/>
      <c r="D151" s="136"/>
      <c r="E151" s="134"/>
      <c r="F151" s="133"/>
      <c r="G151" s="134"/>
      <c r="H151" s="136"/>
      <c r="I151" s="262"/>
      <c r="J151" s="136"/>
      <c r="K151" s="249"/>
      <c r="L151" s="136"/>
      <c r="M151" s="136"/>
      <c r="N151" s="136"/>
      <c r="O151" s="136"/>
      <c r="P151" s="136"/>
      <c r="Q151" s="136"/>
      <c r="R151" s="136"/>
      <c r="S151" s="137"/>
      <c r="T151" s="136"/>
      <c r="U151" s="137"/>
      <c r="V151" s="137"/>
      <c r="W151" s="137"/>
      <c r="X151" s="97"/>
      <c r="Y151" s="99"/>
      <c r="Z151" s="98"/>
    </row>
    <row r="152" spans="1:26" s="94" customFormat="1" ht="18.75" customHeight="1" x14ac:dyDescent="0.25">
      <c r="A152" s="271"/>
      <c r="B152" s="398"/>
      <c r="C152" s="133"/>
      <c r="D152" s="136"/>
      <c r="E152" s="134"/>
      <c r="F152" s="133"/>
      <c r="G152" s="134"/>
      <c r="H152" s="136"/>
      <c r="I152" s="262"/>
      <c r="J152" s="136"/>
      <c r="K152" s="249"/>
      <c r="L152" s="136"/>
      <c r="M152" s="136"/>
      <c r="N152" s="136"/>
      <c r="O152" s="136"/>
      <c r="P152" s="136"/>
      <c r="Q152" s="136"/>
      <c r="R152" s="136"/>
      <c r="S152" s="137"/>
      <c r="T152" s="136"/>
      <c r="U152" s="137"/>
      <c r="V152" s="137"/>
      <c r="W152" s="137"/>
      <c r="X152" s="97"/>
      <c r="Y152" s="99"/>
      <c r="Z152" s="98"/>
    </row>
    <row r="153" spans="1:26" s="94" customFormat="1" ht="18.75" customHeight="1" x14ac:dyDescent="0.25">
      <c r="A153" s="271"/>
      <c r="B153" s="398"/>
      <c r="C153" s="133"/>
      <c r="D153" s="136"/>
      <c r="E153" s="134"/>
      <c r="F153" s="133"/>
      <c r="G153" s="134"/>
      <c r="H153" s="136"/>
      <c r="I153" s="262"/>
      <c r="J153" s="136"/>
      <c r="K153" s="249"/>
      <c r="L153" s="136"/>
      <c r="M153" s="136"/>
      <c r="N153" s="136"/>
      <c r="O153" s="136"/>
      <c r="P153" s="136"/>
      <c r="Q153" s="136"/>
      <c r="R153" s="136"/>
      <c r="S153" s="137"/>
      <c r="T153" s="136"/>
      <c r="U153" s="137"/>
      <c r="V153" s="137"/>
      <c r="W153" s="137"/>
      <c r="X153" s="97"/>
      <c r="Y153" s="99"/>
      <c r="Z153" s="98"/>
    </row>
    <row r="154" spans="1:26" s="94" customFormat="1" ht="18.75" customHeight="1" x14ac:dyDescent="0.25">
      <c r="A154" s="271"/>
      <c r="B154" s="398"/>
      <c r="C154" s="133"/>
      <c r="D154" s="136"/>
      <c r="E154" s="134"/>
      <c r="F154" s="133"/>
      <c r="G154" s="134"/>
      <c r="H154" s="136"/>
      <c r="I154" s="262"/>
      <c r="J154" s="136"/>
      <c r="K154" s="249"/>
      <c r="L154" s="136"/>
      <c r="M154" s="136"/>
      <c r="N154" s="136"/>
      <c r="O154" s="136"/>
      <c r="P154" s="136"/>
      <c r="Q154" s="136"/>
      <c r="R154" s="136"/>
      <c r="S154" s="137"/>
      <c r="T154" s="136"/>
      <c r="U154" s="137"/>
      <c r="V154" s="137"/>
      <c r="W154" s="137"/>
      <c r="X154" s="97"/>
      <c r="Y154" s="99"/>
      <c r="Z154" s="98"/>
    </row>
    <row r="155" spans="1:26" s="94" customFormat="1" ht="18.75" customHeight="1" x14ac:dyDescent="0.25">
      <c r="A155" s="271"/>
      <c r="B155" s="398"/>
      <c r="C155" s="133"/>
      <c r="D155" s="136"/>
      <c r="E155" s="134"/>
      <c r="F155" s="133"/>
      <c r="G155" s="134"/>
      <c r="H155" s="136"/>
      <c r="I155" s="262"/>
      <c r="J155" s="136"/>
      <c r="K155" s="249"/>
      <c r="L155" s="136"/>
      <c r="M155" s="136"/>
      <c r="N155" s="136"/>
      <c r="O155" s="136"/>
      <c r="P155" s="136"/>
      <c r="Q155" s="136"/>
      <c r="R155" s="136"/>
      <c r="S155" s="137"/>
      <c r="T155" s="136"/>
      <c r="U155" s="137"/>
      <c r="V155" s="137"/>
      <c r="W155" s="137"/>
      <c r="X155" s="97"/>
      <c r="Y155" s="99"/>
      <c r="Z155" s="98"/>
    </row>
    <row r="156" spans="1:26" s="94" customFormat="1" ht="18.75" customHeight="1" x14ac:dyDescent="0.25">
      <c r="A156" s="271"/>
      <c r="B156" s="398"/>
      <c r="C156" s="133"/>
      <c r="D156" s="136"/>
      <c r="E156" s="134"/>
      <c r="F156" s="133"/>
      <c r="G156" s="134"/>
      <c r="H156" s="136"/>
      <c r="I156" s="262"/>
      <c r="J156" s="136"/>
      <c r="K156" s="249"/>
      <c r="L156" s="136"/>
      <c r="M156" s="136"/>
      <c r="N156" s="136"/>
      <c r="O156" s="136"/>
      <c r="P156" s="136"/>
      <c r="Q156" s="136"/>
      <c r="R156" s="136"/>
      <c r="S156" s="137"/>
      <c r="T156" s="136"/>
      <c r="U156" s="137"/>
      <c r="V156" s="137"/>
      <c r="W156" s="137"/>
      <c r="X156" s="97"/>
      <c r="Y156" s="99"/>
      <c r="Z156" s="98"/>
    </row>
    <row r="157" spans="1:26" s="94" customFormat="1" ht="18.75" customHeight="1" x14ac:dyDescent="0.25">
      <c r="A157" s="271"/>
      <c r="B157" s="398"/>
      <c r="C157" s="133"/>
      <c r="D157" s="136"/>
      <c r="E157" s="134"/>
      <c r="F157" s="133"/>
      <c r="G157" s="134"/>
      <c r="H157" s="136"/>
      <c r="I157" s="262"/>
      <c r="J157" s="136"/>
      <c r="K157" s="249"/>
      <c r="L157" s="136"/>
      <c r="M157" s="136"/>
      <c r="N157" s="136"/>
      <c r="O157" s="136"/>
      <c r="P157" s="136"/>
      <c r="Q157" s="136"/>
      <c r="R157" s="136"/>
      <c r="S157" s="137"/>
      <c r="T157" s="136"/>
      <c r="U157" s="137"/>
      <c r="V157" s="137"/>
      <c r="W157" s="137"/>
      <c r="X157" s="97"/>
      <c r="Y157" s="99"/>
      <c r="Z157" s="98"/>
    </row>
    <row r="158" spans="1:26" s="94" customFormat="1" ht="18.75" customHeight="1" x14ac:dyDescent="0.25">
      <c r="A158" s="271"/>
      <c r="B158" s="398"/>
      <c r="C158" s="133"/>
      <c r="D158" s="136"/>
      <c r="E158" s="134"/>
      <c r="F158" s="133"/>
      <c r="G158" s="134"/>
      <c r="H158" s="136"/>
      <c r="I158" s="262"/>
      <c r="J158" s="136"/>
      <c r="K158" s="249"/>
      <c r="L158" s="136"/>
      <c r="M158" s="136"/>
      <c r="N158" s="136"/>
      <c r="O158" s="136"/>
      <c r="P158" s="136"/>
      <c r="Q158" s="136"/>
      <c r="R158" s="136"/>
      <c r="S158" s="137"/>
      <c r="T158" s="136"/>
      <c r="U158" s="137"/>
      <c r="V158" s="137"/>
      <c r="W158" s="137"/>
      <c r="X158" s="97"/>
      <c r="Y158" s="99"/>
      <c r="Z158" s="98"/>
    </row>
    <row r="159" spans="1:26" s="94" customFormat="1" ht="18.75" customHeight="1" x14ac:dyDescent="0.25">
      <c r="A159" s="271"/>
      <c r="B159" s="398"/>
      <c r="C159" s="133"/>
      <c r="D159" s="136"/>
      <c r="E159" s="134"/>
      <c r="F159" s="133"/>
      <c r="G159" s="134"/>
      <c r="H159" s="136"/>
      <c r="I159" s="262"/>
      <c r="J159" s="136"/>
      <c r="K159" s="249"/>
      <c r="L159" s="136"/>
      <c r="M159" s="136"/>
      <c r="N159" s="136"/>
      <c r="O159" s="136"/>
      <c r="P159" s="136"/>
      <c r="Q159" s="136"/>
      <c r="R159" s="136"/>
      <c r="S159" s="137"/>
      <c r="T159" s="136"/>
      <c r="U159" s="137"/>
      <c r="V159" s="137"/>
      <c r="W159" s="137"/>
      <c r="X159" s="97"/>
      <c r="Y159" s="99"/>
      <c r="Z159" s="98"/>
    </row>
    <row r="160" spans="1:26" s="94" customFormat="1" ht="18.75" customHeight="1" x14ac:dyDescent="0.25">
      <c r="A160" s="271"/>
      <c r="B160" s="398"/>
      <c r="C160" s="133"/>
      <c r="D160" s="136"/>
      <c r="E160" s="134"/>
      <c r="F160" s="133"/>
      <c r="G160" s="134"/>
      <c r="H160" s="136"/>
      <c r="I160" s="262"/>
      <c r="J160" s="136"/>
      <c r="K160" s="249"/>
      <c r="L160" s="136"/>
      <c r="M160" s="136"/>
      <c r="N160" s="136"/>
      <c r="O160" s="136"/>
      <c r="P160" s="136"/>
      <c r="Q160" s="136"/>
      <c r="R160" s="136"/>
      <c r="S160" s="137"/>
      <c r="T160" s="136"/>
      <c r="U160" s="137"/>
      <c r="V160" s="137"/>
      <c r="W160" s="137"/>
      <c r="X160" s="97"/>
      <c r="Y160" s="99"/>
      <c r="Z160" s="98"/>
    </row>
    <row r="161" spans="1:26" s="94" customFormat="1" ht="18.75" customHeight="1" x14ac:dyDescent="0.25">
      <c r="A161" s="271"/>
      <c r="B161" s="398"/>
      <c r="C161" s="133"/>
      <c r="D161" s="136"/>
      <c r="E161" s="134"/>
      <c r="F161" s="133"/>
      <c r="G161" s="134"/>
      <c r="H161" s="136"/>
      <c r="I161" s="262"/>
      <c r="J161" s="136"/>
      <c r="K161" s="249"/>
      <c r="L161" s="136"/>
      <c r="M161" s="136"/>
      <c r="N161" s="136"/>
      <c r="O161" s="136"/>
      <c r="P161" s="136"/>
      <c r="Q161" s="136"/>
      <c r="R161" s="136"/>
      <c r="S161" s="137"/>
      <c r="T161" s="136"/>
      <c r="U161" s="137"/>
      <c r="V161" s="137"/>
      <c r="W161" s="137"/>
      <c r="X161" s="97"/>
      <c r="Y161" s="99"/>
      <c r="Z161" s="98"/>
    </row>
    <row r="162" spans="1:26" s="94" customFormat="1" ht="18.75" customHeight="1" x14ac:dyDescent="0.25">
      <c r="A162" s="271"/>
      <c r="B162" s="398"/>
      <c r="C162" s="133"/>
      <c r="D162" s="136"/>
      <c r="E162" s="134"/>
      <c r="F162" s="133"/>
      <c r="G162" s="134"/>
      <c r="H162" s="136"/>
      <c r="I162" s="262"/>
      <c r="J162" s="136"/>
      <c r="K162" s="249"/>
      <c r="L162" s="136"/>
      <c r="M162" s="136"/>
      <c r="N162" s="136"/>
      <c r="O162" s="136"/>
      <c r="P162" s="136"/>
      <c r="Q162" s="136"/>
      <c r="R162" s="136"/>
      <c r="S162" s="137"/>
      <c r="T162" s="136"/>
      <c r="U162" s="137"/>
      <c r="V162" s="137"/>
      <c r="W162" s="137"/>
      <c r="X162" s="97"/>
      <c r="Y162" s="99"/>
      <c r="Z162" s="98"/>
    </row>
    <row r="163" spans="1:26" s="94" customFormat="1" ht="18.75" customHeight="1" x14ac:dyDescent="0.25">
      <c r="A163" s="271"/>
      <c r="B163" s="398"/>
      <c r="C163" s="133"/>
      <c r="D163" s="136"/>
      <c r="E163" s="134"/>
      <c r="F163" s="133"/>
      <c r="G163" s="134"/>
      <c r="H163" s="136"/>
      <c r="I163" s="262"/>
      <c r="J163" s="136"/>
      <c r="K163" s="249"/>
      <c r="L163" s="136"/>
      <c r="M163" s="136"/>
      <c r="N163" s="136"/>
      <c r="O163" s="136"/>
      <c r="P163" s="136"/>
      <c r="Q163" s="136"/>
      <c r="R163" s="136"/>
      <c r="S163" s="137"/>
      <c r="T163" s="136"/>
      <c r="U163" s="137"/>
      <c r="V163" s="137"/>
      <c r="W163" s="137"/>
      <c r="X163" s="97"/>
      <c r="Y163" s="99"/>
      <c r="Z163" s="98"/>
    </row>
    <row r="164" spans="1:26" s="94" customFormat="1" ht="18.75" customHeight="1" x14ac:dyDescent="0.25">
      <c r="A164" s="271"/>
      <c r="B164" s="398"/>
      <c r="C164" s="133"/>
      <c r="D164" s="136"/>
      <c r="E164" s="134"/>
      <c r="F164" s="133"/>
      <c r="G164" s="134"/>
      <c r="H164" s="136"/>
      <c r="I164" s="262"/>
      <c r="J164" s="136"/>
      <c r="K164" s="249"/>
      <c r="L164" s="136"/>
      <c r="M164" s="136"/>
      <c r="N164" s="136"/>
      <c r="O164" s="136"/>
      <c r="P164" s="136"/>
      <c r="Q164" s="136"/>
      <c r="R164" s="136"/>
      <c r="S164" s="137"/>
      <c r="T164" s="136"/>
      <c r="U164" s="137"/>
      <c r="V164" s="137"/>
      <c r="W164" s="137"/>
      <c r="X164" s="97"/>
      <c r="Y164" s="99"/>
      <c r="Z164" s="98"/>
    </row>
    <row r="165" spans="1:26" s="94" customFormat="1" ht="18.75" customHeight="1" x14ac:dyDescent="0.25">
      <c r="A165" s="271"/>
      <c r="B165" s="398"/>
      <c r="C165" s="133"/>
      <c r="D165" s="136"/>
      <c r="E165" s="134"/>
      <c r="F165" s="133"/>
      <c r="G165" s="134"/>
      <c r="H165" s="136"/>
      <c r="I165" s="262"/>
      <c r="J165" s="136"/>
      <c r="K165" s="249"/>
      <c r="L165" s="136"/>
      <c r="M165" s="136"/>
      <c r="N165" s="136"/>
      <c r="O165" s="136"/>
      <c r="P165" s="136"/>
      <c r="Q165" s="136"/>
      <c r="R165" s="136"/>
      <c r="S165" s="137"/>
      <c r="T165" s="136"/>
      <c r="U165" s="137"/>
      <c r="V165" s="137"/>
      <c r="W165" s="137"/>
      <c r="X165" s="97"/>
      <c r="Y165" s="99"/>
      <c r="Z165" s="98"/>
    </row>
    <row r="166" spans="1:26" s="94" customFormat="1" ht="18.75" customHeight="1" x14ac:dyDescent="0.25">
      <c r="A166" s="271"/>
      <c r="B166" s="398"/>
      <c r="C166" s="133"/>
      <c r="D166" s="136"/>
      <c r="E166" s="134"/>
      <c r="F166" s="133"/>
      <c r="G166" s="134"/>
      <c r="H166" s="136"/>
      <c r="I166" s="262"/>
      <c r="J166" s="136"/>
      <c r="K166" s="249"/>
      <c r="L166" s="136"/>
      <c r="M166" s="136"/>
      <c r="N166" s="136"/>
      <c r="O166" s="136"/>
      <c r="P166" s="136"/>
      <c r="Q166" s="136"/>
      <c r="R166" s="136"/>
      <c r="S166" s="137"/>
      <c r="T166" s="136"/>
      <c r="U166" s="137"/>
      <c r="V166" s="137"/>
      <c r="W166" s="137"/>
      <c r="X166" s="97"/>
      <c r="Y166" s="99"/>
      <c r="Z166" s="98"/>
    </row>
    <row r="167" spans="1:26" s="94" customFormat="1" ht="18.75" customHeight="1" x14ac:dyDescent="0.25">
      <c r="A167" s="271"/>
      <c r="B167" s="398"/>
      <c r="C167" s="133"/>
      <c r="D167" s="136"/>
      <c r="E167" s="134"/>
      <c r="F167" s="133"/>
      <c r="G167" s="134"/>
      <c r="H167" s="136"/>
      <c r="I167" s="262"/>
      <c r="J167" s="136"/>
      <c r="K167" s="249"/>
      <c r="L167" s="136"/>
      <c r="M167" s="136"/>
      <c r="N167" s="136"/>
      <c r="O167" s="136"/>
      <c r="P167" s="136"/>
      <c r="Q167" s="136"/>
      <c r="R167" s="136"/>
      <c r="S167" s="137"/>
      <c r="T167" s="136"/>
      <c r="U167" s="137"/>
      <c r="V167" s="137"/>
      <c r="W167" s="137"/>
      <c r="X167" s="97"/>
      <c r="Y167" s="99"/>
      <c r="Z167" s="98"/>
    </row>
    <row r="168" spans="1:26" s="94" customFormat="1" ht="18.75" customHeight="1" x14ac:dyDescent="0.25">
      <c r="A168" s="271"/>
      <c r="B168" s="398"/>
      <c r="C168" s="133"/>
      <c r="D168" s="136"/>
      <c r="E168" s="134"/>
      <c r="F168" s="133"/>
      <c r="G168" s="134"/>
      <c r="H168" s="136"/>
      <c r="I168" s="262"/>
      <c r="J168" s="136"/>
      <c r="K168" s="249"/>
      <c r="L168" s="136"/>
      <c r="M168" s="136"/>
      <c r="N168" s="136"/>
      <c r="O168" s="136"/>
      <c r="P168" s="136"/>
      <c r="Q168" s="136"/>
      <c r="R168" s="136"/>
      <c r="S168" s="137"/>
      <c r="T168" s="136"/>
      <c r="U168" s="137"/>
      <c r="V168" s="137"/>
      <c r="W168" s="137"/>
      <c r="X168" s="97"/>
      <c r="Y168" s="99"/>
      <c r="Z168" s="98"/>
    </row>
    <row r="169" spans="1:26" s="94" customFormat="1" ht="18.75" customHeight="1" x14ac:dyDescent="0.25">
      <c r="A169" s="271"/>
      <c r="B169" s="398"/>
      <c r="C169" s="133"/>
      <c r="D169" s="136"/>
      <c r="E169" s="134"/>
      <c r="F169" s="133"/>
      <c r="G169" s="134"/>
      <c r="H169" s="136"/>
      <c r="I169" s="262"/>
      <c r="J169" s="136"/>
      <c r="K169" s="249"/>
      <c r="L169" s="136"/>
      <c r="M169" s="136"/>
      <c r="N169" s="136"/>
      <c r="O169" s="136"/>
      <c r="P169" s="136"/>
      <c r="Q169" s="136"/>
      <c r="R169" s="136"/>
      <c r="S169" s="137"/>
      <c r="T169" s="136"/>
      <c r="U169" s="137"/>
      <c r="V169" s="137"/>
      <c r="W169" s="137"/>
      <c r="X169" s="97"/>
      <c r="Y169" s="99"/>
      <c r="Z169" s="98"/>
    </row>
    <row r="170" spans="1:26" s="94" customFormat="1" ht="18.75" customHeight="1" x14ac:dyDescent="0.25">
      <c r="A170" s="271"/>
      <c r="B170" s="398"/>
      <c r="C170" s="133"/>
      <c r="D170" s="136"/>
      <c r="E170" s="134"/>
      <c r="F170" s="133"/>
      <c r="G170" s="134"/>
      <c r="H170" s="136"/>
      <c r="I170" s="262"/>
      <c r="J170" s="136"/>
      <c r="K170" s="249"/>
      <c r="L170" s="136"/>
      <c r="M170" s="136"/>
      <c r="N170" s="136"/>
      <c r="O170" s="136"/>
      <c r="P170" s="136"/>
      <c r="Q170" s="136"/>
      <c r="R170" s="136"/>
      <c r="S170" s="137"/>
      <c r="T170" s="136"/>
      <c r="U170" s="137"/>
      <c r="V170" s="137"/>
      <c r="W170" s="137"/>
      <c r="X170" s="97"/>
      <c r="Y170" s="99"/>
      <c r="Z170" s="98"/>
    </row>
    <row r="171" spans="1:26" s="94" customFormat="1" ht="18.75" customHeight="1" x14ac:dyDescent="0.25">
      <c r="A171" s="271"/>
      <c r="B171" s="398"/>
      <c r="C171" s="133"/>
      <c r="D171" s="136"/>
      <c r="E171" s="134"/>
      <c r="F171" s="133"/>
      <c r="G171" s="134"/>
      <c r="H171" s="136"/>
      <c r="I171" s="262"/>
      <c r="J171" s="136"/>
      <c r="K171" s="249"/>
      <c r="L171" s="136"/>
      <c r="M171" s="136"/>
      <c r="N171" s="136"/>
      <c r="O171" s="136"/>
      <c r="P171" s="136"/>
      <c r="Q171" s="136"/>
      <c r="R171" s="136"/>
      <c r="S171" s="137"/>
      <c r="T171" s="136"/>
      <c r="U171" s="137"/>
      <c r="V171" s="137"/>
      <c r="W171" s="137"/>
      <c r="X171" s="97"/>
      <c r="Y171" s="99"/>
      <c r="Z171" s="98"/>
    </row>
    <row r="172" spans="1:26" s="94" customFormat="1" ht="18.75" customHeight="1" x14ac:dyDescent="0.25">
      <c r="A172" s="271"/>
      <c r="B172" s="398"/>
      <c r="C172" s="133"/>
      <c r="D172" s="136"/>
      <c r="E172" s="134"/>
      <c r="F172" s="133"/>
      <c r="G172" s="134"/>
      <c r="H172" s="136"/>
      <c r="I172" s="262"/>
      <c r="J172" s="136"/>
      <c r="K172" s="249"/>
      <c r="L172" s="136"/>
      <c r="M172" s="136"/>
      <c r="N172" s="136"/>
      <c r="O172" s="136"/>
      <c r="P172" s="136"/>
      <c r="Q172" s="136"/>
      <c r="R172" s="136"/>
      <c r="S172" s="137"/>
      <c r="T172" s="136"/>
      <c r="U172" s="137"/>
      <c r="V172" s="137"/>
      <c r="W172" s="137"/>
      <c r="X172" s="97"/>
      <c r="Y172" s="99"/>
      <c r="Z172" s="98"/>
    </row>
    <row r="173" spans="1:26" s="94" customFormat="1" ht="18.75" customHeight="1" x14ac:dyDescent="0.25">
      <c r="A173" s="271"/>
      <c r="B173" s="398"/>
      <c r="C173" s="133"/>
      <c r="D173" s="136"/>
      <c r="E173" s="134"/>
      <c r="F173" s="133"/>
      <c r="G173" s="134"/>
      <c r="H173" s="136"/>
      <c r="I173" s="262"/>
      <c r="J173" s="136"/>
      <c r="K173" s="249"/>
      <c r="L173" s="136"/>
      <c r="M173" s="136"/>
      <c r="N173" s="136"/>
      <c r="O173" s="136"/>
      <c r="P173" s="136"/>
      <c r="Q173" s="136"/>
      <c r="R173" s="136"/>
      <c r="S173" s="137"/>
      <c r="T173" s="136"/>
      <c r="U173" s="137"/>
      <c r="V173" s="137"/>
      <c r="W173" s="137"/>
      <c r="X173" s="97"/>
      <c r="Y173" s="99"/>
      <c r="Z173" s="98"/>
    </row>
    <row r="174" spans="1:26" s="94" customFormat="1" ht="18.75" customHeight="1" x14ac:dyDescent="0.25">
      <c r="A174" s="271"/>
      <c r="B174" s="398"/>
      <c r="C174" s="133"/>
      <c r="D174" s="136"/>
      <c r="E174" s="134"/>
      <c r="F174" s="133"/>
      <c r="G174" s="134"/>
      <c r="H174" s="136"/>
      <c r="I174" s="262"/>
      <c r="J174" s="136"/>
      <c r="K174" s="249"/>
      <c r="L174" s="136"/>
      <c r="M174" s="136"/>
      <c r="N174" s="136"/>
      <c r="O174" s="136"/>
      <c r="P174" s="136"/>
      <c r="Q174" s="136"/>
      <c r="R174" s="136"/>
      <c r="S174" s="137"/>
      <c r="T174" s="136"/>
      <c r="U174" s="137"/>
      <c r="V174" s="137"/>
      <c r="W174" s="137"/>
      <c r="X174" s="97"/>
      <c r="Y174" s="99"/>
      <c r="Z174" s="98"/>
    </row>
    <row r="175" spans="1:26" s="94" customFormat="1" ht="18.75" customHeight="1" x14ac:dyDescent="0.25">
      <c r="A175" s="271"/>
      <c r="B175" s="398"/>
      <c r="C175" s="133"/>
      <c r="D175" s="136"/>
      <c r="E175" s="134"/>
      <c r="F175" s="133"/>
      <c r="G175" s="134"/>
      <c r="H175" s="136"/>
      <c r="I175" s="262"/>
      <c r="J175" s="136"/>
      <c r="K175" s="249"/>
      <c r="L175" s="136"/>
      <c r="M175" s="136"/>
      <c r="N175" s="136"/>
      <c r="O175" s="136"/>
      <c r="P175" s="136"/>
      <c r="Q175" s="136"/>
      <c r="R175" s="136"/>
      <c r="S175" s="137"/>
      <c r="T175" s="136"/>
      <c r="U175" s="137"/>
      <c r="V175" s="137"/>
      <c r="W175" s="137"/>
      <c r="X175" s="97"/>
      <c r="Y175" s="99"/>
      <c r="Z175" s="98"/>
    </row>
    <row r="176" spans="1:26" s="94" customFormat="1" ht="18.75" customHeight="1" x14ac:dyDescent="0.25">
      <c r="A176" s="271"/>
      <c r="B176" s="398"/>
      <c r="C176" s="133"/>
      <c r="D176" s="136"/>
      <c r="E176" s="134"/>
      <c r="F176" s="133"/>
      <c r="G176" s="134"/>
      <c r="H176" s="136"/>
      <c r="I176" s="262"/>
      <c r="J176" s="136"/>
      <c r="K176" s="249"/>
      <c r="L176" s="136"/>
      <c r="M176" s="136"/>
      <c r="N176" s="136"/>
      <c r="O176" s="136"/>
      <c r="P176" s="136"/>
      <c r="Q176" s="136"/>
      <c r="R176" s="136"/>
      <c r="S176" s="137"/>
      <c r="T176" s="136"/>
      <c r="U176" s="137"/>
      <c r="V176" s="137"/>
      <c r="W176" s="137"/>
      <c r="X176" s="97"/>
      <c r="Y176" s="99"/>
      <c r="Z176" s="98"/>
    </row>
    <row r="177" spans="1:26" s="94" customFormat="1" ht="18.75" customHeight="1" x14ac:dyDescent="0.25">
      <c r="A177" s="271"/>
      <c r="B177" s="398"/>
      <c r="C177" s="133"/>
      <c r="D177" s="136"/>
      <c r="E177" s="134"/>
      <c r="F177" s="133"/>
      <c r="G177" s="134"/>
      <c r="H177" s="136"/>
      <c r="I177" s="262"/>
      <c r="J177" s="136"/>
      <c r="K177" s="249"/>
      <c r="L177" s="136"/>
      <c r="M177" s="136"/>
      <c r="N177" s="136"/>
      <c r="O177" s="136"/>
      <c r="P177" s="136"/>
      <c r="Q177" s="136"/>
      <c r="R177" s="136"/>
      <c r="S177" s="137"/>
      <c r="T177" s="136"/>
      <c r="U177" s="137"/>
      <c r="V177" s="137"/>
      <c r="W177" s="137"/>
      <c r="X177" s="97"/>
      <c r="Y177" s="99"/>
      <c r="Z177" s="98"/>
    </row>
    <row r="178" spans="1:26" s="94" customFormat="1" ht="18.75" customHeight="1" x14ac:dyDescent="0.25">
      <c r="A178" s="271"/>
      <c r="B178" s="398"/>
      <c r="C178" s="133"/>
      <c r="D178" s="136"/>
      <c r="E178" s="134"/>
      <c r="F178" s="133"/>
      <c r="G178" s="134"/>
      <c r="H178" s="136"/>
      <c r="I178" s="262"/>
      <c r="J178" s="136"/>
      <c r="K178" s="249"/>
      <c r="L178" s="136"/>
      <c r="M178" s="136"/>
      <c r="N178" s="136"/>
      <c r="O178" s="136"/>
      <c r="P178" s="136"/>
      <c r="Q178" s="136"/>
      <c r="R178" s="136"/>
      <c r="S178" s="137"/>
      <c r="T178" s="136"/>
      <c r="U178" s="137"/>
      <c r="V178" s="137"/>
      <c r="W178" s="137"/>
      <c r="X178" s="97"/>
      <c r="Y178" s="99"/>
      <c r="Z178" s="98"/>
    </row>
    <row r="179" spans="1:26" s="94" customFormat="1" ht="18.75" customHeight="1" x14ac:dyDescent="0.25">
      <c r="A179" s="271"/>
      <c r="B179" s="398"/>
      <c r="C179" s="133"/>
      <c r="D179" s="136"/>
      <c r="E179" s="134"/>
      <c r="F179" s="133"/>
      <c r="G179" s="134"/>
      <c r="H179" s="136"/>
      <c r="I179" s="262"/>
      <c r="J179" s="136"/>
      <c r="K179" s="249"/>
      <c r="L179" s="136"/>
      <c r="M179" s="136"/>
      <c r="N179" s="136"/>
      <c r="O179" s="136"/>
      <c r="P179" s="136"/>
      <c r="Q179" s="136"/>
      <c r="R179" s="136"/>
      <c r="S179" s="137"/>
      <c r="T179" s="136"/>
      <c r="U179" s="137"/>
      <c r="V179" s="137"/>
      <c r="W179" s="137"/>
      <c r="X179" s="97"/>
      <c r="Y179" s="99"/>
      <c r="Z179" s="98"/>
    </row>
    <row r="180" spans="1:26" s="94" customFormat="1" ht="18.75" customHeight="1" x14ac:dyDescent="0.25">
      <c r="A180" s="271"/>
      <c r="B180" s="398"/>
      <c r="C180" s="133"/>
      <c r="D180" s="136"/>
      <c r="E180" s="134"/>
      <c r="F180" s="133"/>
      <c r="G180" s="134"/>
      <c r="H180" s="136"/>
      <c r="I180" s="262"/>
      <c r="J180" s="136"/>
      <c r="K180" s="249"/>
      <c r="L180" s="136"/>
      <c r="M180" s="136"/>
      <c r="N180" s="136"/>
      <c r="O180" s="136"/>
      <c r="P180" s="136"/>
      <c r="Q180" s="136"/>
      <c r="R180" s="136"/>
      <c r="S180" s="137"/>
      <c r="T180" s="136"/>
      <c r="U180" s="137"/>
      <c r="V180" s="137"/>
      <c r="W180" s="137"/>
      <c r="X180" s="97"/>
      <c r="Y180" s="99"/>
      <c r="Z180" s="98"/>
    </row>
    <row r="181" spans="1:26" s="94" customFormat="1" ht="18.75" customHeight="1" x14ac:dyDescent="0.25">
      <c r="A181" s="271"/>
      <c r="B181" s="398"/>
      <c r="C181" s="133"/>
      <c r="D181" s="136"/>
      <c r="E181" s="134"/>
      <c r="F181" s="133"/>
      <c r="G181" s="134"/>
      <c r="H181" s="136"/>
      <c r="I181" s="262"/>
      <c r="J181" s="136"/>
      <c r="K181" s="249"/>
      <c r="L181" s="136"/>
      <c r="M181" s="136"/>
      <c r="N181" s="136"/>
      <c r="O181" s="136"/>
      <c r="P181" s="136"/>
      <c r="Q181" s="136"/>
      <c r="R181" s="136"/>
      <c r="S181" s="137"/>
      <c r="T181" s="136"/>
      <c r="U181" s="137"/>
      <c r="V181" s="137"/>
      <c r="W181" s="137"/>
      <c r="X181" s="97"/>
      <c r="Y181" s="99"/>
      <c r="Z181" s="98"/>
    </row>
    <row r="182" spans="1:26" s="94" customFormat="1" ht="18.75" customHeight="1" x14ac:dyDescent="0.25">
      <c r="A182" s="271"/>
      <c r="B182" s="398"/>
      <c r="C182" s="133"/>
      <c r="D182" s="136"/>
      <c r="E182" s="134"/>
      <c r="F182" s="133"/>
      <c r="G182" s="134"/>
      <c r="H182" s="136"/>
      <c r="I182" s="262"/>
      <c r="J182" s="136"/>
      <c r="K182" s="249"/>
      <c r="L182" s="136"/>
      <c r="M182" s="136"/>
      <c r="N182" s="136"/>
      <c r="O182" s="136"/>
      <c r="P182" s="136"/>
      <c r="Q182" s="136"/>
      <c r="R182" s="136"/>
      <c r="S182" s="137"/>
      <c r="T182" s="136"/>
      <c r="U182" s="137"/>
      <c r="V182" s="137"/>
      <c r="W182" s="137"/>
      <c r="X182" s="97"/>
      <c r="Y182" s="99"/>
      <c r="Z182" s="98"/>
    </row>
    <row r="183" spans="1:26" s="94" customFormat="1" ht="18.75" customHeight="1" x14ac:dyDescent="0.25">
      <c r="A183" s="271"/>
      <c r="B183" s="398"/>
      <c r="C183" s="133"/>
      <c r="D183" s="136"/>
      <c r="E183" s="134"/>
      <c r="F183" s="133"/>
      <c r="G183" s="134"/>
      <c r="H183" s="136"/>
      <c r="I183" s="262"/>
      <c r="J183" s="136"/>
      <c r="K183" s="249"/>
      <c r="L183" s="136"/>
      <c r="M183" s="136"/>
      <c r="N183" s="136"/>
      <c r="O183" s="136"/>
      <c r="P183" s="136"/>
      <c r="Q183" s="136"/>
      <c r="R183" s="136"/>
      <c r="S183" s="137"/>
      <c r="T183" s="136"/>
      <c r="U183" s="137"/>
      <c r="V183" s="137"/>
      <c r="W183" s="137"/>
      <c r="X183" s="97"/>
      <c r="Y183" s="99"/>
      <c r="Z183" s="98"/>
    </row>
    <row r="184" spans="1:26" s="94" customFormat="1" ht="18.75" customHeight="1" x14ac:dyDescent="0.25">
      <c r="A184" s="271"/>
      <c r="B184" s="398"/>
      <c r="C184" s="133"/>
      <c r="D184" s="136"/>
      <c r="E184" s="134"/>
      <c r="F184" s="133"/>
      <c r="G184" s="134"/>
      <c r="H184" s="136"/>
      <c r="I184" s="262"/>
      <c r="J184" s="136"/>
      <c r="K184" s="249"/>
      <c r="L184" s="136"/>
      <c r="M184" s="136"/>
      <c r="N184" s="136"/>
      <c r="O184" s="136"/>
      <c r="P184" s="136"/>
      <c r="Q184" s="136"/>
      <c r="R184" s="136"/>
      <c r="S184" s="137"/>
      <c r="T184" s="136"/>
      <c r="U184" s="137"/>
      <c r="V184" s="137"/>
      <c r="W184" s="137"/>
      <c r="X184" s="97"/>
      <c r="Y184" s="99"/>
      <c r="Z184" s="98"/>
    </row>
    <row r="185" spans="1:26" s="94" customFormat="1" ht="18.75" customHeight="1" x14ac:dyDescent="0.25">
      <c r="A185" s="271"/>
      <c r="B185" s="398"/>
      <c r="C185" s="133"/>
      <c r="D185" s="136"/>
      <c r="E185" s="134"/>
      <c r="F185" s="133"/>
      <c r="G185" s="134"/>
      <c r="H185" s="136"/>
      <c r="I185" s="262"/>
      <c r="J185" s="136"/>
      <c r="K185" s="249"/>
      <c r="L185" s="136"/>
      <c r="M185" s="136"/>
      <c r="N185" s="136"/>
      <c r="O185" s="136"/>
      <c r="P185" s="136"/>
      <c r="Q185" s="136"/>
      <c r="R185" s="136"/>
      <c r="S185" s="137"/>
      <c r="T185" s="136"/>
      <c r="U185" s="137"/>
      <c r="V185" s="137"/>
      <c r="W185" s="137"/>
      <c r="X185" s="97"/>
      <c r="Y185" s="99"/>
      <c r="Z185" s="98"/>
    </row>
    <row r="186" spans="1:26" s="94" customFormat="1" ht="18.75" customHeight="1" x14ac:dyDescent="0.25">
      <c r="A186" s="271"/>
      <c r="B186" s="398"/>
      <c r="C186" s="133"/>
      <c r="D186" s="136"/>
      <c r="E186" s="134"/>
      <c r="F186" s="133"/>
      <c r="G186" s="134"/>
      <c r="H186" s="136"/>
      <c r="I186" s="262"/>
      <c r="J186" s="136"/>
      <c r="K186" s="249"/>
      <c r="L186" s="136"/>
      <c r="M186" s="136"/>
      <c r="N186" s="136"/>
      <c r="O186" s="136"/>
      <c r="P186" s="136"/>
      <c r="Q186" s="136"/>
      <c r="R186" s="136"/>
      <c r="S186" s="137"/>
      <c r="T186" s="136"/>
      <c r="U186" s="137"/>
      <c r="V186" s="137"/>
      <c r="W186" s="137"/>
      <c r="X186" s="97"/>
      <c r="Y186" s="99"/>
      <c r="Z186" s="98"/>
    </row>
    <row r="187" spans="1:26" s="94" customFormat="1" ht="18.75" customHeight="1" x14ac:dyDescent="0.25">
      <c r="A187" s="271"/>
      <c r="B187" s="398"/>
      <c r="C187" s="133"/>
      <c r="D187" s="136"/>
      <c r="E187" s="134"/>
      <c r="F187" s="133"/>
      <c r="G187" s="134"/>
      <c r="H187" s="136"/>
      <c r="I187" s="262"/>
      <c r="J187" s="136"/>
      <c r="K187" s="249"/>
      <c r="L187" s="136"/>
      <c r="M187" s="136"/>
      <c r="N187" s="136"/>
      <c r="O187" s="136"/>
      <c r="P187" s="136"/>
      <c r="Q187" s="136"/>
      <c r="R187" s="136"/>
      <c r="S187" s="137"/>
      <c r="T187" s="136"/>
      <c r="U187" s="137"/>
      <c r="V187" s="137"/>
      <c r="W187" s="137"/>
      <c r="X187" s="97"/>
      <c r="Y187" s="99"/>
      <c r="Z187" s="98"/>
    </row>
    <row r="188" spans="1:26" s="94" customFormat="1" ht="18.75" customHeight="1" x14ac:dyDescent="0.25">
      <c r="A188" s="271"/>
      <c r="B188" s="398"/>
      <c r="C188" s="133"/>
      <c r="D188" s="136"/>
      <c r="E188" s="134"/>
      <c r="F188" s="133"/>
      <c r="G188" s="134"/>
      <c r="H188" s="136"/>
      <c r="I188" s="262"/>
      <c r="J188" s="136"/>
      <c r="K188" s="249"/>
      <c r="L188" s="136"/>
      <c r="M188" s="136"/>
      <c r="N188" s="136"/>
      <c r="O188" s="136"/>
      <c r="P188" s="136"/>
      <c r="Q188" s="136"/>
      <c r="R188" s="136"/>
      <c r="S188" s="137"/>
      <c r="T188" s="136"/>
      <c r="U188" s="137"/>
      <c r="V188" s="137"/>
      <c r="W188" s="137"/>
      <c r="X188" s="97"/>
      <c r="Y188" s="99"/>
      <c r="Z188" s="98"/>
    </row>
    <row r="189" spans="1:26" s="94" customFormat="1" ht="18.75" customHeight="1" x14ac:dyDescent="0.25">
      <c r="A189" s="271"/>
      <c r="B189" s="398"/>
      <c r="C189" s="133"/>
      <c r="D189" s="136"/>
      <c r="E189" s="134"/>
      <c r="F189" s="133"/>
      <c r="G189" s="134"/>
      <c r="H189" s="136"/>
      <c r="I189" s="262"/>
      <c r="J189" s="136"/>
      <c r="K189" s="249"/>
      <c r="L189" s="136"/>
      <c r="M189" s="136"/>
      <c r="N189" s="136"/>
      <c r="O189" s="136"/>
      <c r="P189" s="136"/>
      <c r="Q189" s="136"/>
      <c r="R189" s="136"/>
      <c r="S189" s="137"/>
      <c r="T189" s="136"/>
      <c r="U189" s="137"/>
      <c r="V189" s="137"/>
      <c r="W189" s="137"/>
      <c r="X189" s="97"/>
      <c r="Y189" s="99"/>
      <c r="Z189" s="98"/>
    </row>
    <row r="190" spans="1:26" s="94" customFormat="1" ht="18.75" customHeight="1" x14ac:dyDescent="0.25">
      <c r="A190" s="271"/>
      <c r="B190" s="398"/>
      <c r="C190" s="133"/>
      <c r="D190" s="136"/>
      <c r="E190" s="134"/>
      <c r="F190" s="133"/>
      <c r="G190" s="134"/>
      <c r="H190" s="136"/>
      <c r="I190" s="262"/>
      <c r="J190" s="136"/>
      <c r="K190" s="249"/>
      <c r="L190" s="136"/>
      <c r="M190" s="136"/>
      <c r="N190" s="136"/>
      <c r="O190" s="136"/>
      <c r="P190" s="136"/>
      <c r="Q190" s="136"/>
      <c r="R190" s="136"/>
      <c r="S190" s="137"/>
      <c r="T190" s="136"/>
      <c r="U190" s="137"/>
      <c r="V190" s="137"/>
      <c r="W190" s="137"/>
      <c r="X190" s="97"/>
      <c r="Y190" s="99"/>
      <c r="Z190" s="98"/>
    </row>
    <row r="191" spans="1:26" s="94" customFormat="1" ht="18.75" customHeight="1" x14ac:dyDescent="0.25">
      <c r="A191" s="271"/>
      <c r="B191" s="398"/>
      <c r="C191" s="133"/>
      <c r="D191" s="136"/>
      <c r="E191" s="134"/>
      <c r="F191" s="133"/>
      <c r="G191" s="134"/>
      <c r="H191" s="136"/>
      <c r="I191" s="262"/>
      <c r="J191" s="136"/>
      <c r="K191" s="249"/>
      <c r="L191" s="136"/>
      <c r="M191" s="136"/>
      <c r="N191" s="136"/>
      <c r="O191" s="136"/>
      <c r="P191" s="136"/>
      <c r="Q191" s="136"/>
      <c r="R191" s="136"/>
      <c r="S191" s="137"/>
      <c r="T191" s="136"/>
      <c r="U191" s="137"/>
      <c r="V191" s="137"/>
      <c r="W191" s="137"/>
      <c r="X191" s="97"/>
      <c r="Y191" s="99"/>
      <c r="Z191" s="98"/>
    </row>
    <row r="192" spans="1:26" s="94" customFormat="1" ht="18.75" customHeight="1" x14ac:dyDescent="0.25">
      <c r="A192" s="271"/>
      <c r="B192" s="398"/>
      <c r="C192" s="133"/>
      <c r="D192" s="136"/>
      <c r="E192" s="134"/>
      <c r="F192" s="133"/>
      <c r="G192" s="134"/>
      <c r="H192" s="136"/>
      <c r="I192" s="262"/>
      <c r="J192" s="136"/>
      <c r="K192" s="249"/>
      <c r="L192" s="136"/>
      <c r="M192" s="136"/>
      <c r="N192" s="136"/>
      <c r="O192" s="136"/>
      <c r="P192" s="136"/>
      <c r="Q192" s="136"/>
      <c r="R192" s="136"/>
      <c r="S192" s="137"/>
      <c r="T192" s="136"/>
      <c r="U192" s="137"/>
      <c r="V192" s="137"/>
      <c r="W192" s="137"/>
      <c r="X192" s="97"/>
      <c r="Y192" s="99"/>
      <c r="Z192" s="98"/>
    </row>
    <row r="193" spans="1:26" s="94" customFormat="1" ht="18.75" customHeight="1" x14ac:dyDescent="0.25">
      <c r="A193" s="271"/>
      <c r="B193" s="398"/>
      <c r="C193" s="133"/>
      <c r="D193" s="136"/>
      <c r="E193" s="134"/>
      <c r="F193" s="133"/>
      <c r="G193" s="134"/>
      <c r="H193" s="136"/>
      <c r="I193" s="262"/>
      <c r="J193" s="136"/>
      <c r="K193" s="249"/>
      <c r="L193" s="136"/>
      <c r="M193" s="136"/>
      <c r="N193" s="136"/>
      <c r="O193" s="136"/>
      <c r="P193" s="136"/>
      <c r="Q193" s="136"/>
      <c r="R193" s="136"/>
      <c r="S193" s="137"/>
      <c r="T193" s="136"/>
      <c r="U193" s="137"/>
      <c r="V193" s="137"/>
      <c r="W193" s="137"/>
      <c r="X193" s="97"/>
      <c r="Y193" s="99"/>
      <c r="Z193" s="98"/>
    </row>
    <row r="194" spans="1:26" s="94" customFormat="1" ht="18.75" customHeight="1" x14ac:dyDescent="0.25">
      <c r="A194" s="271"/>
      <c r="B194" s="398"/>
      <c r="C194" s="133"/>
      <c r="D194" s="136"/>
      <c r="E194" s="134"/>
      <c r="F194" s="133"/>
      <c r="G194" s="134"/>
      <c r="H194" s="136"/>
      <c r="I194" s="262"/>
      <c r="J194" s="136"/>
      <c r="K194" s="249"/>
      <c r="L194" s="136"/>
      <c r="M194" s="136"/>
      <c r="N194" s="136"/>
      <c r="O194" s="136"/>
      <c r="P194" s="136"/>
      <c r="Q194" s="136"/>
      <c r="R194" s="136"/>
      <c r="S194" s="137"/>
      <c r="T194" s="136"/>
      <c r="U194" s="137"/>
      <c r="V194" s="137"/>
      <c r="W194" s="137"/>
      <c r="X194" s="97"/>
      <c r="Y194" s="99"/>
      <c r="Z194" s="98"/>
    </row>
    <row r="195" spans="1:26" s="94" customFormat="1" ht="18.75" customHeight="1" x14ac:dyDescent="0.25">
      <c r="A195" s="271"/>
      <c r="B195" s="398"/>
      <c r="C195" s="133"/>
      <c r="D195" s="136"/>
      <c r="E195" s="134"/>
      <c r="F195" s="133"/>
      <c r="G195" s="134"/>
      <c r="H195" s="136"/>
      <c r="I195" s="262"/>
      <c r="J195" s="136"/>
      <c r="K195" s="249"/>
      <c r="L195" s="136"/>
      <c r="M195" s="136"/>
      <c r="N195" s="136"/>
      <c r="O195" s="136"/>
      <c r="P195" s="136"/>
      <c r="Q195" s="136"/>
      <c r="R195" s="136"/>
      <c r="S195" s="137"/>
      <c r="T195" s="136"/>
      <c r="U195" s="137"/>
      <c r="V195" s="137"/>
      <c r="W195" s="137"/>
      <c r="X195" s="97"/>
      <c r="Y195" s="99"/>
      <c r="Z195" s="98"/>
    </row>
    <row r="196" spans="1:26" s="94" customFormat="1" ht="18.75" customHeight="1" x14ac:dyDescent="0.25">
      <c r="A196" s="271"/>
      <c r="B196" s="398"/>
      <c r="C196" s="133"/>
      <c r="D196" s="136"/>
      <c r="E196" s="134"/>
      <c r="F196" s="133"/>
      <c r="G196" s="134"/>
      <c r="H196" s="136"/>
      <c r="I196" s="262"/>
      <c r="J196" s="136"/>
      <c r="K196" s="249"/>
      <c r="L196" s="136"/>
      <c r="M196" s="136"/>
      <c r="N196" s="136"/>
      <c r="O196" s="136"/>
      <c r="P196" s="136"/>
      <c r="Q196" s="136"/>
      <c r="R196" s="136"/>
      <c r="S196" s="137"/>
      <c r="T196" s="136"/>
      <c r="U196" s="137"/>
      <c r="V196" s="137"/>
      <c r="W196" s="137"/>
      <c r="X196" s="97"/>
      <c r="Y196" s="99"/>
      <c r="Z196" s="98"/>
    </row>
    <row r="197" spans="1:26" s="94" customFormat="1" ht="18.75" customHeight="1" x14ac:dyDescent="0.25">
      <c r="A197" s="271"/>
      <c r="B197" s="398"/>
      <c r="C197" s="133"/>
      <c r="D197" s="136"/>
      <c r="E197" s="134"/>
      <c r="F197" s="133"/>
      <c r="G197" s="134"/>
      <c r="H197" s="136"/>
      <c r="I197" s="262"/>
      <c r="J197" s="136"/>
      <c r="K197" s="249"/>
      <c r="L197" s="136"/>
      <c r="M197" s="136"/>
      <c r="N197" s="136"/>
      <c r="O197" s="136"/>
      <c r="P197" s="136"/>
      <c r="Q197" s="136"/>
      <c r="R197" s="136"/>
      <c r="S197" s="137"/>
      <c r="T197" s="136"/>
      <c r="U197" s="137"/>
      <c r="V197" s="137"/>
      <c r="W197" s="137"/>
      <c r="X197" s="97"/>
      <c r="Y197" s="99"/>
      <c r="Z197" s="98"/>
    </row>
    <row r="198" spans="1:26" s="94" customFormat="1" ht="18.75" customHeight="1" x14ac:dyDescent="0.25">
      <c r="A198" s="271"/>
      <c r="B198" s="398"/>
      <c r="C198" s="133"/>
      <c r="D198" s="136"/>
      <c r="E198" s="134"/>
      <c r="F198" s="133"/>
      <c r="G198" s="134"/>
      <c r="H198" s="136"/>
      <c r="I198" s="262"/>
      <c r="J198" s="136"/>
      <c r="K198" s="249"/>
      <c r="L198" s="136"/>
      <c r="M198" s="136"/>
      <c r="N198" s="136"/>
      <c r="O198" s="136"/>
      <c r="P198" s="136"/>
      <c r="Q198" s="136"/>
      <c r="R198" s="136"/>
      <c r="S198" s="137"/>
      <c r="T198" s="136"/>
      <c r="U198" s="137"/>
      <c r="V198" s="137"/>
      <c r="W198" s="137"/>
      <c r="X198" s="97"/>
      <c r="Y198" s="99"/>
      <c r="Z198" s="98"/>
    </row>
    <row r="199" spans="1:26" s="94" customFormat="1" ht="18.75" customHeight="1" x14ac:dyDescent="0.25">
      <c r="A199" s="271"/>
      <c r="B199" s="398"/>
      <c r="C199" s="133"/>
      <c r="D199" s="136"/>
      <c r="E199" s="134"/>
      <c r="F199" s="133"/>
      <c r="G199" s="134"/>
      <c r="H199" s="136"/>
      <c r="I199" s="262"/>
      <c r="J199" s="136"/>
      <c r="K199" s="249"/>
      <c r="L199" s="136"/>
      <c r="M199" s="136"/>
      <c r="N199" s="136"/>
      <c r="O199" s="136"/>
      <c r="P199" s="136"/>
      <c r="Q199" s="136"/>
      <c r="R199" s="136"/>
      <c r="S199" s="137"/>
      <c r="T199" s="136"/>
      <c r="U199" s="137"/>
      <c r="V199" s="137"/>
      <c r="W199" s="137"/>
      <c r="X199" s="97"/>
      <c r="Y199" s="99"/>
      <c r="Z199" s="98"/>
    </row>
    <row r="200" spans="1:26" s="94" customFormat="1" ht="18.75" customHeight="1" x14ac:dyDescent="0.25">
      <c r="A200" s="271"/>
      <c r="B200" s="398"/>
      <c r="C200" s="133"/>
      <c r="D200" s="136"/>
      <c r="E200" s="134"/>
      <c r="F200" s="133"/>
      <c r="G200" s="134"/>
      <c r="H200" s="136"/>
      <c r="I200" s="262"/>
      <c r="J200" s="136"/>
      <c r="K200" s="249"/>
      <c r="L200" s="136"/>
      <c r="M200" s="136"/>
      <c r="N200" s="136"/>
      <c r="O200" s="136"/>
      <c r="P200" s="136"/>
      <c r="Q200" s="136"/>
      <c r="R200" s="136"/>
      <c r="S200" s="137"/>
      <c r="T200" s="145"/>
      <c r="U200" s="680"/>
      <c r="V200" s="146"/>
      <c r="W200" s="137"/>
      <c r="X200" s="97"/>
      <c r="Y200" s="99"/>
      <c r="Z200" s="98"/>
    </row>
    <row r="201" spans="1:26" s="94" customFormat="1" ht="18.75" customHeight="1" x14ac:dyDescent="0.25">
      <c r="A201" s="271"/>
      <c r="B201" s="398"/>
      <c r="C201" s="133"/>
      <c r="D201" s="136"/>
      <c r="E201" s="134"/>
      <c r="F201" s="133"/>
      <c r="G201" s="134"/>
      <c r="H201" s="136"/>
      <c r="I201" s="262"/>
      <c r="J201" s="136"/>
      <c r="K201" s="249"/>
      <c r="L201" s="136"/>
      <c r="M201" s="136"/>
      <c r="N201" s="136"/>
      <c r="O201" s="136"/>
      <c r="P201" s="136"/>
      <c r="Q201" s="136"/>
      <c r="R201" s="136"/>
      <c r="S201" s="137"/>
      <c r="T201" s="209"/>
      <c r="U201" s="681"/>
      <c r="V201" s="147"/>
      <c r="W201" s="137"/>
      <c r="X201" s="97"/>
      <c r="Y201" s="99"/>
      <c r="Z201" s="98"/>
    </row>
    <row r="202" spans="1:26" s="94" customFormat="1" ht="18.75" customHeight="1" x14ac:dyDescent="0.25">
      <c r="A202" s="271"/>
      <c r="B202" s="398"/>
      <c r="C202" s="133"/>
      <c r="D202" s="136"/>
      <c r="E202" s="134"/>
      <c r="F202" s="133"/>
      <c r="G202" s="134"/>
      <c r="H202" s="136"/>
      <c r="I202" s="262"/>
      <c r="J202" s="136"/>
      <c r="K202" s="249"/>
      <c r="L202" s="136"/>
      <c r="M202" s="136"/>
      <c r="N202" s="136"/>
      <c r="O202" s="136"/>
      <c r="P202" s="136"/>
      <c r="Q202" s="136"/>
      <c r="R202" s="136"/>
      <c r="S202" s="137"/>
      <c r="T202" s="141"/>
      <c r="U202" s="682"/>
      <c r="V202" s="142"/>
      <c r="W202" s="137"/>
      <c r="X202" s="97"/>
      <c r="Y202" s="99"/>
      <c r="Z202" s="98"/>
    </row>
    <row r="203" spans="1:26" s="94" customFormat="1" ht="18.75" customHeight="1" x14ac:dyDescent="0.25">
      <c r="A203" s="271"/>
      <c r="B203" s="398"/>
      <c r="C203" s="133"/>
      <c r="D203" s="136"/>
      <c r="E203" s="134"/>
      <c r="F203" s="133"/>
      <c r="G203" s="134"/>
      <c r="H203" s="136"/>
      <c r="I203" s="262"/>
      <c r="J203" s="136"/>
      <c r="K203" s="249"/>
      <c r="L203" s="136"/>
      <c r="M203" s="136"/>
      <c r="N203" s="136"/>
      <c r="O203" s="136"/>
      <c r="P203" s="136"/>
      <c r="Q203" s="136"/>
      <c r="R203" s="136"/>
      <c r="S203" s="137"/>
      <c r="T203" s="136"/>
      <c r="U203" s="137"/>
      <c r="V203" s="137"/>
      <c r="W203" s="137"/>
      <c r="X203" s="97"/>
      <c r="Y203" s="99"/>
      <c r="Z203" s="98"/>
    </row>
    <row r="204" spans="1:26" s="94" customFormat="1" ht="18.75" customHeight="1" x14ac:dyDescent="0.25">
      <c r="A204" s="271"/>
      <c r="B204" s="398"/>
      <c r="C204" s="133"/>
      <c r="D204" s="136"/>
      <c r="E204" s="134"/>
      <c r="F204" s="133"/>
      <c r="G204" s="134"/>
      <c r="H204" s="136"/>
      <c r="I204" s="262"/>
      <c r="J204" s="136"/>
      <c r="K204" s="249"/>
      <c r="L204" s="136"/>
      <c r="M204" s="136"/>
      <c r="N204" s="136"/>
      <c r="O204" s="136"/>
      <c r="P204" s="136"/>
      <c r="Q204" s="136"/>
      <c r="R204" s="136"/>
      <c r="S204" s="137"/>
      <c r="T204" s="136"/>
      <c r="U204" s="137"/>
      <c r="V204" s="137"/>
      <c r="W204" s="137"/>
      <c r="X204" s="97"/>
      <c r="Y204" s="99"/>
      <c r="Z204" s="98"/>
    </row>
    <row r="205" spans="1:26" s="94" customFormat="1" ht="18.75" customHeight="1" x14ac:dyDescent="0.25">
      <c r="A205" s="271"/>
      <c r="B205" s="398"/>
      <c r="C205" s="133"/>
      <c r="D205" s="136"/>
      <c r="E205" s="134"/>
      <c r="F205" s="133"/>
      <c r="G205" s="134"/>
      <c r="H205" s="136"/>
      <c r="I205" s="262"/>
      <c r="J205" s="136"/>
      <c r="K205" s="249"/>
      <c r="L205" s="136"/>
      <c r="M205" s="136"/>
      <c r="N205" s="136"/>
      <c r="O205" s="136"/>
      <c r="P205" s="136"/>
      <c r="Q205" s="136"/>
      <c r="R205" s="136"/>
      <c r="S205" s="137"/>
      <c r="T205" s="136"/>
      <c r="U205" s="137"/>
      <c r="V205" s="137"/>
      <c r="W205" s="137"/>
      <c r="X205" s="97"/>
      <c r="Y205" s="99"/>
      <c r="Z205" s="98"/>
    </row>
    <row r="206" spans="1:26" s="94" customFormat="1" ht="18.75" customHeight="1" x14ac:dyDescent="0.25">
      <c r="A206" s="271"/>
      <c r="B206" s="398"/>
      <c r="C206" s="133"/>
      <c r="D206" s="136"/>
      <c r="E206" s="134"/>
      <c r="F206" s="133"/>
      <c r="G206" s="134"/>
      <c r="H206" s="136"/>
      <c r="I206" s="262"/>
      <c r="J206" s="136"/>
      <c r="K206" s="249"/>
      <c r="L206" s="136"/>
      <c r="M206" s="136"/>
      <c r="N206" s="136"/>
      <c r="O206" s="136"/>
      <c r="P206" s="136"/>
      <c r="Q206" s="136"/>
      <c r="R206" s="136"/>
      <c r="S206" s="137"/>
      <c r="T206" s="145"/>
      <c r="U206" s="680"/>
      <c r="V206" s="146"/>
      <c r="W206" s="137"/>
      <c r="X206" s="97"/>
      <c r="Y206" s="99"/>
      <c r="Z206" s="98"/>
    </row>
    <row r="207" spans="1:26" s="94" customFormat="1" ht="18.75" customHeight="1" x14ac:dyDescent="0.25">
      <c r="A207" s="271"/>
      <c r="B207" s="398"/>
      <c r="C207" s="133"/>
      <c r="D207" s="136"/>
      <c r="E207" s="134"/>
      <c r="F207" s="133"/>
      <c r="G207" s="134"/>
      <c r="H207" s="136"/>
      <c r="I207" s="262"/>
      <c r="J207" s="136"/>
      <c r="K207" s="249"/>
      <c r="L207" s="136"/>
      <c r="M207" s="136"/>
      <c r="N207" s="136"/>
      <c r="O207" s="136"/>
      <c r="P207" s="136"/>
      <c r="Q207" s="136"/>
      <c r="R207" s="136"/>
      <c r="S207" s="137"/>
      <c r="T207" s="209"/>
      <c r="U207" s="681"/>
      <c r="V207" s="147"/>
      <c r="W207" s="137"/>
      <c r="X207" s="97"/>
      <c r="Y207" s="99"/>
      <c r="Z207" s="98"/>
    </row>
    <row r="208" spans="1:26" s="94" customFormat="1" ht="18.75" customHeight="1" x14ac:dyDescent="0.25">
      <c r="A208" s="271"/>
      <c r="B208" s="398"/>
      <c r="C208" s="133"/>
      <c r="D208" s="136"/>
      <c r="E208" s="134"/>
      <c r="F208" s="133"/>
      <c r="G208" s="134"/>
      <c r="H208" s="136"/>
      <c r="I208" s="262"/>
      <c r="J208" s="136"/>
      <c r="K208" s="249"/>
      <c r="L208" s="136"/>
      <c r="M208" s="136"/>
      <c r="N208" s="136"/>
      <c r="O208" s="136"/>
      <c r="P208" s="136"/>
      <c r="Q208" s="136"/>
      <c r="R208" s="136"/>
      <c r="S208" s="137"/>
      <c r="T208" s="141"/>
      <c r="U208" s="682"/>
      <c r="V208" s="142"/>
      <c r="W208" s="137"/>
      <c r="X208" s="97"/>
      <c r="Y208" s="99"/>
      <c r="Z208" s="98"/>
    </row>
    <row r="209" spans="1:26" s="94" customFormat="1" ht="18.75" customHeight="1" x14ac:dyDescent="0.25">
      <c r="A209" s="271"/>
      <c r="B209" s="398"/>
      <c r="C209" s="133"/>
      <c r="D209" s="136"/>
      <c r="E209" s="134"/>
      <c r="F209" s="133"/>
      <c r="G209" s="134"/>
      <c r="H209" s="136"/>
      <c r="I209" s="262"/>
      <c r="J209" s="136"/>
      <c r="K209" s="249"/>
      <c r="L209" s="136"/>
      <c r="M209" s="136"/>
      <c r="N209" s="136"/>
      <c r="O209" s="136"/>
      <c r="P209" s="136"/>
      <c r="Q209" s="136"/>
      <c r="R209" s="136"/>
      <c r="S209" s="137"/>
      <c r="T209" s="136"/>
      <c r="U209" s="137"/>
      <c r="V209" s="137"/>
      <c r="W209" s="137"/>
      <c r="X209" s="97"/>
      <c r="Y209" s="99"/>
      <c r="Z209" s="98"/>
    </row>
    <row r="210" spans="1:26" s="94" customFormat="1" ht="18.75" customHeight="1" x14ac:dyDescent="0.25">
      <c r="A210" s="271"/>
      <c r="B210" s="398"/>
      <c r="C210" s="133"/>
      <c r="D210" s="136"/>
      <c r="E210" s="134"/>
      <c r="F210" s="133"/>
      <c r="G210" s="134"/>
      <c r="H210" s="136"/>
      <c r="I210" s="262"/>
      <c r="J210" s="136"/>
      <c r="K210" s="249"/>
      <c r="L210" s="136"/>
      <c r="M210" s="136"/>
      <c r="N210" s="136"/>
      <c r="O210" s="136"/>
      <c r="P210" s="136"/>
      <c r="Q210" s="136"/>
      <c r="R210" s="136"/>
      <c r="S210" s="137"/>
      <c r="T210" s="136"/>
      <c r="U210" s="137"/>
      <c r="V210" s="137"/>
      <c r="W210" s="137"/>
      <c r="X210" s="97"/>
      <c r="Y210" s="99"/>
      <c r="Z210" s="98"/>
    </row>
    <row r="211" spans="1:26" s="94" customFormat="1" ht="18.75" customHeight="1" x14ac:dyDescent="0.25">
      <c r="A211" s="271"/>
      <c r="B211" s="398"/>
      <c r="C211" s="133"/>
      <c r="D211" s="136"/>
      <c r="E211" s="134"/>
      <c r="F211" s="133"/>
      <c r="G211" s="134"/>
      <c r="H211" s="136"/>
      <c r="I211" s="262"/>
      <c r="J211" s="136"/>
      <c r="K211" s="249"/>
      <c r="L211" s="136"/>
      <c r="M211" s="136"/>
      <c r="N211" s="136"/>
      <c r="O211" s="136"/>
      <c r="P211" s="136"/>
      <c r="Q211" s="136"/>
      <c r="R211" s="136"/>
      <c r="S211" s="137"/>
      <c r="T211" s="136"/>
      <c r="U211" s="137"/>
      <c r="V211" s="137"/>
      <c r="W211" s="137"/>
      <c r="X211" s="97"/>
      <c r="Y211" s="99"/>
      <c r="Z211" s="98"/>
    </row>
    <row r="212" spans="1:26" s="94" customFormat="1" ht="18.75" customHeight="1" x14ac:dyDescent="0.25">
      <c r="A212" s="271"/>
      <c r="B212" s="398"/>
      <c r="C212" s="133"/>
      <c r="D212" s="136"/>
      <c r="E212" s="134"/>
      <c r="F212" s="133"/>
      <c r="G212" s="134"/>
      <c r="H212" s="136"/>
      <c r="I212" s="262"/>
      <c r="J212" s="136"/>
      <c r="K212" s="249"/>
      <c r="L212" s="136"/>
      <c r="M212" s="136"/>
      <c r="N212" s="136"/>
      <c r="O212" s="136"/>
      <c r="P212" s="136"/>
      <c r="Q212" s="136"/>
      <c r="R212" s="136"/>
      <c r="S212" s="137"/>
      <c r="T212" s="136"/>
      <c r="U212" s="137"/>
      <c r="V212" s="137"/>
      <c r="W212" s="137"/>
      <c r="X212" s="97"/>
      <c r="Y212" s="99"/>
      <c r="Z212" s="98"/>
    </row>
    <row r="213" spans="1:26" s="94" customFormat="1" ht="18.75" customHeight="1" x14ac:dyDescent="0.25">
      <c r="A213" s="271"/>
      <c r="B213" s="399"/>
      <c r="C213" s="144"/>
      <c r="D213" s="145"/>
      <c r="E213" s="150"/>
      <c r="F213" s="144"/>
      <c r="G213" s="150"/>
      <c r="H213" s="145"/>
      <c r="I213" s="268"/>
      <c r="J213" s="145"/>
      <c r="K213" s="277"/>
      <c r="L213" s="145"/>
      <c r="M213" s="145"/>
      <c r="N213" s="145"/>
      <c r="O213" s="145"/>
      <c r="P213" s="145"/>
      <c r="Q213" s="145"/>
      <c r="R213" s="145"/>
      <c r="S213" s="146"/>
      <c r="T213" s="145"/>
      <c r="U213" s="146"/>
      <c r="V213" s="146"/>
      <c r="W213" s="146"/>
      <c r="X213" s="97"/>
      <c r="Y213" s="99"/>
      <c r="Z213" s="98"/>
    </row>
    <row r="214" spans="1:26" s="94" customFormat="1" ht="18.75" customHeight="1" x14ac:dyDescent="0.25">
      <c r="A214" s="271"/>
      <c r="B214" s="398"/>
      <c r="C214" s="133"/>
      <c r="D214" s="136"/>
      <c r="E214" s="134"/>
      <c r="F214" s="133"/>
      <c r="G214" s="134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7"/>
      <c r="T214" s="136"/>
      <c r="U214" s="137"/>
      <c r="V214" s="137"/>
      <c r="W214" s="137"/>
      <c r="X214" s="97"/>
      <c r="Y214" s="99"/>
      <c r="Z214" s="98"/>
    </row>
    <row r="215" spans="1:26" s="94" customFormat="1" ht="18.75" customHeight="1" x14ac:dyDescent="0.25">
      <c r="A215" s="271"/>
      <c r="B215" s="398"/>
      <c r="C215" s="133"/>
      <c r="D215" s="136"/>
      <c r="E215" s="134"/>
      <c r="F215" s="133"/>
      <c r="G215" s="134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7"/>
      <c r="T215" s="136"/>
      <c r="U215" s="137"/>
      <c r="V215" s="137"/>
      <c r="W215" s="137"/>
      <c r="X215" s="97"/>
      <c r="Y215" s="99"/>
      <c r="Z215" s="98"/>
    </row>
    <row r="216" spans="1:26" s="94" customFormat="1" ht="18.75" customHeight="1" x14ac:dyDescent="0.25">
      <c r="A216" s="271"/>
      <c r="B216" s="401"/>
      <c r="C216" s="174"/>
      <c r="D216" s="141"/>
      <c r="E216" s="175"/>
      <c r="F216" s="174"/>
      <c r="G216" s="286"/>
      <c r="H216" s="274"/>
      <c r="I216" s="274"/>
      <c r="J216" s="274"/>
      <c r="K216" s="274"/>
      <c r="L216" s="274"/>
      <c r="M216" s="274"/>
      <c r="N216" s="274"/>
      <c r="O216" s="274"/>
      <c r="P216" s="274"/>
      <c r="Q216" s="274"/>
      <c r="R216" s="274"/>
      <c r="S216" s="287"/>
      <c r="T216" s="274"/>
      <c r="U216" s="287"/>
      <c r="V216" s="287"/>
      <c r="W216" s="287"/>
      <c r="X216" s="97"/>
      <c r="Y216" s="99"/>
      <c r="Z216" s="98"/>
    </row>
    <row r="217" spans="1:26" s="94" customFormat="1" ht="18.75" customHeight="1" x14ac:dyDescent="0.25">
      <c r="A217" s="98"/>
      <c r="B217" s="166"/>
      <c r="C217" s="166"/>
      <c r="D217" s="166"/>
      <c r="E217" s="166"/>
      <c r="F217" s="166"/>
      <c r="G217" s="166"/>
      <c r="H217" s="288"/>
      <c r="I217" s="288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72"/>
      <c r="Y217" s="99"/>
      <c r="Z217" s="98"/>
    </row>
    <row r="218" spans="1:26" s="94" customFormat="1" ht="18.75" customHeight="1" x14ac:dyDescent="0.3">
      <c r="A218" s="402"/>
      <c r="B218" s="403"/>
      <c r="C218" s="404" t="s">
        <v>114</v>
      </c>
      <c r="D218" s="291"/>
      <c r="E218" s="292"/>
      <c r="F218" s="405"/>
      <c r="G218" s="292"/>
      <c r="H218" s="406"/>
      <c r="I218" s="294"/>
      <c r="J218" s="295"/>
      <c r="K218" s="295"/>
      <c r="L218" s="295"/>
      <c r="M218" s="295"/>
      <c r="N218" s="295"/>
      <c r="O218" s="295">
        <f>SUM(O4:O217)</f>
        <v>137159</v>
      </c>
      <c r="P218" s="295">
        <f>SUM(P4:P217)</f>
        <v>10406663</v>
      </c>
      <c r="Q218" s="295">
        <f>SUM(Q4:Q217)</f>
        <v>559900.79999999993</v>
      </c>
      <c r="R218" s="295">
        <f>SUM(R4:R217)</f>
        <v>1148.432</v>
      </c>
      <c r="S218" s="407">
        <f>SUM(S4:S75)</f>
        <v>10400</v>
      </c>
      <c r="T218" s="407"/>
      <c r="U218" s="407">
        <f>SUM(U4:U75)</f>
        <v>757.5</v>
      </c>
      <c r="V218" s="407"/>
      <c r="W218" s="407">
        <f>SUM(W4:W217)</f>
        <v>2866542.3200000008</v>
      </c>
      <c r="X218" s="408"/>
      <c r="Y218" s="99"/>
      <c r="Z218" s="98"/>
    </row>
    <row r="219" spans="1:26" s="94" customFormat="1" ht="18.75" customHeight="1" x14ac:dyDescent="0.25">
      <c r="A219" s="98"/>
      <c r="B219" s="95"/>
      <c r="C219" s="299"/>
      <c r="D219" s="299"/>
      <c r="E219" s="299"/>
      <c r="F219" s="299"/>
      <c r="G219" s="299"/>
      <c r="H219" s="300"/>
      <c r="I219" s="299"/>
      <c r="J219" s="299"/>
      <c r="K219" s="299"/>
      <c r="L219" s="299"/>
      <c r="M219" s="299"/>
      <c r="N219" s="299"/>
      <c r="O219" s="299"/>
      <c r="P219" s="299"/>
      <c r="Q219" s="299"/>
      <c r="R219" s="299"/>
      <c r="S219" s="299"/>
      <c r="T219" s="299"/>
      <c r="U219" s="299"/>
      <c r="V219" s="299"/>
      <c r="W219" s="299"/>
      <c r="X219" s="97"/>
      <c r="Y219" s="99"/>
      <c r="Z219" s="98"/>
    </row>
  </sheetData>
  <mergeCells count="46">
    <mergeCell ref="C1:G1"/>
    <mergeCell ref="C2:J2"/>
    <mergeCell ref="C8:C9"/>
    <mergeCell ref="F8:F9"/>
    <mergeCell ref="G8:G9"/>
    <mergeCell ref="J8:J9"/>
    <mergeCell ref="W8:W9"/>
    <mergeCell ref="A17:A18"/>
    <mergeCell ref="B17:B18"/>
    <mergeCell ref="C17:C18"/>
    <mergeCell ref="F17:F18"/>
    <mergeCell ref="G17:G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V17:V18"/>
    <mergeCell ref="W17:W18"/>
    <mergeCell ref="X17:X18"/>
    <mergeCell ref="A20:A21"/>
    <mergeCell ref="B20:B21"/>
    <mergeCell ref="C20:C21"/>
    <mergeCell ref="F20:F21"/>
    <mergeCell ref="G20:G21"/>
    <mergeCell ref="J20:J21"/>
    <mergeCell ref="P20:P21"/>
    <mergeCell ref="W20:W21"/>
    <mergeCell ref="W23:W24"/>
    <mergeCell ref="W85:W86"/>
    <mergeCell ref="U87:W89"/>
    <mergeCell ref="A23:A24"/>
    <mergeCell ref="B23:B24"/>
    <mergeCell ref="C23:C24"/>
    <mergeCell ref="F23:F24"/>
    <mergeCell ref="G23:G24"/>
    <mergeCell ref="U123:U124"/>
    <mergeCell ref="U200:U202"/>
    <mergeCell ref="U206:U208"/>
    <mergeCell ref="J23:J24"/>
    <mergeCell ref="P23:P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P616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5" style="89" bestFit="1" customWidth="1"/>
    <col min="2" max="2" width="33.85546875" bestFit="1" customWidth="1"/>
    <col min="3" max="3" width="53" bestFit="1" customWidth="1"/>
    <col min="4" max="4" width="4.28515625" bestFit="1" customWidth="1"/>
    <col min="5" max="5" width="6.85546875" style="90" bestFit="1" customWidth="1"/>
    <col min="6" max="6" width="5" style="89" bestFit="1" customWidth="1"/>
    <col min="7" max="7" width="4.7109375" style="89" bestFit="1" customWidth="1"/>
    <col min="8" max="9" width="8.85546875" style="89" bestFit="1" customWidth="1"/>
    <col min="10" max="10" width="9" style="89" bestFit="1" customWidth="1"/>
    <col min="11" max="12" width="19.7109375" style="89" bestFit="1" customWidth="1"/>
    <col min="13" max="14" width="19.7109375" style="93" bestFit="1" customWidth="1"/>
    <col min="15" max="15" width="17" style="89" bestFit="1" customWidth="1"/>
    <col min="16" max="16" width="11.28515625" style="238" bestFit="1" customWidth="1"/>
  </cols>
  <sheetData>
    <row r="1" spans="1:16" ht="36" customHeight="1" x14ac:dyDescent="0.25">
      <c r="A1" s="19" t="s">
        <v>509</v>
      </c>
      <c r="B1" s="16" t="s">
        <v>510</v>
      </c>
      <c r="C1" s="304" t="s">
        <v>511</v>
      </c>
      <c r="D1" s="16" t="s">
        <v>512</v>
      </c>
      <c r="E1" s="21" t="s">
        <v>513</v>
      </c>
      <c r="F1" s="19" t="s">
        <v>514</v>
      </c>
      <c r="G1" s="19" t="s">
        <v>12</v>
      </c>
      <c r="H1" s="19" t="s">
        <v>515</v>
      </c>
      <c r="I1" s="19" t="s">
        <v>516</v>
      </c>
      <c r="J1" s="19" t="s">
        <v>517</v>
      </c>
      <c r="K1" s="10" t="s">
        <v>518</v>
      </c>
      <c r="L1" s="10" t="s">
        <v>519</v>
      </c>
      <c r="M1" s="12" t="s">
        <v>520</v>
      </c>
      <c r="N1" s="305" t="s">
        <v>521</v>
      </c>
      <c r="O1" s="19" t="s">
        <v>522</v>
      </c>
      <c r="P1" s="95"/>
    </row>
    <row r="2" spans="1:16" ht="18.75" customHeight="1" x14ac:dyDescent="0.25">
      <c r="A2" s="19">
        <v>1</v>
      </c>
      <c r="B2" s="16" t="s">
        <v>192</v>
      </c>
      <c r="C2" s="16" t="s">
        <v>309</v>
      </c>
      <c r="D2" s="16" t="s">
        <v>523</v>
      </c>
      <c r="E2" s="21">
        <v>1</v>
      </c>
      <c r="F2" s="19">
        <v>5</v>
      </c>
      <c r="G2" s="19">
        <v>3</v>
      </c>
      <c r="H2" s="19">
        <v>5000</v>
      </c>
      <c r="I2" s="19">
        <v>5000</v>
      </c>
      <c r="J2" s="19">
        <v>50</v>
      </c>
      <c r="K2" s="19">
        <v>1</v>
      </c>
      <c r="L2" s="19"/>
      <c r="M2" s="306" t="s">
        <v>524</v>
      </c>
      <c r="N2" s="3" t="e">
        <f>+_xlfn.XLOOKUP(A2,#REF!,#REF!)</f>
        <v>#REF!</v>
      </c>
      <c r="O2" s="5"/>
      <c r="P2" s="95"/>
    </row>
    <row r="3" spans="1:16" ht="18.75" customHeight="1" x14ac:dyDescent="0.25">
      <c r="A3" s="307">
        <v>2</v>
      </c>
      <c r="B3" s="308" t="s">
        <v>132</v>
      </c>
      <c r="C3" s="308" t="s">
        <v>133</v>
      </c>
      <c r="D3" s="308" t="s">
        <v>525</v>
      </c>
      <c r="E3" s="309">
        <v>1</v>
      </c>
      <c r="F3" s="307">
        <v>28</v>
      </c>
      <c r="G3" s="307">
        <v>25</v>
      </c>
      <c r="H3" s="307">
        <v>70284</v>
      </c>
      <c r="I3" s="307">
        <v>70284</v>
      </c>
      <c r="J3" s="307">
        <v>360</v>
      </c>
      <c r="K3" s="307">
        <v>3</v>
      </c>
      <c r="L3" s="307">
        <v>1</v>
      </c>
      <c r="M3" s="24" t="s">
        <v>524</v>
      </c>
      <c r="N3" s="3" t="e">
        <f>+_xlfn.XLOOKUP(A3,#REF!,#REF!)</f>
        <v>#REF!</v>
      </c>
      <c r="O3" s="5"/>
      <c r="P3" s="95"/>
    </row>
    <row r="4" spans="1:16" ht="18.75" customHeight="1" x14ac:dyDescent="0.25">
      <c r="A4" s="307">
        <v>3</v>
      </c>
      <c r="B4" s="308" t="s">
        <v>141</v>
      </c>
      <c r="C4" s="308" t="s">
        <v>526</v>
      </c>
      <c r="D4" s="308" t="s">
        <v>527</v>
      </c>
      <c r="E4" s="309">
        <v>1</v>
      </c>
      <c r="F4" s="307">
        <v>8</v>
      </c>
      <c r="G4" s="307">
        <v>8</v>
      </c>
      <c r="H4" s="307">
        <v>1301</v>
      </c>
      <c r="I4" s="307">
        <v>1301</v>
      </c>
      <c r="J4" s="307">
        <v>76</v>
      </c>
      <c r="K4" s="307">
        <v>1</v>
      </c>
      <c r="L4" s="307"/>
      <c r="M4" s="24" t="s">
        <v>524</v>
      </c>
      <c r="N4" s="3" t="e">
        <f>+_xlfn.XLOOKUP(A4,#REF!,#REF!)</f>
        <v>#REF!</v>
      </c>
      <c r="O4" s="5"/>
      <c r="P4" s="95"/>
    </row>
    <row r="5" spans="1:16" ht="18.75" customHeight="1" x14ac:dyDescent="0.25">
      <c r="A5" s="307">
        <v>4</v>
      </c>
      <c r="B5" s="308" t="s">
        <v>143</v>
      </c>
      <c r="C5" s="308" t="s">
        <v>144</v>
      </c>
      <c r="D5" s="308" t="s">
        <v>528</v>
      </c>
      <c r="E5" s="309">
        <v>1</v>
      </c>
      <c r="F5" s="307">
        <v>13</v>
      </c>
      <c r="G5" s="307">
        <v>12</v>
      </c>
      <c r="H5" s="307">
        <v>1424</v>
      </c>
      <c r="I5" s="307">
        <v>1424</v>
      </c>
      <c r="J5" s="307">
        <v>537</v>
      </c>
      <c r="K5" s="307">
        <v>1</v>
      </c>
      <c r="L5" s="307"/>
      <c r="M5" s="24" t="s">
        <v>524</v>
      </c>
      <c r="N5" s="3" t="e">
        <f>+_xlfn.XLOOKUP(A5,#REF!,#REF!)</f>
        <v>#REF!</v>
      </c>
      <c r="O5" s="5"/>
      <c r="P5" s="95"/>
    </row>
    <row r="6" spans="1:16" ht="18.75" customHeight="1" x14ac:dyDescent="0.25">
      <c r="A6" s="19">
        <v>5</v>
      </c>
      <c r="B6" s="16" t="s">
        <v>200</v>
      </c>
      <c r="C6" s="16" t="s">
        <v>529</v>
      </c>
      <c r="D6" s="16" t="s">
        <v>527</v>
      </c>
      <c r="E6" s="310">
        <v>1</v>
      </c>
      <c r="F6" s="19">
        <v>12</v>
      </c>
      <c r="G6" s="19">
        <v>9</v>
      </c>
      <c r="H6" s="19">
        <v>16970</v>
      </c>
      <c r="I6" s="19">
        <v>16970</v>
      </c>
      <c r="J6" s="19">
        <v>378</v>
      </c>
      <c r="K6" s="19">
        <v>1</v>
      </c>
      <c r="L6" s="19"/>
      <c r="M6" s="24" t="s">
        <v>524</v>
      </c>
      <c r="N6" s="3" t="e">
        <f>+_xlfn.XLOOKUP(A6,#REF!,#REF!)</f>
        <v>#REF!</v>
      </c>
      <c r="O6" s="5"/>
      <c r="P6" s="95"/>
    </row>
    <row r="7" spans="1:16" ht="18.75" customHeight="1" x14ac:dyDescent="0.25">
      <c r="A7" s="307">
        <v>6</v>
      </c>
      <c r="B7" s="308" t="s">
        <v>146</v>
      </c>
      <c r="C7" s="308" t="s">
        <v>530</v>
      </c>
      <c r="D7" s="308" t="s">
        <v>525</v>
      </c>
      <c r="E7" s="309">
        <v>1</v>
      </c>
      <c r="F7" s="311">
        <v>17</v>
      </c>
      <c r="G7" s="307">
        <v>18</v>
      </c>
      <c r="H7" s="307">
        <v>32970</v>
      </c>
      <c r="I7" s="307">
        <v>32970</v>
      </c>
      <c r="J7" s="307">
        <v>755</v>
      </c>
      <c r="K7" s="307">
        <v>2</v>
      </c>
      <c r="L7" s="307">
        <v>1</v>
      </c>
      <c r="M7" s="24" t="s">
        <v>524</v>
      </c>
      <c r="N7" s="3" t="e">
        <f>+_xlfn.XLOOKUP(A7,#REF!,#REF!)</f>
        <v>#REF!</v>
      </c>
      <c r="O7" s="5"/>
      <c r="P7" s="95"/>
    </row>
    <row r="8" spans="1:16" ht="18.75" customHeight="1" x14ac:dyDescent="0.25">
      <c r="A8" s="307">
        <v>7</v>
      </c>
      <c r="B8" s="308" t="s">
        <v>153</v>
      </c>
      <c r="C8" s="308" t="s">
        <v>531</v>
      </c>
      <c r="D8" s="308" t="s">
        <v>525</v>
      </c>
      <c r="E8" s="309">
        <v>1</v>
      </c>
      <c r="F8" s="307">
        <v>25</v>
      </c>
      <c r="G8" s="307">
        <v>26</v>
      </c>
      <c r="H8" s="307">
        <v>59336</v>
      </c>
      <c r="I8" s="307">
        <v>59336</v>
      </c>
      <c r="J8" s="307">
        <v>574</v>
      </c>
      <c r="K8" s="307">
        <v>3</v>
      </c>
      <c r="L8" s="307"/>
      <c r="M8" s="24" t="s">
        <v>524</v>
      </c>
      <c r="N8" s="3" t="e">
        <f>+_xlfn.XLOOKUP(A8,#REF!,#REF!)</f>
        <v>#REF!</v>
      </c>
      <c r="O8" s="5"/>
      <c r="P8" s="95"/>
    </row>
    <row r="9" spans="1:16" ht="18.75" customHeight="1" x14ac:dyDescent="0.25">
      <c r="A9" s="307">
        <v>8</v>
      </c>
      <c r="B9" s="308" t="s">
        <v>151</v>
      </c>
      <c r="C9" s="308" t="s">
        <v>152</v>
      </c>
      <c r="D9" s="308" t="s">
        <v>532</v>
      </c>
      <c r="E9" s="309">
        <v>1</v>
      </c>
      <c r="F9" s="307">
        <v>11</v>
      </c>
      <c r="G9" s="307">
        <v>11</v>
      </c>
      <c r="H9" s="307">
        <v>4060</v>
      </c>
      <c r="I9" s="307">
        <v>4060</v>
      </c>
      <c r="J9" s="307">
        <v>144</v>
      </c>
      <c r="K9" s="307">
        <v>1</v>
      </c>
      <c r="L9" s="307"/>
      <c r="M9" s="24" t="s">
        <v>524</v>
      </c>
      <c r="N9" s="3" t="e">
        <f>+_xlfn.XLOOKUP(A9,#REF!,#REF!)</f>
        <v>#REF!</v>
      </c>
      <c r="O9" s="5"/>
      <c r="P9" s="95"/>
    </row>
    <row r="10" spans="1:16" ht="18.75" customHeight="1" x14ac:dyDescent="0.25">
      <c r="A10" s="307">
        <v>9</v>
      </c>
      <c r="B10" s="308" t="s">
        <v>148</v>
      </c>
      <c r="C10" s="308" t="s">
        <v>149</v>
      </c>
      <c r="D10" s="308" t="s">
        <v>532</v>
      </c>
      <c r="E10" s="309">
        <v>1</v>
      </c>
      <c r="F10" s="307">
        <v>8</v>
      </c>
      <c r="G10" s="307">
        <v>14</v>
      </c>
      <c r="H10" s="307">
        <v>87117</v>
      </c>
      <c r="I10" s="307">
        <v>87117</v>
      </c>
      <c r="J10" s="307">
        <v>458</v>
      </c>
      <c r="K10" s="307">
        <v>6</v>
      </c>
      <c r="L10" s="307"/>
      <c r="M10" s="24" t="s">
        <v>524</v>
      </c>
      <c r="N10" s="3" t="e">
        <f>+_xlfn.XLOOKUP(A10,#REF!,#REF!)</f>
        <v>#REF!</v>
      </c>
      <c r="O10" s="5"/>
      <c r="P10" s="95"/>
    </row>
    <row r="11" spans="1:16" ht="18.75" customHeight="1" x14ac:dyDescent="0.25">
      <c r="A11" s="19">
        <v>10</v>
      </c>
      <c r="B11" s="16" t="s">
        <v>237</v>
      </c>
      <c r="C11" s="16" t="s">
        <v>533</v>
      </c>
      <c r="D11" s="16" t="s">
        <v>534</v>
      </c>
      <c r="E11" s="21">
        <v>1</v>
      </c>
      <c r="F11" s="19">
        <v>11</v>
      </c>
      <c r="G11" s="19">
        <v>10</v>
      </c>
      <c r="H11" s="19">
        <v>642</v>
      </c>
      <c r="I11" s="19">
        <v>642</v>
      </c>
      <c r="J11" s="19">
        <v>166</v>
      </c>
      <c r="K11" s="19">
        <v>1</v>
      </c>
      <c r="L11" s="19"/>
      <c r="M11" s="24" t="s">
        <v>524</v>
      </c>
      <c r="N11" s="3" t="e">
        <f>+_xlfn.XLOOKUP(A11,#REF!,#REF!)</f>
        <v>#REF!</v>
      </c>
      <c r="O11" s="5"/>
      <c r="P11" s="95"/>
    </row>
    <row r="12" spans="1:16" ht="18.75" customHeight="1" x14ac:dyDescent="0.25">
      <c r="A12" s="19">
        <v>11</v>
      </c>
      <c r="B12" s="16" t="s">
        <v>383</v>
      </c>
      <c r="C12" s="16" t="s">
        <v>128</v>
      </c>
      <c r="D12" s="16" t="s">
        <v>535</v>
      </c>
      <c r="E12" s="21">
        <v>1</v>
      </c>
      <c r="F12" s="19">
        <v>1</v>
      </c>
      <c r="G12" s="19">
        <v>1</v>
      </c>
      <c r="H12" s="19">
        <v>48</v>
      </c>
      <c r="I12" s="19">
        <v>48</v>
      </c>
      <c r="J12" s="19">
        <v>48</v>
      </c>
      <c r="K12" s="19">
        <v>1</v>
      </c>
      <c r="L12" s="19"/>
      <c r="M12" s="24" t="s">
        <v>524</v>
      </c>
      <c r="N12" s="3" t="e">
        <f>+_xlfn.XLOOKUP(A12,#REF!,#REF!)</f>
        <v>#REF!</v>
      </c>
      <c r="O12" s="5"/>
      <c r="P12" s="95"/>
    </row>
    <row r="13" spans="1:16" ht="18.75" customHeight="1" x14ac:dyDescent="0.25">
      <c r="A13" s="19">
        <v>12</v>
      </c>
      <c r="B13" s="16" t="s">
        <v>189</v>
      </c>
      <c r="C13" s="16" t="s">
        <v>536</v>
      </c>
      <c r="D13" s="16" t="s">
        <v>527</v>
      </c>
      <c r="E13" s="21">
        <v>1</v>
      </c>
      <c r="F13" s="19">
        <v>54</v>
      </c>
      <c r="G13" s="19">
        <v>55</v>
      </c>
      <c r="H13" s="19">
        <v>19859</v>
      </c>
      <c r="I13" s="19">
        <v>19859</v>
      </c>
      <c r="J13" s="19">
        <v>313</v>
      </c>
      <c r="K13" s="19">
        <v>2</v>
      </c>
      <c r="L13" s="19"/>
      <c r="M13" s="24" t="s">
        <v>524</v>
      </c>
      <c r="N13" s="3" t="e">
        <f>+_xlfn.XLOOKUP(A13,#REF!,#REF!)</f>
        <v>#REF!</v>
      </c>
      <c r="O13" s="5"/>
      <c r="P13" s="95"/>
    </row>
    <row r="14" spans="1:16" ht="18.75" customHeight="1" x14ac:dyDescent="0.25">
      <c r="A14" s="19">
        <v>13</v>
      </c>
      <c r="B14" s="16" t="s">
        <v>246</v>
      </c>
      <c r="C14" s="16" t="s">
        <v>537</v>
      </c>
      <c r="D14" s="16" t="s">
        <v>532</v>
      </c>
      <c r="E14" s="21">
        <v>1</v>
      </c>
      <c r="F14" s="19">
        <v>4</v>
      </c>
      <c r="G14" s="19">
        <v>4</v>
      </c>
      <c r="H14" s="19">
        <v>2396</v>
      </c>
      <c r="I14" s="19">
        <v>2396</v>
      </c>
      <c r="J14" s="19">
        <v>182</v>
      </c>
      <c r="K14" s="19">
        <v>2</v>
      </c>
      <c r="L14" s="19"/>
      <c r="M14" s="24" t="s">
        <v>524</v>
      </c>
      <c r="N14" s="3" t="e">
        <f>+_xlfn.XLOOKUP(A14,#REF!,#REF!)</f>
        <v>#REF!</v>
      </c>
      <c r="O14" s="5"/>
      <c r="P14" s="95"/>
    </row>
    <row r="15" spans="1:16" ht="18.75" customHeight="1" x14ac:dyDescent="0.25">
      <c r="A15" s="19">
        <v>14</v>
      </c>
      <c r="B15" s="16" t="s">
        <v>375</v>
      </c>
      <c r="C15" s="16" t="s">
        <v>538</v>
      </c>
      <c r="D15" s="16" t="s">
        <v>534</v>
      </c>
      <c r="E15" s="21">
        <v>1</v>
      </c>
      <c r="F15" s="19">
        <v>3</v>
      </c>
      <c r="G15" s="19">
        <v>3</v>
      </c>
      <c r="H15" s="19">
        <v>6103</v>
      </c>
      <c r="I15" s="19">
        <v>6103</v>
      </c>
      <c r="J15" s="19">
        <v>125</v>
      </c>
      <c r="K15" s="19">
        <v>1</v>
      </c>
      <c r="L15" s="19"/>
      <c r="M15" s="24" t="s">
        <v>524</v>
      </c>
      <c r="N15" s="3" t="e">
        <f>+_xlfn.XLOOKUP(A15,#REF!,#REF!)</f>
        <v>#REF!</v>
      </c>
      <c r="O15" s="5"/>
      <c r="P15" s="95"/>
    </row>
    <row r="16" spans="1:16" ht="18.75" customHeight="1" x14ac:dyDescent="0.25">
      <c r="A16" s="19">
        <v>15</v>
      </c>
      <c r="B16" s="16" t="s">
        <v>301</v>
      </c>
      <c r="C16" s="16" t="s">
        <v>302</v>
      </c>
      <c r="D16" s="16" t="s">
        <v>532</v>
      </c>
      <c r="E16" s="21">
        <v>1</v>
      </c>
      <c r="F16" s="19">
        <v>3</v>
      </c>
      <c r="G16" s="19">
        <v>10</v>
      </c>
      <c r="H16" s="19">
        <v>75</v>
      </c>
      <c r="I16" s="19">
        <v>75</v>
      </c>
      <c r="J16" s="19">
        <v>75</v>
      </c>
      <c r="K16" s="19">
        <v>10</v>
      </c>
      <c r="L16" s="19"/>
      <c r="M16" s="24" t="s">
        <v>524</v>
      </c>
      <c r="N16" s="3" t="e">
        <f>+_xlfn.XLOOKUP(A16,#REF!,#REF!)</f>
        <v>#REF!</v>
      </c>
      <c r="O16" s="5"/>
      <c r="P16" s="95"/>
    </row>
    <row r="17" spans="1:16" ht="18.75" customHeight="1" x14ac:dyDescent="0.25">
      <c r="A17" s="19">
        <v>16</v>
      </c>
      <c r="B17" s="16" t="s">
        <v>280</v>
      </c>
      <c r="C17" s="16" t="s">
        <v>539</v>
      </c>
      <c r="D17" s="16" t="s">
        <v>532</v>
      </c>
      <c r="E17" s="21">
        <v>1</v>
      </c>
      <c r="F17" s="19">
        <v>22</v>
      </c>
      <c r="G17" s="19">
        <v>23</v>
      </c>
      <c r="H17" s="19">
        <v>31780</v>
      </c>
      <c r="I17" s="19">
        <v>31780</v>
      </c>
      <c r="J17" s="19">
        <v>205</v>
      </c>
      <c r="K17" s="19">
        <v>2</v>
      </c>
      <c r="L17" s="19"/>
      <c r="M17" s="24" t="s">
        <v>524</v>
      </c>
      <c r="N17" s="3" t="e">
        <f>+_xlfn.XLOOKUP(A17,#REF!,#REF!)</f>
        <v>#REF!</v>
      </c>
      <c r="O17" s="5"/>
      <c r="P17" s="95"/>
    </row>
    <row r="18" spans="1:16" ht="18.75" customHeight="1" x14ac:dyDescent="0.25">
      <c r="A18" s="19">
        <v>17</v>
      </c>
      <c r="B18" s="16" t="s">
        <v>353</v>
      </c>
      <c r="C18" s="16" t="s">
        <v>540</v>
      </c>
      <c r="D18" s="16" t="s">
        <v>534</v>
      </c>
      <c r="E18" s="21">
        <v>1</v>
      </c>
      <c r="F18" s="19">
        <v>13</v>
      </c>
      <c r="G18" s="19">
        <v>5</v>
      </c>
      <c r="H18" s="19">
        <v>1550</v>
      </c>
      <c r="I18" s="19">
        <v>1550</v>
      </c>
      <c r="J18" s="19">
        <v>118</v>
      </c>
      <c r="K18" s="19">
        <v>2</v>
      </c>
      <c r="L18" s="19"/>
      <c r="M18" s="24" t="s">
        <v>524</v>
      </c>
      <c r="N18" s="3" t="e">
        <f>+_xlfn.XLOOKUP(A18,#REF!,#REF!)</f>
        <v>#REF!</v>
      </c>
      <c r="O18" s="1"/>
      <c r="P18" s="95"/>
    </row>
    <row r="19" spans="1:16" ht="18.75" customHeight="1" x14ac:dyDescent="0.25">
      <c r="A19" s="19">
        <v>18</v>
      </c>
      <c r="B19" s="16" t="s">
        <v>541</v>
      </c>
      <c r="C19" s="16" t="s">
        <v>542</v>
      </c>
      <c r="D19" s="16" t="s">
        <v>535</v>
      </c>
      <c r="E19" s="21">
        <v>1</v>
      </c>
      <c r="F19" s="19">
        <v>3</v>
      </c>
      <c r="G19" s="19">
        <v>3</v>
      </c>
      <c r="H19" s="19">
        <v>1000</v>
      </c>
      <c r="I19" s="19">
        <v>1000</v>
      </c>
      <c r="J19" s="19">
        <v>40</v>
      </c>
      <c r="K19" s="19">
        <v>1</v>
      </c>
      <c r="L19" s="19"/>
      <c r="M19" s="24" t="s">
        <v>524</v>
      </c>
      <c r="N19" s="3" t="e">
        <f>+_xlfn.XLOOKUP(A19,#REF!,#REF!)</f>
        <v>#REF!</v>
      </c>
      <c r="O19" s="5"/>
      <c r="P19" s="95"/>
    </row>
    <row r="20" spans="1:16" ht="18.75" customHeight="1" x14ac:dyDescent="0.25">
      <c r="A20" s="19">
        <v>19</v>
      </c>
      <c r="B20" s="16" t="s">
        <v>219</v>
      </c>
      <c r="C20" s="16" t="s">
        <v>220</v>
      </c>
      <c r="D20" s="16" t="s">
        <v>534</v>
      </c>
      <c r="E20" s="21">
        <v>1</v>
      </c>
      <c r="F20" s="19">
        <v>7</v>
      </c>
      <c r="G20" s="19">
        <v>8</v>
      </c>
      <c r="H20" s="19">
        <v>7235</v>
      </c>
      <c r="I20" s="19">
        <v>7235</v>
      </c>
      <c r="J20" s="19">
        <v>396</v>
      </c>
      <c r="K20" s="19">
        <v>1</v>
      </c>
      <c r="L20" s="19"/>
      <c r="M20" s="24" t="s">
        <v>524</v>
      </c>
      <c r="N20" s="3" t="e">
        <f>+_xlfn.XLOOKUP(A20,#REF!,#REF!)</f>
        <v>#REF!</v>
      </c>
      <c r="O20" s="5"/>
      <c r="P20" s="95"/>
    </row>
    <row r="21" spans="1:16" ht="18.75" customHeight="1" x14ac:dyDescent="0.25">
      <c r="A21" s="19">
        <v>20</v>
      </c>
      <c r="B21" s="16" t="s">
        <v>313</v>
      </c>
      <c r="C21" s="16" t="s">
        <v>543</v>
      </c>
      <c r="D21" s="16" t="s">
        <v>534</v>
      </c>
      <c r="E21" s="21">
        <v>1</v>
      </c>
      <c r="F21" s="19">
        <v>23</v>
      </c>
      <c r="G21" s="19">
        <v>37</v>
      </c>
      <c r="H21" s="19">
        <v>25153</v>
      </c>
      <c r="I21" s="19">
        <v>25153</v>
      </c>
      <c r="J21" s="19">
        <v>1270</v>
      </c>
      <c r="K21" s="19">
        <v>4</v>
      </c>
      <c r="L21" s="19"/>
      <c r="M21" s="24" t="s">
        <v>524</v>
      </c>
      <c r="N21" s="3" t="e">
        <f>+_xlfn.XLOOKUP(A21,#REF!,#REF!)</f>
        <v>#REF!</v>
      </c>
      <c r="O21" s="5"/>
      <c r="P21" s="95"/>
    </row>
    <row r="22" spans="1:16" ht="18.75" customHeight="1" x14ac:dyDescent="0.25">
      <c r="A22" s="19">
        <v>21</v>
      </c>
      <c r="B22" s="16" t="s">
        <v>544</v>
      </c>
      <c r="C22" s="16" t="s">
        <v>545</v>
      </c>
      <c r="D22" s="16" t="s">
        <v>534</v>
      </c>
      <c r="E22" s="21">
        <v>1</v>
      </c>
      <c r="F22" s="19">
        <v>3</v>
      </c>
      <c r="G22" s="19">
        <v>4</v>
      </c>
      <c r="H22" s="19">
        <v>335</v>
      </c>
      <c r="I22" s="19">
        <v>335</v>
      </c>
      <c r="J22" s="19">
        <v>67</v>
      </c>
      <c r="K22" s="19">
        <v>1</v>
      </c>
      <c r="L22" s="19"/>
      <c r="M22" s="24" t="s">
        <v>524</v>
      </c>
      <c r="N22" s="3" t="e">
        <f>+_xlfn.XLOOKUP(A22,#REF!,#REF!)</f>
        <v>#REF!</v>
      </c>
      <c r="O22" s="5"/>
      <c r="P22" s="95"/>
    </row>
    <row r="23" spans="1:16" ht="18.75" customHeight="1" x14ac:dyDescent="0.25">
      <c r="A23" s="19">
        <v>22</v>
      </c>
      <c r="B23" s="16" t="s">
        <v>546</v>
      </c>
      <c r="C23" s="16" t="s">
        <v>179</v>
      </c>
      <c r="D23" s="16" t="s">
        <v>547</v>
      </c>
      <c r="E23" s="21">
        <v>1</v>
      </c>
      <c r="F23" s="19">
        <v>2</v>
      </c>
      <c r="G23" s="19">
        <v>2</v>
      </c>
      <c r="H23" s="19">
        <v>345</v>
      </c>
      <c r="I23" s="19">
        <v>345</v>
      </c>
      <c r="J23" s="19">
        <v>31</v>
      </c>
      <c r="K23" s="19">
        <v>1</v>
      </c>
      <c r="L23" s="19"/>
      <c r="M23" s="24" t="s">
        <v>524</v>
      </c>
      <c r="N23" s="3" t="e">
        <f>+_xlfn.XLOOKUP(A23,#REF!,#REF!)</f>
        <v>#REF!</v>
      </c>
      <c r="O23" s="5"/>
      <c r="P23" s="95"/>
    </row>
    <row r="24" spans="1:16" ht="18.75" customHeight="1" x14ac:dyDescent="0.25">
      <c r="A24" s="19">
        <v>23</v>
      </c>
      <c r="B24" s="16" t="s">
        <v>235</v>
      </c>
      <c r="C24" s="16" t="s">
        <v>548</v>
      </c>
      <c r="D24" s="16" t="s">
        <v>532</v>
      </c>
      <c r="E24" s="21">
        <v>1</v>
      </c>
      <c r="F24" s="19">
        <v>3</v>
      </c>
      <c r="G24" s="19">
        <v>7</v>
      </c>
      <c r="H24" s="19">
        <v>286</v>
      </c>
      <c r="I24" s="19">
        <v>286</v>
      </c>
      <c r="J24" s="19">
        <v>162</v>
      </c>
      <c r="K24" s="19">
        <v>3</v>
      </c>
      <c r="L24" s="19"/>
      <c r="M24" s="24" t="s">
        <v>524</v>
      </c>
      <c r="N24" s="3" t="e">
        <f>+_xlfn.XLOOKUP(A24,#REF!,#REF!)</f>
        <v>#REF!</v>
      </c>
      <c r="O24" s="5"/>
      <c r="P24" s="95"/>
    </row>
    <row r="25" spans="1:16" ht="18.75" customHeight="1" x14ac:dyDescent="0.25">
      <c r="A25" s="19">
        <v>24</v>
      </c>
      <c r="B25" s="16" t="s">
        <v>388</v>
      </c>
      <c r="C25" s="16" t="s">
        <v>389</v>
      </c>
      <c r="D25" s="16" t="s">
        <v>535</v>
      </c>
      <c r="E25" s="21">
        <v>1</v>
      </c>
      <c r="F25" s="19">
        <v>1</v>
      </c>
      <c r="G25" s="19">
        <v>4</v>
      </c>
      <c r="H25" s="19">
        <v>420</v>
      </c>
      <c r="I25" s="19">
        <v>420</v>
      </c>
      <c r="J25" s="19">
        <v>70</v>
      </c>
      <c r="K25" s="19">
        <v>2</v>
      </c>
      <c r="L25" s="19"/>
      <c r="M25" s="24" t="s">
        <v>524</v>
      </c>
      <c r="N25" s="3" t="e">
        <f>+_xlfn.XLOOKUP(A25,#REF!,#REF!)</f>
        <v>#REF!</v>
      </c>
      <c r="O25" s="5"/>
      <c r="P25" s="95"/>
    </row>
    <row r="26" spans="1:16" ht="18.75" customHeight="1" x14ac:dyDescent="0.25">
      <c r="A26" s="19">
        <v>25</v>
      </c>
      <c r="B26" s="16" t="s">
        <v>284</v>
      </c>
      <c r="C26" s="16" t="s">
        <v>325</v>
      </c>
      <c r="D26" s="16" t="s">
        <v>534</v>
      </c>
      <c r="E26" s="21">
        <v>1</v>
      </c>
      <c r="F26" s="19">
        <v>16</v>
      </c>
      <c r="G26" s="19">
        <v>16</v>
      </c>
      <c r="H26" s="19">
        <v>15230</v>
      </c>
      <c r="I26" s="19">
        <v>15230</v>
      </c>
      <c r="J26" s="19">
        <v>761</v>
      </c>
      <c r="K26" s="19">
        <v>2</v>
      </c>
      <c r="L26" s="19"/>
      <c r="M26" s="24" t="s">
        <v>524</v>
      </c>
      <c r="N26" s="3" t="e">
        <f>+_xlfn.XLOOKUP(A26,#REF!,#REF!)</f>
        <v>#REF!</v>
      </c>
      <c r="O26" s="5"/>
      <c r="P26" s="95"/>
    </row>
    <row r="27" spans="1:16" ht="18.75" customHeight="1" x14ac:dyDescent="0.25">
      <c r="A27" s="19">
        <v>26</v>
      </c>
      <c r="B27" s="16" t="s">
        <v>549</v>
      </c>
      <c r="C27" s="16" t="s">
        <v>550</v>
      </c>
      <c r="D27" s="16" t="s">
        <v>534</v>
      </c>
      <c r="E27" s="21">
        <v>1</v>
      </c>
      <c r="F27" s="19">
        <v>4</v>
      </c>
      <c r="G27" s="19">
        <v>2</v>
      </c>
      <c r="H27" s="19">
        <v>655</v>
      </c>
      <c r="I27" s="19">
        <v>655</v>
      </c>
      <c r="J27" s="19">
        <v>29</v>
      </c>
      <c r="K27" s="19">
        <v>2</v>
      </c>
      <c r="L27" s="19"/>
      <c r="M27" s="24" t="s">
        <v>524</v>
      </c>
      <c r="N27" s="3" t="e">
        <f>+_xlfn.XLOOKUP(A27,#REF!,#REF!)</f>
        <v>#REF!</v>
      </c>
      <c r="O27" s="5"/>
      <c r="P27" s="95"/>
    </row>
    <row r="28" spans="1:16" ht="18.75" customHeight="1" x14ac:dyDescent="0.25">
      <c r="A28" s="19">
        <v>27</v>
      </c>
      <c r="B28" s="16" t="s">
        <v>195</v>
      </c>
      <c r="C28" s="16" t="s">
        <v>551</v>
      </c>
      <c r="D28" s="16" t="s">
        <v>547</v>
      </c>
      <c r="E28" s="21">
        <v>1</v>
      </c>
      <c r="F28" s="19">
        <v>25</v>
      </c>
      <c r="G28" s="19">
        <v>44</v>
      </c>
      <c r="H28" s="19">
        <v>192615</v>
      </c>
      <c r="I28" s="19">
        <v>192615</v>
      </c>
      <c r="J28" s="19">
        <v>2342</v>
      </c>
      <c r="K28" s="19">
        <v>7</v>
      </c>
      <c r="L28" s="19"/>
      <c r="M28" s="24" t="s">
        <v>524</v>
      </c>
      <c r="N28" s="3" t="e">
        <f>+_xlfn.XLOOKUP(A28,#REF!,#REF!)</f>
        <v>#REF!</v>
      </c>
      <c r="O28" s="5"/>
      <c r="P28" s="95"/>
    </row>
    <row r="29" spans="1:16" ht="18.75" customHeight="1" x14ac:dyDescent="0.25">
      <c r="A29" s="19">
        <v>28</v>
      </c>
      <c r="B29" s="16" t="s">
        <v>262</v>
      </c>
      <c r="C29" s="16" t="s">
        <v>552</v>
      </c>
      <c r="D29" s="16" t="s">
        <v>534</v>
      </c>
      <c r="E29" s="21">
        <v>1</v>
      </c>
      <c r="F29" s="19">
        <v>36</v>
      </c>
      <c r="G29" s="19">
        <v>39</v>
      </c>
      <c r="H29" s="19">
        <v>36485</v>
      </c>
      <c r="I29" s="19">
        <v>36485</v>
      </c>
      <c r="J29" s="19">
        <v>572</v>
      </c>
      <c r="K29" s="19">
        <v>2</v>
      </c>
      <c r="L29" s="19"/>
      <c r="M29" s="24" t="s">
        <v>524</v>
      </c>
      <c r="N29" s="3" t="e">
        <f>+_xlfn.XLOOKUP(A29,#REF!,#REF!)</f>
        <v>#REF!</v>
      </c>
      <c r="O29" s="5"/>
      <c r="P29" s="95"/>
    </row>
    <row r="30" spans="1:16" ht="18.75" customHeight="1" x14ac:dyDescent="0.25">
      <c r="A30" s="307">
        <v>29</v>
      </c>
      <c r="B30" s="308" t="s">
        <v>137</v>
      </c>
      <c r="C30" s="308" t="s">
        <v>553</v>
      </c>
      <c r="D30" s="308" t="s">
        <v>527</v>
      </c>
      <c r="E30" s="309">
        <v>1</v>
      </c>
      <c r="F30" s="307">
        <v>45</v>
      </c>
      <c r="G30" s="307">
        <v>32</v>
      </c>
      <c r="H30" s="307">
        <v>33885</v>
      </c>
      <c r="I30" s="307">
        <v>33885</v>
      </c>
      <c r="J30" s="307">
        <v>597</v>
      </c>
      <c r="K30" s="307">
        <v>4</v>
      </c>
      <c r="L30" s="307"/>
      <c r="M30" s="24" t="s">
        <v>524</v>
      </c>
      <c r="N30" s="3" t="e">
        <f>+_xlfn.XLOOKUP(A30,#REF!,#REF!)</f>
        <v>#REF!</v>
      </c>
      <c r="O30" s="5"/>
      <c r="P30" s="95"/>
    </row>
    <row r="31" spans="1:16" ht="18.75" customHeight="1" x14ac:dyDescent="0.25">
      <c r="A31" s="312"/>
      <c r="B31" s="38"/>
      <c r="C31" s="38"/>
      <c r="D31" s="38"/>
      <c r="E31" s="313"/>
      <c r="F31" s="312"/>
      <c r="G31" s="312"/>
      <c r="H31" s="312">
        <f>SUM(H2:H30)</f>
        <v>654559</v>
      </c>
      <c r="I31" s="312" t="e">
        <f ca="1">concatenar(J357,#REF!,#REF!,#REF!)</f>
        <v>#NAME?</v>
      </c>
      <c r="J31" s="312" t="e">
        <f ca="1">concatenar(K357,#REF!,#REF!,#REF!)</f>
        <v>#NAME?</v>
      </c>
      <c r="K31" s="312" t="e">
        <f ca="1">concatenar(L357,#REF!,#REF!,#REF!)</f>
        <v>#NAME?</v>
      </c>
      <c r="L31" s="312" t="e">
        <f ca="1">concatenar(M357,#REF!,#REF!,#REF!)</f>
        <v>#NAME?</v>
      </c>
      <c r="M31" s="314" t="e">
        <f ca="1">concatenar(N357,#REF!,#REF!,#REF!)</f>
        <v>#NAME?</v>
      </c>
      <c r="N31" s="3" t="e">
        <f>+_xlfn.XLOOKUP(A31,#REF!,#REF!)</f>
        <v>#REF!</v>
      </c>
      <c r="O31" s="5"/>
      <c r="P31" s="95"/>
    </row>
    <row r="32" spans="1:16" ht="18.75" customHeight="1" x14ac:dyDescent="0.25">
      <c r="A32" s="312"/>
      <c r="B32" s="38"/>
      <c r="C32" s="38"/>
      <c r="D32" s="38"/>
      <c r="E32" s="313"/>
      <c r="F32" s="312"/>
      <c r="G32" s="312"/>
      <c r="H32" s="312"/>
      <c r="I32" s="312"/>
      <c r="J32" s="312"/>
      <c r="K32" s="312"/>
      <c r="L32" s="312"/>
      <c r="M32" s="314"/>
      <c r="N32" s="9"/>
      <c r="O32" s="5"/>
      <c r="P32" s="95"/>
    </row>
    <row r="33" spans="1:16" ht="18.75" customHeight="1" x14ac:dyDescent="0.25">
      <c r="A33" s="19">
        <v>30</v>
      </c>
      <c r="B33" s="16" t="s">
        <v>192</v>
      </c>
      <c r="C33" s="16" t="s">
        <v>309</v>
      </c>
      <c r="D33" s="16" t="s">
        <v>523</v>
      </c>
      <c r="E33" s="21">
        <v>1</v>
      </c>
      <c r="F33" s="19">
        <v>15</v>
      </c>
      <c r="G33" s="19">
        <v>17</v>
      </c>
      <c r="H33" s="19">
        <v>24250</v>
      </c>
      <c r="I33" s="19">
        <v>24250</v>
      </c>
      <c r="J33" s="19">
        <v>395</v>
      </c>
      <c r="K33" s="19">
        <v>2</v>
      </c>
      <c r="L33" s="19"/>
      <c r="M33" s="24" t="s">
        <v>554</v>
      </c>
      <c r="N33" s="9"/>
      <c r="O33" s="5"/>
      <c r="P33" s="95"/>
    </row>
    <row r="34" spans="1:16" ht="18.75" customHeight="1" x14ac:dyDescent="0.25">
      <c r="A34" s="19">
        <v>31</v>
      </c>
      <c r="B34" s="16" t="s">
        <v>163</v>
      </c>
      <c r="C34" s="16" t="s">
        <v>530</v>
      </c>
      <c r="D34" s="16" t="s">
        <v>525</v>
      </c>
      <c r="E34" s="21">
        <v>1</v>
      </c>
      <c r="F34" s="19">
        <v>11</v>
      </c>
      <c r="G34" s="19">
        <v>15</v>
      </c>
      <c r="H34" s="19">
        <v>39519</v>
      </c>
      <c r="I34" s="19">
        <v>39519</v>
      </c>
      <c r="J34" s="19">
        <v>358</v>
      </c>
      <c r="K34" s="19">
        <v>3</v>
      </c>
      <c r="L34" s="19"/>
      <c r="M34" s="24" t="s">
        <v>554</v>
      </c>
      <c r="N34" s="9"/>
      <c r="O34" s="5"/>
      <c r="P34" s="95"/>
    </row>
    <row r="35" spans="1:16" ht="18.75" customHeight="1" x14ac:dyDescent="0.25">
      <c r="A35" s="307">
        <v>32</v>
      </c>
      <c r="B35" s="308" t="s">
        <v>157</v>
      </c>
      <c r="C35" s="308" t="s">
        <v>133</v>
      </c>
      <c r="D35" s="308" t="s">
        <v>525</v>
      </c>
      <c r="E35" s="309">
        <v>1</v>
      </c>
      <c r="F35" s="307">
        <v>29</v>
      </c>
      <c r="G35" s="307">
        <v>29</v>
      </c>
      <c r="H35" s="307">
        <v>74232</v>
      </c>
      <c r="I35" s="307">
        <v>74232</v>
      </c>
      <c r="J35" s="307">
        <v>602</v>
      </c>
      <c r="K35" s="307">
        <v>32</v>
      </c>
      <c r="L35" s="307"/>
      <c r="M35" s="24" t="s">
        <v>554</v>
      </c>
      <c r="N35" s="9"/>
      <c r="O35" s="5"/>
      <c r="P35" s="95"/>
    </row>
    <row r="36" spans="1:16" ht="18.75" customHeight="1" x14ac:dyDescent="0.25">
      <c r="A36" s="19">
        <v>33</v>
      </c>
      <c r="B36" s="16" t="s">
        <v>158</v>
      </c>
      <c r="C36" s="16" t="s">
        <v>555</v>
      </c>
      <c r="D36" s="16" t="s">
        <v>547</v>
      </c>
      <c r="E36" s="21">
        <v>1</v>
      </c>
      <c r="F36" s="19">
        <v>5</v>
      </c>
      <c r="G36" s="19">
        <v>21</v>
      </c>
      <c r="H36" s="19">
        <v>32920</v>
      </c>
      <c r="I36" s="19">
        <v>32920</v>
      </c>
      <c r="J36" s="19">
        <v>1852</v>
      </c>
      <c r="K36" s="19">
        <v>11</v>
      </c>
      <c r="L36" s="19"/>
      <c r="M36" s="24" t="s">
        <v>554</v>
      </c>
      <c r="N36" s="9"/>
      <c r="O36" s="5"/>
      <c r="P36" s="95"/>
    </row>
    <row r="37" spans="1:16" ht="18.75" customHeight="1" x14ac:dyDescent="0.25">
      <c r="A37" s="19">
        <v>34</v>
      </c>
      <c r="B37" s="16" t="s">
        <v>166</v>
      </c>
      <c r="C37" s="16" t="s">
        <v>531</v>
      </c>
      <c r="D37" s="16" t="s">
        <v>525</v>
      </c>
      <c r="E37" s="21">
        <v>1</v>
      </c>
      <c r="F37" s="19">
        <v>7</v>
      </c>
      <c r="G37" s="19">
        <v>6</v>
      </c>
      <c r="H37" s="19">
        <v>11845</v>
      </c>
      <c r="I37" s="19">
        <v>11800</v>
      </c>
      <c r="J37" s="19">
        <v>135</v>
      </c>
      <c r="K37" s="19">
        <v>2</v>
      </c>
      <c r="L37" s="19"/>
      <c r="M37" s="24" t="s">
        <v>554</v>
      </c>
      <c r="N37" s="9"/>
      <c r="O37" s="5"/>
      <c r="P37" s="95"/>
    </row>
    <row r="38" spans="1:16" ht="18.75" customHeight="1" x14ac:dyDescent="0.25">
      <c r="A38" s="19">
        <v>35</v>
      </c>
      <c r="B38" s="16" t="s">
        <v>556</v>
      </c>
      <c r="C38" s="16" t="s">
        <v>557</v>
      </c>
      <c r="D38" s="16" t="s">
        <v>534</v>
      </c>
      <c r="E38" s="21">
        <v>1</v>
      </c>
      <c r="F38" s="19">
        <v>9</v>
      </c>
      <c r="G38" s="19">
        <v>8</v>
      </c>
      <c r="H38" s="19">
        <v>4983</v>
      </c>
      <c r="I38" s="19">
        <v>4983</v>
      </c>
      <c r="J38" s="19">
        <v>381</v>
      </c>
      <c r="K38" s="19">
        <v>2</v>
      </c>
      <c r="L38" s="19"/>
      <c r="M38" s="24" t="s">
        <v>554</v>
      </c>
      <c r="N38" s="9"/>
      <c r="O38" s="5"/>
      <c r="P38" s="95"/>
    </row>
    <row r="39" spans="1:16" ht="18.75" customHeight="1" x14ac:dyDescent="0.25">
      <c r="A39" s="19">
        <v>36</v>
      </c>
      <c r="B39" s="16" t="s">
        <v>256</v>
      </c>
      <c r="C39" s="16" t="s">
        <v>152</v>
      </c>
      <c r="D39" s="16" t="s">
        <v>532</v>
      </c>
      <c r="E39" s="21">
        <v>1</v>
      </c>
      <c r="F39" s="19">
        <v>3</v>
      </c>
      <c r="G39" s="19">
        <v>3</v>
      </c>
      <c r="H39" s="19">
        <v>320</v>
      </c>
      <c r="I39" s="19">
        <v>320</v>
      </c>
      <c r="J39" s="19">
        <v>54</v>
      </c>
      <c r="K39" s="19">
        <v>1</v>
      </c>
      <c r="L39" s="19"/>
      <c r="M39" s="24" t="s">
        <v>554</v>
      </c>
      <c r="N39" s="9"/>
      <c r="O39" s="5"/>
      <c r="P39" s="95"/>
    </row>
    <row r="40" spans="1:16" ht="18.75" customHeight="1" x14ac:dyDescent="0.25">
      <c r="A40" s="19">
        <v>37</v>
      </c>
      <c r="B40" s="16" t="s">
        <v>202</v>
      </c>
      <c r="C40" s="16" t="s">
        <v>149</v>
      </c>
      <c r="D40" s="16" t="s">
        <v>532</v>
      </c>
      <c r="E40" s="21">
        <v>1</v>
      </c>
      <c r="F40" s="19">
        <v>11</v>
      </c>
      <c r="G40" s="19">
        <v>10</v>
      </c>
      <c r="H40" s="19">
        <v>4158</v>
      </c>
      <c r="I40" s="19">
        <v>4158</v>
      </c>
      <c r="J40" s="19">
        <v>96</v>
      </c>
      <c r="K40" s="19">
        <v>1</v>
      </c>
      <c r="L40" s="19"/>
      <c r="M40" s="24" t="s">
        <v>554</v>
      </c>
      <c r="N40" s="9"/>
      <c r="O40" s="5"/>
      <c r="P40" s="95"/>
    </row>
    <row r="41" spans="1:16" ht="18.75" customHeight="1" x14ac:dyDescent="0.25">
      <c r="A41" s="19">
        <v>38</v>
      </c>
      <c r="B41" s="16" t="s">
        <v>237</v>
      </c>
      <c r="C41" s="16" t="s">
        <v>533</v>
      </c>
      <c r="D41" s="16" t="s">
        <v>534</v>
      </c>
      <c r="E41" s="21">
        <v>1</v>
      </c>
      <c r="F41" s="19">
        <v>8</v>
      </c>
      <c r="G41" s="19">
        <v>9</v>
      </c>
      <c r="H41" s="19">
        <v>3341</v>
      </c>
      <c r="I41" s="19">
        <v>3341</v>
      </c>
      <c r="J41" s="19">
        <v>260</v>
      </c>
      <c r="K41" s="19">
        <v>1</v>
      </c>
      <c r="L41" s="19"/>
      <c r="M41" s="24" t="s">
        <v>554</v>
      </c>
      <c r="N41" s="9"/>
      <c r="O41" s="5"/>
      <c r="P41" s="95"/>
    </row>
    <row r="42" spans="1:16" ht="18.75" customHeight="1" x14ac:dyDescent="0.25">
      <c r="A42" s="19">
        <v>39</v>
      </c>
      <c r="B42" s="16" t="s">
        <v>200</v>
      </c>
      <c r="C42" s="16" t="s">
        <v>529</v>
      </c>
      <c r="D42" s="16" t="s">
        <v>527</v>
      </c>
      <c r="E42" s="21">
        <v>1</v>
      </c>
      <c r="F42" s="19">
        <v>3</v>
      </c>
      <c r="G42" s="19">
        <v>5</v>
      </c>
      <c r="H42" s="19">
        <v>5135</v>
      </c>
      <c r="I42" s="19">
        <v>5135</v>
      </c>
      <c r="J42" s="19">
        <v>286</v>
      </c>
      <c r="K42" s="19">
        <v>3</v>
      </c>
      <c r="L42" s="19"/>
      <c r="M42" s="24" t="s">
        <v>554</v>
      </c>
      <c r="N42" s="9"/>
      <c r="O42" s="5"/>
      <c r="P42" s="95"/>
    </row>
    <row r="43" spans="1:16" ht="18.75" customHeight="1" x14ac:dyDescent="0.25">
      <c r="A43" s="19">
        <v>40</v>
      </c>
      <c r="B43" s="16" t="s">
        <v>383</v>
      </c>
      <c r="C43" s="16" t="s">
        <v>128</v>
      </c>
      <c r="D43" s="16" t="s">
        <v>535</v>
      </c>
      <c r="E43" s="21">
        <v>1</v>
      </c>
      <c r="F43" s="19">
        <v>1</v>
      </c>
      <c r="G43" s="19">
        <v>2</v>
      </c>
      <c r="H43" s="19">
        <v>6000</v>
      </c>
      <c r="I43" s="19">
        <v>6000</v>
      </c>
      <c r="J43" s="19">
        <v>30</v>
      </c>
      <c r="K43" s="19">
        <v>1</v>
      </c>
      <c r="L43" s="19"/>
      <c r="M43" s="24" t="s">
        <v>554</v>
      </c>
      <c r="N43" s="9"/>
      <c r="O43" s="5"/>
      <c r="P43" s="95"/>
    </row>
    <row r="44" spans="1:16" ht="18.75" customHeight="1" x14ac:dyDescent="0.25">
      <c r="A44" s="19">
        <v>41</v>
      </c>
      <c r="B44" s="16" t="s">
        <v>224</v>
      </c>
      <c r="C44" s="16" t="s">
        <v>558</v>
      </c>
      <c r="D44" s="16" t="s">
        <v>528</v>
      </c>
      <c r="E44" s="21">
        <v>0.77</v>
      </c>
      <c r="F44" s="19">
        <v>51</v>
      </c>
      <c r="G44" s="19">
        <v>58</v>
      </c>
      <c r="H44" s="19">
        <v>37940</v>
      </c>
      <c r="I44" s="19">
        <v>37390</v>
      </c>
      <c r="J44" s="19">
        <v>751</v>
      </c>
      <c r="K44" s="19">
        <v>5</v>
      </c>
      <c r="L44" s="19">
        <v>1</v>
      </c>
      <c r="M44" s="24" t="s">
        <v>554</v>
      </c>
      <c r="N44" s="9"/>
      <c r="O44" s="5"/>
      <c r="P44" s="95"/>
    </row>
    <row r="45" spans="1:16" ht="18.75" customHeight="1" x14ac:dyDescent="0.25">
      <c r="A45" s="315">
        <v>42</v>
      </c>
      <c r="B45" s="316" t="s">
        <v>215</v>
      </c>
      <c r="C45" s="316" t="s">
        <v>559</v>
      </c>
      <c r="D45" s="316" t="s">
        <v>547</v>
      </c>
      <c r="E45" s="317">
        <v>0</v>
      </c>
      <c r="F45" s="315">
        <v>40</v>
      </c>
      <c r="G45" s="315">
        <v>43</v>
      </c>
      <c r="H45" s="315">
        <v>83668</v>
      </c>
      <c r="I45" s="315">
        <v>83668</v>
      </c>
      <c r="J45" s="315">
        <v>566</v>
      </c>
      <c r="K45" s="315">
        <v>3</v>
      </c>
      <c r="L45" s="315"/>
      <c r="M45" s="24" t="s">
        <v>554</v>
      </c>
      <c r="N45" s="9"/>
      <c r="O45" s="5"/>
      <c r="P45" s="95"/>
    </row>
    <row r="46" spans="1:16" ht="18.75" customHeight="1" x14ac:dyDescent="0.25">
      <c r="A46" s="19">
        <v>43</v>
      </c>
      <c r="B46" s="16" t="s">
        <v>189</v>
      </c>
      <c r="C46" s="16" t="s">
        <v>536</v>
      </c>
      <c r="D46" s="16" t="s">
        <v>527</v>
      </c>
      <c r="E46" s="21">
        <v>1</v>
      </c>
      <c r="F46" s="19">
        <v>12</v>
      </c>
      <c r="G46" s="19">
        <v>9</v>
      </c>
      <c r="H46" s="19">
        <v>6569</v>
      </c>
      <c r="I46" s="19">
        <v>6569</v>
      </c>
      <c r="J46" s="19">
        <v>100</v>
      </c>
      <c r="K46" s="19">
        <v>2</v>
      </c>
      <c r="L46" s="19"/>
      <c r="M46" s="24" t="s">
        <v>554</v>
      </c>
      <c r="N46" s="9"/>
      <c r="O46" s="5"/>
      <c r="P46" s="95"/>
    </row>
    <row r="47" spans="1:16" ht="18.75" customHeight="1" x14ac:dyDescent="0.25">
      <c r="A47" s="19">
        <v>44</v>
      </c>
      <c r="B47" s="16" t="s">
        <v>229</v>
      </c>
      <c r="C47" s="16" t="s">
        <v>560</v>
      </c>
      <c r="D47" s="16" t="s">
        <v>534</v>
      </c>
      <c r="E47" s="21">
        <v>0</v>
      </c>
      <c r="F47" s="19">
        <v>33</v>
      </c>
      <c r="G47" s="19">
        <v>35</v>
      </c>
      <c r="H47" s="19">
        <v>109671</v>
      </c>
      <c r="I47" s="19">
        <v>109671</v>
      </c>
      <c r="J47" s="19">
        <v>1181</v>
      </c>
      <c r="K47" s="19">
        <v>5</v>
      </c>
      <c r="L47" s="19"/>
      <c r="M47" s="24" t="s">
        <v>554</v>
      </c>
      <c r="N47" s="9"/>
      <c r="O47" s="5"/>
      <c r="P47" s="95"/>
    </row>
    <row r="48" spans="1:16" ht="18.75" customHeight="1" x14ac:dyDescent="0.25">
      <c r="A48" s="19">
        <v>45</v>
      </c>
      <c r="B48" s="16" t="s">
        <v>246</v>
      </c>
      <c r="C48" s="16" t="s">
        <v>537</v>
      </c>
      <c r="D48" s="16" t="s">
        <v>532</v>
      </c>
      <c r="E48" s="21">
        <v>1</v>
      </c>
      <c r="F48" s="19">
        <v>6</v>
      </c>
      <c r="G48" s="19">
        <v>6</v>
      </c>
      <c r="H48" s="19">
        <v>11274</v>
      </c>
      <c r="I48" s="19">
        <v>11274</v>
      </c>
      <c r="J48" s="19">
        <v>286</v>
      </c>
      <c r="K48" s="318">
        <v>2</v>
      </c>
      <c r="L48" s="19"/>
      <c r="M48" s="24" t="s">
        <v>554</v>
      </c>
      <c r="N48" s="9"/>
      <c r="O48" s="5"/>
      <c r="P48" s="95"/>
    </row>
    <row r="49" spans="1:16" ht="18.75" customHeight="1" x14ac:dyDescent="0.25">
      <c r="A49" s="19">
        <v>46</v>
      </c>
      <c r="B49" s="16" t="s">
        <v>561</v>
      </c>
      <c r="C49" s="16" t="s">
        <v>144</v>
      </c>
      <c r="D49" s="16" t="s">
        <v>528</v>
      </c>
      <c r="E49" s="21">
        <v>1</v>
      </c>
      <c r="F49" s="19">
        <v>7</v>
      </c>
      <c r="G49" s="19">
        <v>2</v>
      </c>
      <c r="H49" s="19">
        <v>2290</v>
      </c>
      <c r="I49" s="19">
        <v>2290</v>
      </c>
      <c r="J49" s="19">
        <v>40</v>
      </c>
      <c r="K49" s="19">
        <v>1</v>
      </c>
      <c r="L49" s="19"/>
      <c r="M49" s="24" t="s">
        <v>554</v>
      </c>
      <c r="N49" s="9"/>
      <c r="O49" s="5"/>
      <c r="P49" s="95"/>
    </row>
    <row r="50" spans="1:16" ht="18.75" customHeight="1" x14ac:dyDescent="0.25">
      <c r="A50" s="19">
        <v>47</v>
      </c>
      <c r="B50" s="16" t="s">
        <v>262</v>
      </c>
      <c r="C50" s="16" t="s">
        <v>552</v>
      </c>
      <c r="D50" s="16" t="s">
        <v>534</v>
      </c>
      <c r="E50" s="21">
        <v>0</v>
      </c>
      <c r="F50" s="19">
        <v>13</v>
      </c>
      <c r="G50" s="19">
        <v>12</v>
      </c>
      <c r="H50" s="19">
        <v>3097</v>
      </c>
      <c r="I50" s="19">
        <v>3027</v>
      </c>
      <c r="J50" s="19">
        <v>450</v>
      </c>
      <c r="K50" s="19">
        <v>1</v>
      </c>
      <c r="L50" s="19"/>
      <c r="M50" s="24" t="s">
        <v>554</v>
      </c>
      <c r="N50" s="9"/>
      <c r="O50" s="5"/>
      <c r="P50" s="95"/>
    </row>
    <row r="51" spans="1:16" ht="18.75" customHeight="1" x14ac:dyDescent="0.25">
      <c r="A51" s="19">
        <v>48</v>
      </c>
      <c r="B51" s="16" t="s">
        <v>280</v>
      </c>
      <c r="C51" s="16" t="s">
        <v>539</v>
      </c>
      <c r="D51" s="16" t="s">
        <v>532</v>
      </c>
      <c r="E51" s="21">
        <v>0.99</v>
      </c>
      <c r="F51" s="19">
        <v>11</v>
      </c>
      <c r="G51" s="19">
        <v>8</v>
      </c>
      <c r="H51" s="19">
        <v>6560</v>
      </c>
      <c r="I51" s="19">
        <v>6550</v>
      </c>
      <c r="J51" s="19">
        <v>61</v>
      </c>
      <c r="K51" s="19">
        <v>1</v>
      </c>
      <c r="L51" s="19"/>
      <c r="M51" s="24" t="s">
        <v>554</v>
      </c>
      <c r="N51" s="9"/>
      <c r="O51" s="5"/>
      <c r="P51" s="95"/>
    </row>
    <row r="52" spans="1:16" ht="18.75" customHeight="1" x14ac:dyDescent="0.25">
      <c r="A52" s="19">
        <v>49</v>
      </c>
      <c r="B52" s="16" t="s">
        <v>204</v>
      </c>
      <c r="C52" s="16" t="s">
        <v>562</v>
      </c>
      <c r="D52" s="16" t="s">
        <v>532</v>
      </c>
      <c r="E52" s="21">
        <v>0</v>
      </c>
      <c r="F52" s="19">
        <v>32</v>
      </c>
      <c r="G52" s="19">
        <v>38</v>
      </c>
      <c r="H52" s="19">
        <v>57760</v>
      </c>
      <c r="I52" s="19">
        <v>57760</v>
      </c>
      <c r="J52" s="19">
        <v>654</v>
      </c>
      <c r="K52" s="19">
        <v>4</v>
      </c>
      <c r="L52" s="19"/>
      <c r="M52" s="24" t="s">
        <v>554</v>
      </c>
      <c r="N52" s="9"/>
      <c r="O52" s="5"/>
      <c r="P52" s="95"/>
    </row>
    <row r="53" spans="1:16" ht="18.75" customHeight="1" x14ac:dyDescent="0.25">
      <c r="A53" s="19">
        <v>50</v>
      </c>
      <c r="B53" s="16" t="s">
        <v>301</v>
      </c>
      <c r="C53" s="16" t="s">
        <v>302</v>
      </c>
      <c r="D53" s="16" t="s">
        <v>532</v>
      </c>
      <c r="E53" s="21">
        <v>1</v>
      </c>
      <c r="F53" s="19">
        <v>1</v>
      </c>
      <c r="G53" s="19">
        <v>2</v>
      </c>
      <c r="H53" s="19">
        <v>6</v>
      </c>
      <c r="I53" s="19">
        <v>6</v>
      </c>
      <c r="J53" s="19">
        <v>6</v>
      </c>
      <c r="K53" s="19">
        <v>1</v>
      </c>
      <c r="L53" s="19"/>
      <c r="M53" s="24" t="s">
        <v>554</v>
      </c>
      <c r="N53" s="9"/>
      <c r="O53" s="5"/>
      <c r="P53" s="95"/>
    </row>
    <row r="54" spans="1:16" ht="18.75" customHeight="1" x14ac:dyDescent="0.25">
      <c r="A54" s="19">
        <v>51</v>
      </c>
      <c r="B54" s="16" t="s">
        <v>184</v>
      </c>
      <c r="C54" s="16" t="s">
        <v>563</v>
      </c>
      <c r="D54" s="16" t="s">
        <v>532</v>
      </c>
      <c r="E54" s="21">
        <v>0</v>
      </c>
      <c r="F54" s="19">
        <v>46</v>
      </c>
      <c r="G54" s="19">
        <v>44</v>
      </c>
      <c r="H54" s="19">
        <v>24246</v>
      </c>
      <c r="I54" s="19">
        <v>24090</v>
      </c>
      <c r="J54" s="19">
        <v>375</v>
      </c>
      <c r="K54" s="19">
        <v>3</v>
      </c>
      <c r="L54" s="19"/>
      <c r="M54" s="24" t="s">
        <v>554</v>
      </c>
      <c r="N54" s="9"/>
      <c r="O54" s="5"/>
      <c r="P54" s="95"/>
    </row>
    <row r="55" spans="1:16" ht="18.75" customHeight="1" x14ac:dyDescent="0.25">
      <c r="A55" s="19">
        <v>52</v>
      </c>
      <c r="B55" s="16" t="s">
        <v>353</v>
      </c>
      <c r="C55" s="16" t="s">
        <v>540</v>
      </c>
      <c r="D55" s="16" t="s">
        <v>534</v>
      </c>
      <c r="E55" s="21">
        <v>0.81</v>
      </c>
      <c r="F55" s="19">
        <v>8</v>
      </c>
      <c r="G55" s="19">
        <v>8</v>
      </c>
      <c r="H55" s="19">
        <v>1047</v>
      </c>
      <c r="I55" s="19">
        <v>851</v>
      </c>
      <c r="J55" s="19">
        <v>319</v>
      </c>
      <c r="K55" s="19">
        <v>2</v>
      </c>
      <c r="L55" s="19"/>
      <c r="M55" s="24" t="s">
        <v>554</v>
      </c>
      <c r="N55" s="9"/>
      <c r="O55" s="5"/>
      <c r="P55" s="95"/>
    </row>
    <row r="56" spans="1:16" ht="18.75" customHeight="1" x14ac:dyDescent="0.25">
      <c r="A56" s="19">
        <v>53</v>
      </c>
      <c r="B56" s="16" t="s">
        <v>271</v>
      </c>
      <c r="C56" s="16" t="s">
        <v>564</v>
      </c>
      <c r="D56" s="16" t="s">
        <v>528</v>
      </c>
      <c r="E56" s="21">
        <v>1</v>
      </c>
      <c r="F56" s="19">
        <v>5</v>
      </c>
      <c r="G56" s="19">
        <v>5</v>
      </c>
      <c r="H56" s="19">
        <v>707</v>
      </c>
      <c r="I56" s="19">
        <v>707</v>
      </c>
      <c r="J56" s="19">
        <v>25</v>
      </c>
      <c r="K56" s="19">
        <v>1</v>
      </c>
      <c r="L56" s="19"/>
      <c r="M56" s="24" t="s">
        <v>554</v>
      </c>
      <c r="N56" s="9"/>
      <c r="O56" s="5"/>
      <c r="P56" s="95"/>
    </row>
    <row r="57" spans="1:16" ht="18.75" customHeight="1" x14ac:dyDescent="0.25">
      <c r="A57" s="19">
        <v>54</v>
      </c>
      <c r="B57" s="16" t="s">
        <v>210</v>
      </c>
      <c r="C57" s="16" t="s">
        <v>211</v>
      </c>
      <c r="D57" s="16" t="s">
        <v>534</v>
      </c>
      <c r="E57" s="21">
        <v>0.33</v>
      </c>
      <c r="F57" s="19">
        <v>22</v>
      </c>
      <c r="G57" s="19">
        <v>22</v>
      </c>
      <c r="H57" s="19">
        <v>45639</v>
      </c>
      <c r="I57" s="19">
        <v>45639</v>
      </c>
      <c r="J57" s="19">
        <v>387</v>
      </c>
      <c r="K57" s="19">
        <v>3</v>
      </c>
      <c r="L57" s="19">
        <v>1</v>
      </c>
      <c r="M57" s="24" t="s">
        <v>554</v>
      </c>
      <c r="N57" s="9"/>
      <c r="O57" s="5"/>
      <c r="P57" s="95"/>
    </row>
    <row r="58" spans="1:16" ht="18.75" customHeight="1" x14ac:dyDescent="0.25">
      <c r="A58" s="19">
        <v>56</v>
      </c>
      <c r="B58" s="16" t="s">
        <v>219</v>
      </c>
      <c r="C58" s="16" t="s">
        <v>220</v>
      </c>
      <c r="D58" s="16" t="s">
        <v>534</v>
      </c>
      <c r="E58" s="21">
        <v>0</v>
      </c>
      <c r="F58" s="19">
        <v>34</v>
      </c>
      <c r="G58" s="19">
        <v>41</v>
      </c>
      <c r="H58" s="19">
        <v>119491</v>
      </c>
      <c r="I58" s="19">
        <v>119069</v>
      </c>
      <c r="J58" s="19">
        <v>2354</v>
      </c>
      <c r="K58" s="19">
        <v>8</v>
      </c>
      <c r="L58" s="19"/>
      <c r="M58" s="24" t="s">
        <v>554</v>
      </c>
      <c r="N58" s="9"/>
      <c r="O58" s="5"/>
      <c r="P58" s="95"/>
    </row>
    <row r="59" spans="1:16" ht="18.75" customHeight="1" x14ac:dyDescent="0.25">
      <c r="A59" s="19">
        <v>57</v>
      </c>
      <c r="B59" s="16" t="s">
        <v>313</v>
      </c>
      <c r="C59" s="16" t="s">
        <v>543</v>
      </c>
      <c r="D59" s="16" t="s">
        <v>534</v>
      </c>
      <c r="E59" s="21">
        <v>1</v>
      </c>
      <c r="F59" s="19">
        <v>16</v>
      </c>
      <c r="G59" s="19">
        <v>17</v>
      </c>
      <c r="H59" s="19">
        <v>27810</v>
      </c>
      <c r="I59" s="19">
        <v>27800</v>
      </c>
      <c r="J59" s="19">
        <v>585</v>
      </c>
      <c r="K59" s="19">
        <v>3</v>
      </c>
      <c r="L59" s="19"/>
      <c r="M59" s="24" t="s">
        <v>554</v>
      </c>
      <c r="N59" s="9"/>
      <c r="O59" s="5"/>
      <c r="P59" s="95"/>
    </row>
    <row r="60" spans="1:16" ht="18.75" customHeight="1" x14ac:dyDescent="0.25">
      <c r="A60" s="19">
        <v>58</v>
      </c>
      <c r="B60" s="16" t="s">
        <v>171</v>
      </c>
      <c r="C60" s="16" t="s">
        <v>553</v>
      </c>
      <c r="D60" s="16" t="s">
        <v>527</v>
      </c>
      <c r="E60" s="21">
        <v>0.93</v>
      </c>
      <c r="F60" s="19">
        <v>54</v>
      </c>
      <c r="G60" s="19">
        <v>60</v>
      </c>
      <c r="H60" s="19">
        <v>71493</v>
      </c>
      <c r="I60" s="19">
        <v>66763</v>
      </c>
      <c r="J60" s="19">
        <v>1269</v>
      </c>
      <c r="K60" s="19">
        <v>8</v>
      </c>
      <c r="L60" s="19"/>
      <c r="M60" s="24" t="s">
        <v>554</v>
      </c>
      <c r="N60" s="9"/>
      <c r="O60" s="5"/>
      <c r="P60" s="95"/>
    </row>
    <row r="61" spans="1:16" ht="18.75" customHeight="1" x14ac:dyDescent="0.25">
      <c r="A61" s="19">
        <v>59</v>
      </c>
      <c r="B61" s="16" t="s">
        <v>178</v>
      </c>
      <c r="C61" s="16" t="s">
        <v>179</v>
      </c>
      <c r="D61" s="16" t="s">
        <v>547</v>
      </c>
      <c r="E61" s="21">
        <v>0</v>
      </c>
      <c r="F61" s="19">
        <v>34</v>
      </c>
      <c r="G61" s="19">
        <v>38</v>
      </c>
      <c r="H61" s="19">
        <v>8140</v>
      </c>
      <c r="I61" s="19">
        <v>8040</v>
      </c>
      <c r="J61" s="19">
        <v>189</v>
      </c>
      <c r="K61" s="19">
        <v>1</v>
      </c>
      <c r="L61" s="19"/>
      <c r="M61" s="24" t="s">
        <v>554</v>
      </c>
      <c r="N61" s="9"/>
      <c r="O61" s="5"/>
      <c r="P61" s="95"/>
    </row>
    <row r="62" spans="1:16" ht="18.75" customHeight="1" x14ac:dyDescent="0.25">
      <c r="A62" s="19">
        <v>60</v>
      </c>
      <c r="B62" s="16" t="s">
        <v>235</v>
      </c>
      <c r="C62" s="16" t="s">
        <v>548</v>
      </c>
      <c r="D62" s="16" t="s">
        <v>532</v>
      </c>
      <c r="E62" s="21">
        <v>1</v>
      </c>
      <c r="F62" s="19">
        <v>6</v>
      </c>
      <c r="G62" s="19">
        <v>6</v>
      </c>
      <c r="H62" s="19">
        <v>10080</v>
      </c>
      <c r="I62" s="19">
        <v>10080</v>
      </c>
      <c r="J62" s="19">
        <v>97</v>
      </c>
      <c r="K62" s="19">
        <v>1</v>
      </c>
      <c r="L62" s="19"/>
      <c r="M62" s="24" t="s">
        <v>554</v>
      </c>
      <c r="N62" s="9"/>
      <c r="O62" s="5"/>
      <c r="P62" s="95"/>
    </row>
    <row r="63" spans="1:16" ht="18.75" customHeight="1" x14ac:dyDescent="0.25">
      <c r="A63" s="19">
        <v>61</v>
      </c>
      <c r="B63" s="16" t="s">
        <v>388</v>
      </c>
      <c r="C63" s="16" t="s">
        <v>389</v>
      </c>
      <c r="D63" s="16" t="s">
        <v>535</v>
      </c>
      <c r="E63" s="21">
        <v>1</v>
      </c>
      <c r="F63" s="19">
        <v>1</v>
      </c>
      <c r="G63" s="19">
        <v>1</v>
      </c>
      <c r="H63" s="19">
        <v>6</v>
      </c>
      <c r="I63" s="19">
        <v>6</v>
      </c>
      <c r="J63" s="19">
        <v>1</v>
      </c>
      <c r="K63" s="19">
        <v>1</v>
      </c>
      <c r="L63" s="19"/>
      <c r="M63" s="24" t="s">
        <v>554</v>
      </c>
      <c r="N63" s="9"/>
      <c r="O63" s="5"/>
      <c r="P63" s="95"/>
    </row>
    <row r="64" spans="1:16" ht="18.75" customHeight="1" x14ac:dyDescent="0.25">
      <c r="A64" s="19">
        <v>62</v>
      </c>
      <c r="B64" s="16" t="s">
        <v>195</v>
      </c>
      <c r="C64" s="16" t="s">
        <v>551</v>
      </c>
      <c r="D64" s="16" t="s">
        <v>547</v>
      </c>
      <c r="E64" s="21">
        <v>1</v>
      </c>
      <c r="F64" s="19">
        <v>4</v>
      </c>
      <c r="G64" s="19">
        <v>5</v>
      </c>
      <c r="H64" s="19">
        <v>20140</v>
      </c>
      <c r="I64" s="19">
        <v>20140</v>
      </c>
      <c r="J64" s="19">
        <v>258</v>
      </c>
      <c r="K64" s="19">
        <v>2</v>
      </c>
      <c r="L64" s="19"/>
      <c r="M64" s="24" t="s">
        <v>554</v>
      </c>
      <c r="N64" s="9"/>
      <c r="O64" s="5"/>
      <c r="P64" s="95"/>
    </row>
    <row r="65" spans="1:16" ht="18.75" customHeight="1" x14ac:dyDescent="0.25">
      <c r="A65" s="19">
        <v>63</v>
      </c>
      <c r="B65" s="16" t="s">
        <v>198</v>
      </c>
      <c r="C65" s="16" t="s">
        <v>199</v>
      </c>
      <c r="D65" s="16" t="s">
        <v>527</v>
      </c>
      <c r="E65" s="21">
        <v>0.49</v>
      </c>
      <c r="F65" s="19">
        <v>8</v>
      </c>
      <c r="G65" s="19">
        <v>7</v>
      </c>
      <c r="H65" s="19">
        <v>4903</v>
      </c>
      <c r="I65" s="19">
        <v>3643</v>
      </c>
      <c r="J65" s="19">
        <v>50</v>
      </c>
      <c r="K65" s="19">
        <v>1</v>
      </c>
      <c r="L65" s="19"/>
      <c r="M65" s="24" t="s">
        <v>554</v>
      </c>
      <c r="N65" s="9"/>
      <c r="O65" s="5"/>
      <c r="P65" s="95"/>
    </row>
    <row r="66" spans="1:16" ht="18.75" customHeight="1" x14ac:dyDescent="0.25">
      <c r="A66" s="19">
        <v>64</v>
      </c>
      <c r="B66" s="16" t="s">
        <v>565</v>
      </c>
      <c r="C66" s="16" t="s">
        <v>550</v>
      </c>
      <c r="D66" s="16" t="s">
        <v>534</v>
      </c>
      <c r="E66" s="21">
        <v>0</v>
      </c>
      <c r="F66" s="19">
        <v>10</v>
      </c>
      <c r="G66" s="19">
        <v>9</v>
      </c>
      <c r="H66" s="19">
        <v>25675</v>
      </c>
      <c r="I66" s="19">
        <v>17982</v>
      </c>
      <c r="J66" s="19">
        <v>277</v>
      </c>
      <c r="K66" s="19">
        <v>2</v>
      </c>
      <c r="L66" s="19"/>
      <c r="M66" s="24" t="s">
        <v>554</v>
      </c>
      <c r="N66" s="9"/>
      <c r="O66" s="5"/>
      <c r="P66" s="95"/>
    </row>
    <row r="67" spans="1:16" ht="18.75" customHeight="1" x14ac:dyDescent="0.25">
      <c r="A67" s="19">
        <v>69</v>
      </c>
      <c r="B67" s="16" t="s">
        <v>167</v>
      </c>
      <c r="C67" s="16" t="s">
        <v>566</v>
      </c>
      <c r="D67" s="16" t="s">
        <v>567</v>
      </c>
      <c r="E67" s="21">
        <v>1</v>
      </c>
      <c r="F67" s="19">
        <v>34</v>
      </c>
      <c r="G67" s="19">
        <v>47</v>
      </c>
      <c r="H67" s="19">
        <v>31845</v>
      </c>
      <c r="I67" s="19">
        <v>31845</v>
      </c>
      <c r="J67" s="19">
        <v>1761</v>
      </c>
      <c r="K67" s="19">
        <v>11</v>
      </c>
      <c r="L67" s="19">
        <v>6</v>
      </c>
      <c r="M67" s="24" t="s">
        <v>554</v>
      </c>
      <c r="N67" s="9"/>
      <c r="O67" s="5"/>
      <c r="P67" s="95"/>
    </row>
    <row r="68" spans="1:16" ht="18.75" customHeight="1" x14ac:dyDescent="0.25">
      <c r="A68" s="19">
        <v>70</v>
      </c>
      <c r="B68" s="16" t="s">
        <v>171</v>
      </c>
      <c r="C68" s="16" t="s">
        <v>553</v>
      </c>
      <c r="D68" s="16" t="s">
        <v>527</v>
      </c>
      <c r="E68" s="21">
        <v>1</v>
      </c>
      <c r="F68" s="19">
        <v>5</v>
      </c>
      <c r="G68" s="19">
        <v>5</v>
      </c>
      <c r="H68" s="19">
        <v>535</v>
      </c>
      <c r="I68" s="19">
        <v>535</v>
      </c>
      <c r="J68" s="19">
        <v>40</v>
      </c>
      <c r="K68" s="19">
        <v>1</v>
      </c>
      <c r="L68" s="19"/>
      <c r="M68" s="24" t="s">
        <v>554</v>
      </c>
      <c r="N68" s="9"/>
      <c r="O68" s="5"/>
      <c r="P68" s="95"/>
    </row>
    <row r="69" spans="1:16" ht="18.75" customHeight="1" x14ac:dyDescent="0.25">
      <c r="A69" s="19">
        <v>71</v>
      </c>
      <c r="B69" s="16" t="s">
        <v>195</v>
      </c>
      <c r="C69" s="16" t="s">
        <v>551</v>
      </c>
      <c r="D69" s="16" t="s">
        <v>547</v>
      </c>
      <c r="E69" s="21">
        <v>0</v>
      </c>
      <c r="F69" s="19">
        <v>1</v>
      </c>
      <c r="G69" s="19">
        <v>1</v>
      </c>
      <c r="H69" s="19">
        <v>300</v>
      </c>
      <c r="I69" s="19">
        <v>300</v>
      </c>
      <c r="J69" s="19">
        <v>50</v>
      </c>
      <c r="K69" s="19">
        <v>1</v>
      </c>
      <c r="L69" s="19"/>
      <c r="M69" s="24" t="s">
        <v>554</v>
      </c>
      <c r="N69" s="9"/>
      <c r="O69" s="5"/>
      <c r="P69" s="95"/>
    </row>
    <row r="70" spans="1:16" ht="18.75" customHeight="1" x14ac:dyDescent="0.25">
      <c r="A70" s="5"/>
      <c r="E70" s="6"/>
      <c r="F70" s="5"/>
      <c r="G70" s="5"/>
      <c r="H70" s="1">
        <f>SUM(H33:H69)</f>
        <v>917595</v>
      </c>
      <c r="I70" s="1">
        <f>SUM(I33:I69)</f>
        <v>902353</v>
      </c>
      <c r="J70" s="1">
        <f>SUM(J33:J69)</f>
        <v>16581</v>
      </c>
      <c r="K70" s="1">
        <f>SUM(K33:K69)</f>
        <v>133</v>
      </c>
      <c r="L70" s="1">
        <f>SUM(L33:L69)</f>
        <v>8</v>
      </c>
      <c r="M70" s="9"/>
      <c r="N70" s="9"/>
      <c r="O70" s="5"/>
      <c r="P70" s="95"/>
    </row>
    <row r="71" spans="1:16" ht="18.75" customHeight="1" x14ac:dyDescent="0.25">
      <c r="A71" s="5"/>
      <c r="E71" s="6"/>
      <c r="F71" s="5"/>
      <c r="G71" s="5"/>
      <c r="H71" s="5"/>
      <c r="I71" s="5"/>
      <c r="J71" s="5"/>
      <c r="K71" s="5"/>
      <c r="L71" s="5"/>
      <c r="M71" s="9"/>
      <c r="N71" s="9"/>
      <c r="O71" s="5"/>
      <c r="P71" s="95"/>
    </row>
    <row r="72" spans="1:16" ht="18.75" customHeight="1" x14ac:dyDescent="0.25">
      <c r="A72" s="19">
        <v>72</v>
      </c>
      <c r="B72" s="16" t="s">
        <v>187</v>
      </c>
      <c r="C72" s="16" t="s">
        <v>133</v>
      </c>
      <c r="D72" s="16" t="s">
        <v>525</v>
      </c>
      <c r="E72" s="21">
        <v>1</v>
      </c>
      <c r="F72" s="19">
        <v>26</v>
      </c>
      <c r="G72" s="19">
        <v>30</v>
      </c>
      <c r="H72" s="19">
        <v>66415</v>
      </c>
      <c r="I72" s="19">
        <v>66415</v>
      </c>
      <c r="J72" s="19">
        <v>613</v>
      </c>
      <c r="K72" s="19">
        <v>2</v>
      </c>
      <c r="L72" s="19">
        <v>1</v>
      </c>
      <c r="M72" s="24" t="s">
        <v>568</v>
      </c>
      <c r="N72" s="9"/>
      <c r="O72" s="5"/>
      <c r="P72" s="95"/>
    </row>
    <row r="73" spans="1:16" ht="18.75" customHeight="1" x14ac:dyDescent="0.25">
      <c r="A73" s="19">
        <v>73</v>
      </c>
      <c r="B73" s="16" t="s">
        <v>200</v>
      </c>
      <c r="C73" s="16" t="s">
        <v>529</v>
      </c>
      <c r="D73" s="16" t="s">
        <v>527</v>
      </c>
      <c r="E73" s="21">
        <v>1</v>
      </c>
      <c r="F73" s="19">
        <v>8</v>
      </c>
      <c r="G73" s="19">
        <v>15</v>
      </c>
      <c r="H73" s="19">
        <v>9060</v>
      </c>
      <c r="I73" s="19">
        <v>9060</v>
      </c>
      <c r="J73" s="19">
        <v>343</v>
      </c>
      <c r="K73" s="19">
        <v>3</v>
      </c>
      <c r="L73" s="19">
        <v>1</v>
      </c>
      <c r="M73" s="24" t="s">
        <v>568</v>
      </c>
      <c r="N73" s="9"/>
      <c r="O73" s="5"/>
      <c r="P73" s="95"/>
    </row>
    <row r="74" spans="1:16" ht="18.75" customHeight="1" x14ac:dyDescent="0.25">
      <c r="A74" s="19">
        <v>74</v>
      </c>
      <c r="B74" s="16" t="s">
        <v>192</v>
      </c>
      <c r="C74" s="16" t="s">
        <v>309</v>
      </c>
      <c r="D74" s="16" t="s">
        <v>523</v>
      </c>
      <c r="E74" s="21">
        <v>1</v>
      </c>
      <c r="F74" s="19">
        <v>1</v>
      </c>
      <c r="G74" s="19">
        <v>1</v>
      </c>
      <c r="H74" s="19">
        <v>1500</v>
      </c>
      <c r="I74" s="19">
        <v>1500</v>
      </c>
      <c r="J74" s="19">
        <v>60</v>
      </c>
      <c r="K74" s="19">
        <v>1</v>
      </c>
      <c r="L74" s="19"/>
      <c r="M74" s="24" t="s">
        <v>568</v>
      </c>
      <c r="N74" s="9"/>
      <c r="O74" s="5"/>
      <c r="P74" s="95"/>
    </row>
    <row r="75" spans="1:16" ht="18.75" customHeight="1" x14ac:dyDescent="0.25">
      <c r="A75" s="19">
        <v>75</v>
      </c>
      <c r="B75" s="16" t="s">
        <v>183</v>
      </c>
      <c r="C75" s="16" t="s">
        <v>530</v>
      </c>
      <c r="D75" s="16" t="s">
        <v>525</v>
      </c>
      <c r="E75" s="21">
        <v>1</v>
      </c>
      <c r="F75" s="19">
        <v>10</v>
      </c>
      <c r="G75" s="19">
        <v>8</v>
      </c>
      <c r="H75" s="19">
        <v>39206</v>
      </c>
      <c r="I75" s="19">
        <v>39206</v>
      </c>
      <c r="J75" s="19">
        <v>349</v>
      </c>
      <c r="K75" s="19">
        <v>2</v>
      </c>
      <c r="L75" s="19"/>
      <c r="M75" s="24" t="s">
        <v>568</v>
      </c>
      <c r="N75" s="9"/>
      <c r="O75" s="5"/>
      <c r="P75" s="95"/>
    </row>
    <row r="76" spans="1:16" ht="18.75" customHeight="1" x14ac:dyDescent="0.25">
      <c r="A76" s="19">
        <v>76</v>
      </c>
      <c r="B76" s="16" t="s">
        <v>544</v>
      </c>
      <c r="C76" s="16" t="s">
        <v>545</v>
      </c>
      <c r="D76" s="16" t="s">
        <v>534</v>
      </c>
      <c r="E76" s="21">
        <v>1</v>
      </c>
      <c r="F76" s="19">
        <v>15</v>
      </c>
      <c r="G76" s="19">
        <v>18</v>
      </c>
      <c r="H76" s="19">
        <v>31565</v>
      </c>
      <c r="I76" s="19">
        <v>31545</v>
      </c>
      <c r="J76" s="19">
        <v>402</v>
      </c>
      <c r="K76" s="19">
        <v>2</v>
      </c>
      <c r="L76" s="19"/>
      <c r="M76" s="24" t="s">
        <v>568</v>
      </c>
      <c r="N76" s="9"/>
      <c r="O76" s="5"/>
      <c r="P76" s="95"/>
    </row>
    <row r="77" spans="1:16" ht="18.75" customHeight="1" x14ac:dyDescent="0.25">
      <c r="A77" s="19">
        <v>78</v>
      </c>
      <c r="B77" s="16" t="s">
        <v>181</v>
      </c>
      <c r="C77" s="16" t="s">
        <v>526</v>
      </c>
      <c r="D77" s="16" t="s">
        <v>527</v>
      </c>
      <c r="E77" s="21">
        <v>1</v>
      </c>
      <c r="F77" s="19">
        <v>15</v>
      </c>
      <c r="G77" s="19">
        <v>17</v>
      </c>
      <c r="H77" s="19">
        <v>1114</v>
      </c>
      <c r="I77" s="19">
        <v>1114</v>
      </c>
      <c r="J77" s="19">
        <v>113</v>
      </c>
      <c r="K77" s="19">
        <v>2</v>
      </c>
      <c r="L77" s="19"/>
      <c r="M77" s="24" t="s">
        <v>568</v>
      </c>
      <c r="N77" s="9"/>
      <c r="O77" s="5"/>
      <c r="P77" s="95"/>
    </row>
    <row r="78" spans="1:16" ht="18.75" customHeight="1" x14ac:dyDescent="0.25">
      <c r="A78" s="19">
        <v>79</v>
      </c>
      <c r="B78" s="16" t="s">
        <v>383</v>
      </c>
      <c r="C78" s="16" t="s">
        <v>128</v>
      </c>
      <c r="D78" s="16" t="s">
        <v>535</v>
      </c>
      <c r="E78" s="21">
        <v>1</v>
      </c>
      <c r="F78" s="19">
        <v>3</v>
      </c>
      <c r="G78" s="19">
        <v>3</v>
      </c>
      <c r="H78" s="19">
        <v>14023</v>
      </c>
      <c r="I78" s="19">
        <v>14023</v>
      </c>
      <c r="J78" s="19">
        <v>93</v>
      </c>
      <c r="K78" s="19">
        <v>1</v>
      </c>
      <c r="L78" s="19"/>
      <c r="M78" s="24" t="s">
        <v>568</v>
      </c>
      <c r="N78" s="9"/>
      <c r="O78" s="5"/>
      <c r="P78" s="95"/>
    </row>
    <row r="79" spans="1:16" ht="18.75" customHeight="1" x14ac:dyDescent="0.25">
      <c r="A79" s="19">
        <v>80</v>
      </c>
      <c r="B79" s="16" t="s">
        <v>224</v>
      </c>
      <c r="C79" s="16" t="s">
        <v>558</v>
      </c>
      <c r="D79" s="16" t="s">
        <v>528</v>
      </c>
      <c r="E79" s="21">
        <v>1</v>
      </c>
      <c r="F79" s="19">
        <v>11</v>
      </c>
      <c r="G79" s="19">
        <v>11</v>
      </c>
      <c r="H79" s="19">
        <v>5242</v>
      </c>
      <c r="I79" s="19">
        <v>5492</v>
      </c>
      <c r="J79" s="19">
        <v>174</v>
      </c>
      <c r="K79" s="19">
        <v>2</v>
      </c>
      <c r="L79" s="19">
        <v>1</v>
      </c>
      <c r="M79" s="24" t="s">
        <v>568</v>
      </c>
      <c r="N79" s="9"/>
      <c r="O79" s="5"/>
      <c r="P79" s="95"/>
    </row>
    <row r="80" spans="1:16" ht="18.75" customHeight="1" x14ac:dyDescent="0.25">
      <c r="A80" s="19">
        <v>81</v>
      </c>
      <c r="B80" s="16" t="s">
        <v>215</v>
      </c>
      <c r="C80" s="16" t="s">
        <v>559</v>
      </c>
      <c r="D80" s="16" t="s">
        <v>547</v>
      </c>
      <c r="E80" s="21">
        <v>1</v>
      </c>
      <c r="F80" s="19">
        <v>3</v>
      </c>
      <c r="G80" s="19">
        <v>3</v>
      </c>
      <c r="H80" s="19">
        <v>1410</v>
      </c>
      <c r="I80" s="19">
        <v>1410</v>
      </c>
      <c r="J80" s="19">
        <v>103</v>
      </c>
      <c r="K80" s="19">
        <v>1</v>
      </c>
      <c r="L80" s="19"/>
      <c r="M80" s="24" t="s">
        <v>568</v>
      </c>
      <c r="N80" s="9"/>
      <c r="O80" s="5"/>
      <c r="P80" s="95"/>
    </row>
    <row r="81" spans="1:16" ht="18.75" customHeight="1" x14ac:dyDescent="0.25">
      <c r="A81" s="19">
        <v>82</v>
      </c>
      <c r="B81" s="16" t="s">
        <v>386</v>
      </c>
      <c r="C81" s="16" t="s">
        <v>569</v>
      </c>
      <c r="D81" s="16" t="s">
        <v>535</v>
      </c>
      <c r="E81" s="21">
        <v>1</v>
      </c>
      <c r="F81" s="19">
        <v>3</v>
      </c>
      <c r="G81" s="19">
        <v>5</v>
      </c>
      <c r="H81" s="19">
        <v>36000</v>
      </c>
      <c r="I81" s="19">
        <v>36000</v>
      </c>
      <c r="J81" s="19">
        <v>180</v>
      </c>
      <c r="K81" s="19">
        <v>3</v>
      </c>
      <c r="L81" s="19"/>
      <c r="M81" s="24" t="s">
        <v>568</v>
      </c>
      <c r="N81" s="9"/>
      <c r="O81" s="5"/>
      <c r="P81" s="95"/>
    </row>
    <row r="82" spans="1:16" ht="18.75" customHeight="1" x14ac:dyDescent="0.25">
      <c r="A82" s="19">
        <v>83</v>
      </c>
      <c r="B82" s="16" t="s">
        <v>202</v>
      </c>
      <c r="C82" s="16" t="s">
        <v>149</v>
      </c>
      <c r="D82" s="16" t="s">
        <v>532</v>
      </c>
      <c r="E82" s="21">
        <v>1</v>
      </c>
      <c r="F82" s="19">
        <v>3</v>
      </c>
      <c r="G82" s="19">
        <v>3</v>
      </c>
      <c r="H82" s="19">
        <v>6200</v>
      </c>
      <c r="I82" s="19">
        <v>6400</v>
      </c>
      <c r="J82" s="19">
        <v>32</v>
      </c>
      <c r="K82" s="19">
        <v>1</v>
      </c>
      <c r="L82" s="19"/>
      <c r="M82" s="24" t="s">
        <v>568</v>
      </c>
      <c r="N82" s="9"/>
      <c r="O82" s="5"/>
      <c r="P82" s="95"/>
    </row>
    <row r="83" spans="1:16" ht="18.75" customHeight="1" x14ac:dyDescent="0.25">
      <c r="A83" s="19">
        <v>84</v>
      </c>
      <c r="B83" s="16" t="s">
        <v>237</v>
      </c>
      <c r="C83" s="16" t="s">
        <v>533</v>
      </c>
      <c r="D83" s="16" t="s">
        <v>534</v>
      </c>
      <c r="E83" s="21">
        <v>1</v>
      </c>
      <c r="F83" s="19">
        <v>55</v>
      </c>
      <c r="G83" s="19">
        <v>58</v>
      </c>
      <c r="H83" s="19">
        <v>23734</v>
      </c>
      <c r="I83" s="19">
        <v>23742</v>
      </c>
      <c r="J83" s="19">
        <v>324</v>
      </c>
      <c r="K83" s="19">
        <v>2</v>
      </c>
      <c r="L83" s="19"/>
      <c r="M83" s="24" t="s">
        <v>568</v>
      </c>
      <c r="N83" s="9"/>
      <c r="O83" s="5"/>
      <c r="P83" s="95"/>
    </row>
    <row r="84" spans="1:16" ht="18.75" customHeight="1" x14ac:dyDescent="0.25">
      <c r="A84" s="19">
        <v>85</v>
      </c>
      <c r="B84" s="16" t="s">
        <v>246</v>
      </c>
      <c r="C84" s="16" t="s">
        <v>537</v>
      </c>
      <c r="D84" s="16" t="s">
        <v>532</v>
      </c>
      <c r="E84" s="21">
        <v>1</v>
      </c>
      <c r="F84" s="19">
        <v>30</v>
      </c>
      <c r="G84" s="19">
        <v>40</v>
      </c>
      <c r="H84" s="19">
        <v>169475</v>
      </c>
      <c r="I84" s="19">
        <v>169710</v>
      </c>
      <c r="J84" s="19">
        <v>1756</v>
      </c>
      <c r="K84" s="19">
        <v>9</v>
      </c>
      <c r="L84" s="19"/>
      <c r="M84" s="24" t="s">
        <v>568</v>
      </c>
      <c r="N84" s="9"/>
      <c r="O84" s="5"/>
      <c r="P84" s="95"/>
    </row>
    <row r="85" spans="1:16" ht="18.75" customHeight="1" x14ac:dyDescent="0.25">
      <c r="A85" s="19">
        <v>86</v>
      </c>
      <c r="B85" s="16" t="s">
        <v>561</v>
      </c>
      <c r="C85" s="16" t="s">
        <v>144</v>
      </c>
      <c r="D85" s="16" t="s">
        <v>528</v>
      </c>
      <c r="E85" s="21">
        <v>1</v>
      </c>
      <c r="F85" s="19">
        <v>29</v>
      </c>
      <c r="G85" s="19">
        <v>31</v>
      </c>
      <c r="H85" s="19">
        <v>18000</v>
      </c>
      <c r="I85" s="19">
        <v>18440</v>
      </c>
      <c r="J85" s="19">
        <v>136</v>
      </c>
      <c r="K85" s="19">
        <v>1</v>
      </c>
      <c r="L85" s="19"/>
      <c r="M85" s="24" t="s">
        <v>568</v>
      </c>
      <c r="N85" s="9"/>
      <c r="O85" s="5"/>
      <c r="P85" s="95"/>
    </row>
    <row r="86" spans="1:16" ht="18.75" customHeight="1" x14ac:dyDescent="0.25">
      <c r="A86" s="19">
        <v>87</v>
      </c>
      <c r="B86" s="16" t="s">
        <v>262</v>
      </c>
      <c r="C86" s="16" t="s">
        <v>552</v>
      </c>
      <c r="D86" s="16" t="s">
        <v>534</v>
      </c>
      <c r="E86" s="21">
        <v>1</v>
      </c>
      <c r="F86" s="19">
        <v>30</v>
      </c>
      <c r="G86" s="19">
        <v>34</v>
      </c>
      <c r="H86" s="19">
        <v>32352</v>
      </c>
      <c r="I86" s="19">
        <v>32372</v>
      </c>
      <c r="J86" s="19">
        <v>431</v>
      </c>
      <c r="K86" s="19">
        <v>2</v>
      </c>
      <c r="L86" s="19"/>
      <c r="M86" s="24" t="s">
        <v>568</v>
      </c>
      <c r="N86" s="9"/>
      <c r="O86" s="5"/>
      <c r="P86" s="95"/>
    </row>
    <row r="87" spans="1:16" ht="18.75" customHeight="1" x14ac:dyDescent="0.25">
      <c r="A87" s="19">
        <v>88</v>
      </c>
      <c r="B87" s="16" t="s">
        <v>570</v>
      </c>
      <c r="C87" s="16" t="s">
        <v>539</v>
      </c>
      <c r="D87" s="16" t="s">
        <v>532</v>
      </c>
      <c r="E87" s="21">
        <v>1</v>
      </c>
      <c r="F87" s="19">
        <v>4</v>
      </c>
      <c r="G87" s="19">
        <v>4</v>
      </c>
      <c r="H87" s="19">
        <v>4400</v>
      </c>
      <c r="I87" s="19">
        <v>4400</v>
      </c>
      <c r="J87" s="19">
        <v>34</v>
      </c>
      <c r="K87" s="19">
        <v>1</v>
      </c>
      <c r="L87" s="19"/>
      <c r="M87" s="24" t="s">
        <v>568</v>
      </c>
      <c r="N87" s="9"/>
      <c r="O87" s="5"/>
      <c r="P87" s="95"/>
    </row>
    <row r="88" spans="1:16" ht="18.75" customHeight="1" x14ac:dyDescent="0.25">
      <c r="A88" s="19">
        <v>89</v>
      </c>
      <c r="B88" s="16" t="s">
        <v>204</v>
      </c>
      <c r="C88" s="16" t="s">
        <v>562</v>
      </c>
      <c r="D88" s="16" t="s">
        <v>532</v>
      </c>
      <c r="E88" s="21">
        <v>1</v>
      </c>
      <c r="F88" s="19">
        <v>4</v>
      </c>
      <c r="G88" s="19">
        <v>4</v>
      </c>
      <c r="H88" s="19">
        <v>12800</v>
      </c>
      <c r="I88" s="19">
        <v>12800</v>
      </c>
      <c r="J88" s="19">
        <v>92</v>
      </c>
      <c r="K88" s="19">
        <v>1</v>
      </c>
      <c r="L88" s="19"/>
      <c r="M88" s="24" t="s">
        <v>568</v>
      </c>
      <c r="N88" s="9"/>
      <c r="O88" s="5"/>
      <c r="P88" s="95"/>
    </row>
    <row r="89" spans="1:16" ht="18.75" customHeight="1" x14ac:dyDescent="0.25">
      <c r="A89" s="19">
        <v>90</v>
      </c>
      <c r="B89" s="16" t="s">
        <v>571</v>
      </c>
      <c r="C89" s="16" t="s">
        <v>220</v>
      </c>
      <c r="D89" s="16" t="s">
        <v>534</v>
      </c>
      <c r="E89" s="21">
        <v>1</v>
      </c>
      <c r="F89" s="19">
        <v>1</v>
      </c>
      <c r="G89" s="19">
        <v>2</v>
      </c>
      <c r="H89" s="19">
        <v>6000</v>
      </c>
      <c r="I89" s="19">
        <v>6000</v>
      </c>
      <c r="J89" s="19">
        <v>30</v>
      </c>
      <c r="K89" s="19">
        <v>1</v>
      </c>
      <c r="L89" s="19"/>
      <c r="M89" s="24" t="s">
        <v>568</v>
      </c>
      <c r="N89" s="9"/>
      <c r="O89" s="5"/>
      <c r="P89" s="95"/>
    </row>
    <row r="90" spans="1:16" ht="18.75" customHeight="1" x14ac:dyDescent="0.25">
      <c r="A90" s="19">
        <v>91</v>
      </c>
      <c r="B90" s="16" t="s">
        <v>223</v>
      </c>
      <c r="C90" s="16" t="s">
        <v>553</v>
      </c>
      <c r="D90" s="16" t="s">
        <v>527</v>
      </c>
      <c r="E90" s="21">
        <v>1</v>
      </c>
      <c r="F90" s="19">
        <v>18</v>
      </c>
      <c r="G90" s="19">
        <v>21</v>
      </c>
      <c r="H90" s="19">
        <v>26501</v>
      </c>
      <c r="I90" s="19">
        <v>26521</v>
      </c>
      <c r="J90" s="19">
        <v>753</v>
      </c>
      <c r="K90" s="19">
        <v>3</v>
      </c>
      <c r="L90" s="19"/>
      <c r="M90" s="24" t="s">
        <v>568</v>
      </c>
      <c r="N90" s="9"/>
      <c r="O90" s="5"/>
      <c r="P90" s="95"/>
    </row>
    <row r="91" spans="1:16" ht="18.75" customHeight="1" x14ac:dyDescent="0.25">
      <c r="A91" s="19">
        <v>92</v>
      </c>
      <c r="B91" s="16" t="s">
        <v>391</v>
      </c>
      <c r="C91" s="16" t="s">
        <v>572</v>
      </c>
      <c r="D91" s="16" t="s">
        <v>534</v>
      </c>
      <c r="E91" s="21">
        <v>1</v>
      </c>
      <c r="F91" s="19">
        <v>22</v>
      </c>
      <c r="G91" s="19">
        <v>28</v>
      </c>
      <c r="H91" s="19">
        <v>94505</v>
      </c>
      <c r="I91" s="19">
        <v>94240</v>
      </c>
      <c r="J91" s="19">
        <v>900</v>
      </c>
      <c r="K91" s="19">
        <v>4</v>
      </c>
      <c r="L91" s="19">
        <v>1</v>
      </c>
      <c r="M91" s="24" t="s">
        <v>568</v>
      </c>
      <c r="N91" s="9"/>
      <c r="O91" s="5"/>
      <c r="P91" s="95"/>
    </row>
    <row r="92" spans="1:16" ht="18.75" customHeight="1" x14ac:dyDescent="0.25">
      <c r="A92" s="19">
        <v>93</v>
      </c>
      <c r="B92" s="16" t="s">
        <v>235</v>
      </c>
      <c r="C92" s="16" t="s">
        <v>548</v>
      </c>
      <c r="D92" s="16" t="s">
        <v>532</v>
      </c>
      <c r="E92" s="21">
        <v>1</v>
      </c>
      <c r="F92" s="19">
        <v>5</v>
      </c>
      <c r="G92" s="19">
        <v>5</v>
      </c>
      <c r="H92" s="19">
        <v>6520</v>
      </c>
      <c r="I92" s="19">
        <v>6520</v>
      </c>
      <c r="J92" s="19">
        <v>41</v>
      </c>
      <c r="K92" s="19">
        <v>1</v>
      </c>
      <c r="L92" s="19"/>
      <c r="M92" s="24" t="s">
        <v>568</v>
      </c>
      <c r="N92" s="9"/>
      <c r="O92" s="5"/>
      <c r="P92" s="95"/>
    </row>
    <row r="93" spans="1:16" ht="18.75" customHeight="1" x14ac:dyDescent="0.25">
      <c r="A93" s="19">
        <v>94</v>
      </c>
      <c r="B93" s="16" t="s">
        <v>241</v>
      </c>
      <c r="C93" s="16" t="s">
        <v>555</v>
      </c>
      <c r="D93" s="16" t="s">
        <v>547</v>
      </c>
      <c r="E93" s="21">
        <v>1</v>
      </c>
      <c r="F93" s="19">
        <v>1</v>
      </c>
      <c r="G93" s="19">
        <v>4</v>
      </c>
      <c r="H93" s="19">
        <v>10500</v>
      </c>
      <c r="I93" s="19">
        <v>10500</v>
      </c>
      <c r="J93" s="19">
        <v>1050</v>
      </c>
      <c r="K93" s="19">
        <v>2</v>
      </c>
      <c r="L93" s="19"/>
      <c r="M93" s="24" t="s">
        <v>568</v>
      </c>
      <c r="N93" s="9"/>
      <c r="O93" s="5"/>
      <c r="P93" s="95"/>
    </row>
    <row r="94" spans="1:16" ht="18.75" customHeight="1" x14ac:dyDescent="0.25">
      <c r="A94" s="19">
        <v>95</v>
      </c>
      <c r="B94" s="16" t="s">
        <v>373</v>
      </c>
      <c r="C94" s="16" t="s">
        <v>573</v>
      </c>
      <c r="D94" s="16" t="s">
        <v>534</v>
      </c>
      <c r="E94" s="21">
        <v>1</v>
      </c>
      <c r="F94" s="19">
        <v>4</v>
      </c>
      <c r="G94" s="19">
        <v>6</v>
      </c>
      <c r="H94" s="19">
        <v>2620</v>
      </c>
      <c r="I94" s="19">
        <v>2620</v>
      </c>
      <c r="J94" s="19">
        <v>210</v>
      </c>
      <c r="K94" s="19">
        <v>1</v>
      </c>
      <c r="L94" s="19"/>
      <c r="M94" s="24" t="s">
        <v>568</v>
      </c>
      <c r="N94" s="9"/>
      <c r="O94" s="5"/>
      <c r="P94" s="95"/>
    </row>
    <row r="95" spans="1:16" ht="18.75" customHeight="1" x14ac:dyDescent="0.25">
      <c r="A95" s="19">
        <v>96</v>
      </c>
      <c r="B95" s="16" t="s">
        <v>305</v>
      </c>
      <c r="C95" s="16" t="s">
        <v>551</v>
      </c>
      <c r="D95" s="16" t="s">
        <v>547</v>
      </c>
      <c r="E95" s="21">
        <v>1</v>
      </c>
      <c r="F95" s="19">
        <v>15</v>
      </c>
      <c r="G95" s="19">
        <v>15</v>
      </c>
      <c r="H95" s="19">
        <v>61450</v>
      </c>
      <c r="I95" s="19">
        <v>61500</v>
      </c>
      <c r="J95" s="19">
        <v>677</v>
      </c>
      <c r="K95" s="19">
        <v>3</v>
      </c>
      <c r="L95" s="19"/>
      <c r="M95" s="24" t="s">
        <v>568</v>
      </c>
      <c r="N95" s="9"/>
      <c r="O95" s="5"/>
      <c r="P95" s="95"/>
    </row>
    <row r="96" spans="1:16" ht="18.75" customHeight="1" x14ac:dyDescent="0.25">
      <c r="A96" s="19">
        <v>97</v>
      </c>
      <c r="B96" s="16" t="s">
        <v>252</v>
      </c>
      <c r="C96" s="16" t="s">
        <v>253</v>
      </c>
      <c r="D96" s="16" t="s">
        <v>574</v>
      </c>
      <c r="E96" s="21">
        <v>1</v>
      </c>
      <c r="F96" s="19">
        <v>14</v>
      </c>
      <c r="G96" s="19">
        <v>16</v>
      </c>
      <c r="H96" s="19">
        <v>24380</v>
      </c>
      <c r="I96" s="19">
        <v>24380</v>
      </c>
      <c r="J96" s="19">
        <v>293</v>
      </c>
      <c r="K96" s="19">
        <v>1</v>
      </c>
      <c r="L96" s="19"/>
      <c r="M96" s="24" t="s">
        <v>568</v>
      </c>
      <c r="N96" s="9"/>
      <c r="O96" s="5"/>
      <c r="P96" s="95"/>
    </row>
    <row r="97" spans="1:16" ht="18.75" customHeight="1" x14ac:dyDescent="0.25">
      <c r="A97" s="19">
        <v>98</v>
      </c>
      <c r="B97" s="16" t="s">
        <v>198</v>
      </c>
      <c r="C97" s="16" t="s">
        <v>199</v>
      </c>
      <c r="D97" s="16" t="s">
        <v>527</v>
      </c>
      <c r="E97" s="21">
        <v>1</v>
      </c>
      <c r="F97" s="19">
        <v>8</v>
      </c>
      <c r="G97" s="19">
        <v>8</v>
      </c>
      <c r="H97" s="19">
        <v>5200</v>
      </c>
      <c r="I97" s="19">
        <v>5220</v>
      </c>
      <c r="J97" s="19">
        <v>37</v>
      </c>
      <c r="K97" s="19">
        <v>1</v>
      </c>
      <c r="L97" s="19"/>
      <c r="M97" s="24" t="s">
        <v>568</v>
      </c>
      <c r="N97" s="9"/>
      <c r="O97" s="5"/>
      <c r="P97" s="95"/>
    </row>
    <row r="98" spans="1:16" ht="18.75" customHeight="1" x14ac:dyDescent="0.25">
      <c r="A98" s="19">
        <v>99</v>
      </c>
      <c r="B98" s="16" t="s">
        <v>575</v>
      </c>
      <c r="C98" s="16" t="s">
        <v>576</v>
      </c>
      <c r="D98" s="16" t="s">
        <v>535</v>
      </c>
      <c r="E98" s="21">
        <v>1</v>
      </c>
      <c r="F98" s="19">
        <v>1</v>
      </c>
      <c r="G98" s="19">
        <v>2</v>
      </c>
      <c r="H98" s="19">
        <v>12000</v>
      </c>
      <c r="I98" s="19">
        <v>12000</v>
      </c>
      <c r="J98" s="19">
        <v>480</v>
      </c>
      <c r="K98" s="19">
        <v>1</v>
      </c>
      <c r="L98" s="19"/>
      <c r="M98" s="24" t="s">
        <v>568</v>
      </c>
      <c r="N98" s="9"/>
      <c r="O98" s="5"/>
      <c r="P98" s="95"/>
    </row>
    <row r="99" spans="1:16" ht="18.75" customHeight="1" x14ac:dyDescent="0.25">
      <c r="A99" s="19">
        <v>100</v>
      </c>
      <c r="B99" s="16" t="s">
        <v>178</v>
      </c>
      <c r="C99" s="16" t="s">
        <v>179</v>
      </c>
      <c r="D99" s="16" t="s">
        <v>547</v>
      </c>
      <c r="E99" s="21">
        <v>1</v>
      </c>
      <c r="F99" s="19">
        <v>8</v>
      </c>
      <c r="G99" s="19">
        <v>7</v>
      </c>
      <c r="H99" s="19">
        <v>402</v>
      </c>
      <c r="I99" s="19">
        <v>405</v>
      </c>
      <c r="J99" s="19">
        <v>18</v>
      </c>
      <c r="K99" s="19">
        <v>1</v>
      </c>
      <c r="L99" s="19"/>
      <c r="M99" s="24" t="s">
        <v>568</v>
      </c>
      <c r="N99" s="9"/>
      <c r="O99" s="5"/>
      <c r="P99" s="95"/>
    </row>
    <row r="100" spans="1:16" ht="18.75" customHeight="1" x14ac:dyDescent="0.25">
      <c r="A100" s="19">
        <v>101</v>
      </c>
      <c r="B100" s="16" t="s">
        <v>544</v>
      </c>
      <c r="C100" s="16" t="s">
        <v>545</v>
      </c>
      <c r="D100" s="16" t="s">
        <v>534</v>
      </c>
      <c r="E100" s="21">
        <v>1</v>
      </c>
      <c r="F100" s="19">
        <v>4</v>
      </c>
      <c r="G100" s="19">
        <v>4</v>
      </c>
      <c r="H100" s="19">
        <v>3516</v>
      </c>
      <c r="I100" s="19">
        <v>3516</v>
      </c>
      <c r="J100" s="19">
        <v>129</v>
      </c>
      <c r="K100" s="19">
        <v>1</v>
      </c>
      <c r="L100" s="19"/>
      <c r="M100" s="24" t="s">
        <v>568</v>
      </c>
      <c r="N100" s="9"/>
      <c r="O100" s="5"/>
      <c r="P100" s="95"/>
    </row>
    <row r="101" spans="1:16" ht="18.75" customHeight="1" x14ac:dyDescent="0.25">
      <c r="A101" s="19">
        <v>105</v>
      </c>
      <c r="B101" s="16" t="s">
        <v>577</v>
      </c>
      <c r="C101" s="16" t="s">
        <v>531</v>
      </c>
      <c r="D101" s="16" t="s">
        <v>525</v>
      </c>
      <c r="E101" s="21">
        <v>1</v>
      </c>
      <c r="F101" s="19">
        <v>11</v>
      </c>
      <c r="G101" s="19">
        <v>17</v>
      </c>
      <c r="H101" s="19">
        <v>2745</v>
      </c>
      <c r="I101" s="19">
        <v>2745</v>
      </c>
      <c r="J101" s="19">
        <v>432</v>
      </c>
      <c r="K101" s="19">
        <v>8</v>
      </c>
      <c r="L101" s="19"/>
      <c r="M101" s="24" t="s">
        <v>568</v>
      </c>
      <c r="N101" s="3"/>
      <c r="O101" s="1"/>
      <c r="P101" s="95"/>
    </row>
    <row r="102" spans="1:16" ht="18.75" customHeight="1" x14ac:dyDescent="0.25">
      <c r="A102" s="19">
        <v>106</v>
      </c>
      <c r="B102" s="16" t="s">
        <v>578</v>
      </c>
      <c r="C102" s="16" t="s">
        <v>552</v>
      </c>
      <c r="D102" s="16" t="s">
        <v>534</v>
      </c>
      <c r="E102" s="21">
        <v>1</v>
      </c>
      <c r="F102" s="19">
        <v>13</v>
      </c>
      <c r="G102" s="19">
        <v>13</v>
      </c>
      <c r="H102" s="19">
        <v>6190</v>
      </c>
      <c r="I102" s="19">
        <v>6190</v>
      </c>
      <c r="J102" s="19">
        <v>174</v>
      </c>
      <c r="K102" s="19">
        <v>1</v>
      </c>
      <c r="L102" s="19"/>
      <c r="M102" s="24" t="s">
        <v>568</v>
      </c>
      <c r="N102" s="9"/>
      <c r="O102" s="5"/>
      <c r="P102" s="95"/>
    </row>
    <row r="103" spans="1:16" ht="18.75" customHeight="1" x14ac:dyDescent="0.25">
      <c r="A103" s="19">
        <v>107</v>
      </c>
      <c r="B103" s="16" t="s">
        <v>579</v>
      </c>
      <c r="C103" s="16" t="s">
        <v>543</v>
      </c>
      <c r="D103" s="16" t="s">
        <v>534</v>
      </c>
      <c r="E103" s="21">
        <v>1</v>
      </c>
      <c r="F103" s="19">
        <v>16</v>
      </c>
      <c r="G103" s="19">
        <v>17</v>
      </c>
      <c r="H103" s="19">
        <v>3796</v>
      </c>
      <c r="I103" s="19">
        <v>3796</v>
      </c>
      <c r="J103" s="19">
        <v>153</v>
      </c>
      <c r="K103" s="19">
        <v>1</v>
      </c>
      <c r="L103" s="19"/>
      <c r="M103" s="24" t="s">
        <v>568</v>
      </c>
      <c r="N103" s="9"/>
      <c r="O103" s="5"/>
      <c r="P103" s="95"/>
    </row>
    <row r="104" spans="1:16" ht="18.75" customHeight="1" x14ac:dyDescent="0.25">
      <c r="A104" s="19">
        <v>108</v>
      </c>
      <c r="B104" s="16" t="s">
        <v>580</v>
      </c>
      <c r="C104" s="16" t="s">
        <v>227</v>
      </c>
      <c r="D104" s="16" t="s">
        <v>525</v>
      </c>
      <c r="E104" s="21">
        <v>1</v>
      </c>
      <c r="F104" s="19">
        <v>7</v>
      </c>
      <c r="G104" s="19">
        <v>14</v>
      </c>
      <c r="H104" s="19">
        <v>13200</v>
      </c>
      <c r="I104" s="19">
        <v>13200</v>
      </c>
      <c r="J104" s="19">
        <v>90</v>
      </c>
      <c r="K104" s="19">
        <v>1</v>
      </c>
      <c r="L104" s="19"/>
      <c r="M104" s="24" t="s">
        <v>568</v>
      </c>
      <c r="N104" s="9"/>
      <c r="O104" s="5"/>
      <c r="P104" s="95"/>
    </row>
    <row r="105" spans="1:16" ht="18.75" customHeight="1" x14ac:dyDescent="0.25">
      <c r="A105" s="19">
        <v>109</v>
      </c>
      <c r="B105" s="16" t="s">
        <v>229</v>
      </c>
      <c r="C105" s="16" t="s">
        <v>560</v>
      </c>
      <c r="D105" s="16" t="s">
        <v>534</v>
      </c>
      <c r="E105" s="21">
        <v>1</v>
      </c>
      <c r="F105" s="19">
        <v>5</v>
      </c>
      <c r="G105" s="19">
        <v>8</v>
      </c>
      <c r="H105" s="19">
        <v>4800</v>
      </c>
      <c r="I105" s="19">
        <v>4800</v>
      </c>
      <c r="J105" s="19">
        <v>178</v>
      </c>
      <c r="K105" s="19">
        <v>1</v>
      </c>
      <c r="L105" s="19"/>
      <c r="M105" s="24" t="s">
        <v>568</v>
      </c>
      <c r="N105" s="9"/>
      <c r="O105" s="5"/>
      <c r="P105" s="95"/>
    </row>
    <row r="106" spans="1:16" ht="18.75" customHeight="1" x14ac:dyDescent="0.25">
      <c r="A106" s="19">
        <v>110</v>
      </c>
      <c r="B106" s="16" t="s">
        <v>223</v>
      </c>
      <c r="C106" s="16" t="s">
        <v>553</v>
      </c>
      <c r="D106" s="16" t="s">
        <v>527</v>
      </c>
      <c r="E106" s="21">
        <v>1</v>
      </c>
      <c r="F106" s="19">
        <v>1</v>
      </c>
      <c r="G106" s="19">
        <v>1</v>
      </c>
      <c r="H106" s="19">
        <v>1500</v>
      </c>
      <c r="I106" s="19">
        <v>1500</v>
      </c>
      <c r="J106" s="19">
        <v>150</v>
      </c>
      <c r="K106" s="19">
        <v>1</v>
      </c>
      <c r="L106" s="19"/>
      <c r="M106" s="24" t="s">
        <v>568</v>
      </c>
      <c r="N106" s="9"/>
      <c r="O106" s="5"/>
      <c r="P106" s="95"/>
    </row>
    <row r="107" spans="1:16" ht="18.75" customHeight="1" x14ac:dyDescent="0.25">
      <c r="A107" s="19">
        <v>111</v>
      </c>
      <c r="B107" s="16" t="s">
        <v>284</v>
      </c>
      <c r="C107" s="16" t="s">
        <v>325</v>
      </c>
      <c r="D107" s="16" t="s">
        <v>534</v>
      </c>
      <c r="E107" s="21">
        <v>1</v>
      </c>
      <c r="F107" s="19">
        <v>7</v>
      </c>
      <c r="G107" s="19">
        <v>11</v>
      </c>
      <c r="H107" s="19">
        <v>1332</v>
      </c>
      <c r="I107" s="19">
        <v>1332</v>
      </c>
      <c r="J107" s="19">
        <v>95</v>
      </c>
      <c r="K107" s="19">
        <v>1</v>
      </c>
      <c r="L107" s="19"/>
      <c r="M107" s="24" t="s">
        <v>568</v>
      </c>
      <c r="N107" s="9"/>
      <c r="O107" s="5"/>
      <c r="P107" s="95"/>
    </row>
    <row r="108" spans="1:16" ht="18.75" customHeight="1" x14ac:dyDescent="0.25">
      <c r="A108" s="5"/>
      <c r="E108" s="6"/>
      <c r="F108" s="5"/>
      <c r="G108" s="5"/>
      <c r="H108" s="1"/>
      <c r="I108" s="1">
        <f>SUM(I72:I107)</f>
        <v>760614</v>
      </c>
      <c r="J108" s="1">
        <f>SUM(J72:J107)</f>
        <v>11125</v>
      </c>
      <c r="K108" s="1">
        <f>SUM(K72:K107)</f>
        <v>70</v>
      </c>
      <c r="L108" s="1">
        <f>SUM(L72:L107)</f>
        <v>4</v>
      </c>
      <c r="M108" s="9"/>
      <c r="N108" s="9"/>
      <c r="O108" s="5"/>
      <c r="P108" s="95"/>
    </row>
    <row r="109" spans="1:16" ht="18.75" customHeight="1" x14ac:dyDescent="0.25">
      <c r="A109" s="5"/>
      <c r="E109" s="6"/>
      <c r="F109" s="5"/>
      <c r="G109" s="5"/>
      <c r="H109" s="5"/>
      <c r="I109" s="5"/>
      <c r="J109" s="5"/>
      <c r="K109" s="5"/>
      <c r="L109" s="5"/>
      <c r="M109" s="9"/>
      <c r="N109" s="9"/>
      <c r="O109" s="5"/>
      <c r="P109" s="95"/>
    </row>
    <row r="110" spans="1:16" ht="18.75" customHeight="1" x14ac:dyDescent="0.25">
      <c r="A110" s="32">
        <v>111</v>
      </c>
      <c r="B110" s="18" t="s">
        <v>284</v>
      </c>
      <c r="C110" s="18" t="s">
        <v>325</v>
      </c>
      <c r="D110" s="18" t="s">
        <v>534</v>
      </c>
      <c r="E110" s="35">
        <v>1</v>
      </c>
      <c r="F110" s="32">
        <v>6</v>
      </c>
      <c r="G110" s="32">
        <v>9</v>
      </c>
      <c r="H110" s="32">
        <v>1277</v>
      </c>
      <c r="I110" s="32">
        <v>1277</v>
      </c>
      <c r="J110" s="32">
        <v>95</v>
      </c>
      <c r="K110" s="32">
        <v>1</v>
      </c>
      <c r="L110" s="32"/>
      <c r="M110" s="39" t="s">
        <v>581</v>
      </c>
      <c r="N110" s="319"/>
      <c r="O110" s="320"/>
      <c r="P110" s="95"/>
    </row>
    <row r="111" spans="1:16" ht="18.75" customHeight="1" x14ac:dyDescent="0.25">
      <c r="A111" s="32">
        <v>112</v>
      </c>
      <c r="B111" s="18" t="s">
        <v>233</v>
      </c>
      <c r="C111" s="18" t="s">
        <v>133</v>
      </c>
      <c r="D111" s="18" t="s">
        <v>525</v>
      </c>
      <c r="E111" s="35">
        <v>0.73</v>
      </c>
      <c r="F111" s="32">
        <v>28</v>
      </c>
      <c r="G111" s="32">
        <v>28</v>
      </c>
      <c r="H111" s="32">
        <v>47850</v>
      </c>
      <c r="I111" s="32">
        <v>47850</v>
      </c>
      <c r="J111" s="32">
        <v>321</v>
      </c>
      <c r="K111" s="32">
        <v>2</v>
      </c>
      <c r="L111" s="32" t="s">
        <v>582</v>
      </c>
      <c r="M111" s="39" t="s">
        <v>581</v>
      </c>
      <c r="N111" s="319"/>
      <c r="O111" s="320"/>
      <c r="P111" s="95"/>
    </row>
    <row r="112" spans="1:16" ht="18.75" customHeight="1" x14ac:dyDescent="0.25">
      <c r="A112" s="32">
        <v>113</v>
      </c>
      <c r="B112" s="18" t="s">
        <v>241</v>
      </c>
      <c r="C112" s="18" t="s">
        <v>555</v>
      </c>
      <c r="D112" s="18" t="s">
        <v>547</v>
      </c>
      <c r="E112" s="35">
        <v>0</v>
      </c>
      <c r="F112" s="32">
        <v>2</v>
      </c>
      <c r="G112" s="32">
        <v>3</v>
      </c>
      <c r="H112" s="32">
        <v>2070</v>
      </c>
      <c r="I112" s="32">
        <v>2070</v>
      </c>
      <c r="J112" s="32">
        <v>207</v>
      </c>
      <c r="K112" s="32">
        <v>1</v>
      </c>
      <c r="L112" s="32">
        <v>1</v>
      </c>
      <c r="M112" s="39" t="s">
        <v>581</v>
      </c>
      <c r="N112" s="319"/>
      <c r="O112" s="320"/>
      <c r="P112" s="95"/>
    </row>
    <row r="113" spans="1:16" ht="18.75" customHeight="1" x14ac:dyDescent="0.25">
      <c r="A113" s="32">
        <v>115</v>
      </c>
      <c r="B113" s="18" t="s">
        <v>271</v>
      </c>
      <c r="C113" s="18" t="s">
        <v>564</v>
      </c>
      <c r="D113" s="18" t="s">
        <v>528</v>
      </c>
      <c r="E113" s="35">
        <v>0.27</v>
      </c>
      <c r="F113" s="32">
        <v>30</v>
      </c>
      <c r="G113" s="32">
        <v>29</v>
      </c>
      <c r="H113" s="32">
        <v>7864</v>
      </c>
      <c r="I113" s="32">
        <v>7864</v>
      </c>
      <c r="J113" s="32">
        <v>311</v>
      </c>
      <c r="K113" s="32">
        <v>3</v>
      </c>
      <c r="L113" s="32" t="s">
        <v>582</v>
      </c>
      <c r="M113" s="39" t="s">
        <v>581</v>
      </c>
      <c r="N113" s="319"/>
      <c r="O113" s="320"/>
      <c r="P113" s="95"/>
    </row>
    <row r="114" spans="1:16" ht="18.75" customHeight="1" x14ac:dyDescent="0.25">
      <c r="A114" s="32">
        <v>116</v>
      </c>
      <c r="B114" s="18" t="s">
        <v>231</v>
      </c>
      <c r="C114" s="18" t="s">
        <v>149</v>
      </c>
      <c r="D114" s="18" t="s">
        <v>532</v>
      </c>
      <c r="E114" s="35">
        <v>1</v>
      </c>
      <c r="F114" s="32">
        <v>5</v>
      </c>
      <c r="G114" s="32">
        <v>8</v>
      </c>
      <c r="H114" s="32">
        <v>109010</v>
      </c>
      <c r="I114" s="32">
        <v>109010</v>
      </c>
      <c r="J114" s="32">
        <v>308</v>
      </c>
      <c r="K114" s="32">
        <v>4</v>
      </c>
      <c r="L114" s="32" t="s">
        <v>582</v>
      </c>
      <c r="M114" s="39" t="s">
        <v>581</v>
      </c>
      <c r="N114" s="319"/>
      <c r="O114" s="320"/>
      <c r="P114" s="95"/>
    </row>
    <row r="115" spans="1:16" ht="18.75" customHeight="1" x14ac:dyDescent="0.25">
      <c r="A115" s="32">
        <v>117</v>
      </c>
      <c r="B115" s="18" t="s">
        <v>243</v>
      </c>
      <c r="C115" s="18" t="s">
        <v>531</v>
      </c>
      <c r="D115" s="18" t="s">
        <v>525</v>
      </c>
      <c r="E115" s="35">
        <v>0</v>
      </c>
      <c r="F115" s="32">
        <v>4</v>
      </c>
      <c r="G115" s="32">
        <v>12</v>
      </c>
      <c r="H115" s="32">
        <v>2154</v>
      </c>
      <c r="I115" s="32">
        <v>2154</v>
      </c>
      <c r="J115" s="32">
        <v>364</v>
      </c>
      <c r="K115" s="32">
        <v>9</v>
      </c>
      <c r="L115" s="32" t="s">
        <v>582</v>
      </c>
      <c r="M115" s="39" t="s">
        <v>581</v>
      </c>
      <c r="N115" s="319"/>
      <c r="O115" s="320"/>
      <c r="P115" s="95"/>
    </row>
    <row r="116" spans="1:16" ht="18.75" customHeight="1" x14ac:dyDescent="0.25">
      <c r="A116" s="32">
        <v>118</v>
      </c>
      <c r="B116" s="18" t="s">
        <v>250</v>
      </c>
      <c r="C116" s="18" t="s">
        <v>529</v>
      </c>
      <c r="D116" s="18" t="s">
        <v>527</v>
      </c>
      <c r="E116" s="35">
        <v>1</v>
      </c>
      <c r="F116" s="32">
        <v>7</v>
      </c>
      <c r="G116" s="32">
        <v>9</v>
      </c>
      <c r="H116" s="32">
        <v>14508</v>
      </c>
      <c r="I116" s="32">
        <v>14508</v>
      </c>
      <c r="J116" s="32">
        <v>415</v>
      </c>
      <c r="K116" s="32">
        <v>4</v>
      </c>
      <c r="L116" s="32" t="s">
        <v>582</v>
      </c>
      <c r="M116" s="39" t="s">
        <v>581</v>
      </c>
      <c r="N116" s="319"/>
      <c r="O116" s="320"/>
      <c r="P116" s="95"/>
    </row>
    <row r="117" spans="1:16" ht="18.75" customHeight="1" x14ac:dyDescent="0.25">
      <c r="A117" s="32">
        <v>121</v>
      </c>
      <c r="B117" s="18" t="s">
        <v>256</v>
      </c>
      <c r="C117" s="18" t="s">
        <v>152</v>
      </c>
      <c r="D117" s="18" t="s">
        <v>532</v>
      </c>
      <c r="E117" s="35">
        <v>0</v>
      </c>
      <c r="F117" s="32">
        <v>20</v>
      </c>
      <c r="G117" s="32">
        <v>23</v>
      </c>
      <c r="H117" s="32">
        <v>9996</v>
      </c>
      <c r="I117" s="32">
        <v>9996</v>
      </c>
      <c r="J117" s="32">
        <v>189</v>
      </c>
      <c r="K117" s="32">
        <v>1</v>
      </c>
      <c r="L117" s="32" t="s">
        <v>582</v>
      </c>
      <c r="M117" s="39" t="s">
        <v>581</v>
      </c>
      <c r="N117" s="319"/>
      <c r="O117" s="320"/>
      <c r="P117" s="95"/>
    </row>
    <row r="118" spans="1:16" ht="18.75" customHeight="1" x14ac:dyDescent="0.25">
      <c r="A118" s="32">
        <v>122</v>
      </c>
      <c r="B118" s="18" t="s">
        <v>245</v>
      </c>
      <c r="C118" s="18" t="s">
        <v>530</v>
      </c>
      <c r="D118" s="18" t="s">
        <v>525</v>
      </c>
      <c r="E118" s="35">
        <v>0</v>
      </c>
      <c r="F118" s="32">
        <v>15</v>
      </c>
      <c r="G118" s="32">
        <v>18</v>
      </c>
      <c r="H118" s="32">
        <v>45750</v>
      </c>
      <c r="I118" s="32">
        <v>45750</v>
      </c>
      <c r="J118" s="32">
        <v>693</v>
      </c>
      <c r="K118" s="32">
        <v>5</v>
      </c>
      <c r="L118" s="32" t="s">
        <v>582</v>
      </c>
      <c r="M118" s="39" t="s">
        <v>581</v>
      </c>
      <c r="N118" s="319"/>
      <c r="O118" s="320"/>
      <c r="P118" s="95"/>
    </row>
    <row r="119" spans="1:16" ht="18.75" customHeight="1" x14ac:dyDescent="0.25">
      <c r="A119" s="32">
        <v>124</v>
      </c>
      <c r="B119" s="18" t="s">
        <v>267</v>
      </c>
      <c r="C119" s="18" t="s">
        <v>309</v>
      </c>
      <c r="D119" s="18" t="s">
        <v>523</v>
      </c>
      <c r="E119" s="35">
        <v>0</v>
      </c>
      <c r="F119" s="32">
        <v>18</v>
      </c>
      <c r="G119" s="32">
        <v>22</v>
      </c>
      <c r="H119" s="32">
        <v>33750</v>
      </c>
      <c r="I119" s="32">
        <v>33750</v>
      </c>
      <c r="J119" s="32">
        <v>511</v>
      </c>
      <c r="K119" s="32">
        <v>1</v>
      </c>
      <c r="L119" s="32" t="s">
        <v>582</v>
      </c>
      <c r="M119" s="39" t="s">
        <v>581</v>
      </c>
      <c r="N119" s="319"/>
      <c r="O119" s="320"/>
      <c r="P119" s="95"/>
    </row>
    <row r="120" spans="1:16" ht="18.75" customHeight="1" x14ac:dyDescent="0.25">
      <c r="A120" s="32">
        <v>125</v>
      </c>
      <c r="B120" s="18" t="s">
        <v>383</v>
      </c>
      <c r="C120" s="18" t="s">
        <v>128</v>
      </c>
      <c r="D120" s="18" t="s">
        <v>535</v>
      </c>
      <c r="E120" s="35">
        <v>0</v>
      </c>
      <c r="F120" s="32">
        <v>2</v>
      </c>
      <c r="G120" s="32">
        <v>2</v>
      </c>
      <c r="H120" s="32">
        <v>87</v>
      </c>
      <c r="I120" s="32">
        <v>87</v>
      </c>
      <c r="J120" s="32">
        <v>12</v>
      </c>
      <c r="K120" s="32">
        <v>2</v>
      </c>
      <c r="L120" s="32" t="s">
        <v>582</v>
      </c>
      <c r="M120" s="39" t="s">
        <v>581</v>
      </c>
      <c r="N120" s="319"/>
      <c r="O120" s="320"/>
      <c r="P120" s="95"/>
    </row>
    <row r="121" spans="1:16" ht="18.75" customHeight="1" x14ac:dyDescent="0.25">
      <c r="A121" s="32">
        <v>127</v>
      </c>
      <c r="B121" s="18" t="s">
        <v>561</v>
      </c>
      <c r="C121" s="18" t="s">
        <v>144</v>
      </c>
      <c r="D121" s="18" t="s">
        <v>528</v>
      </c>
      <c r="E121" s="35">
        <v>0</v>
      </c>
      <c r="F121" s="32">
        <v>12</v>
      </c>
      <c r="G121" s="32">
        <v>12</v>
      </c>
      <c r="H121" s="32">
        <v>5209</v>
      </c>
      <c r="I121" s="32">
        <v>5209</v>
      </c>
      <c r="J121" s="32">
        <v>63</v>
      </c>
      <c r="K121" s="32">
        <v>1</v>
      </c>
      <c r="L121" s="32" t="s">
        <v>582</v>
      </c>
      <c r="M121" s="39" t="s">
        <v>581</v>
      </c>
      <c r="N121" s="319"/>
      <c r="O121" s="320"/>
      <c r="P121" s="95"/>
    </row>
    <row r="122" spans="1:16" ht="18.75" customHeight="1" x14ac:dyDescent="0.25">
      <c r="A122" s="19">
        <v>128</v>
      </c>
      <c r="B122" s="16" t="s">
        <v>262</v>
      </c>
      <c r="C122" s="16" t="s">
        <v>552</v>
      </c>
      <c r="D122" s="16" t="s">
        <v>534</v>
      </c>
      <c r="E122" s="21">
        <v>0</v>
      </c>
      <c r="F122" s="19">
        <v>9</v>
      </c>
      <c r="G122" s="19">
        <v>10</v>
      </c>
      <c r="H122" s="19">
        <v>9680</v>
      </c>
      <c r="I122" s="19">
        <v>9680</v>
      </c>
      <c r="J122" s="19">
        <v>165</v>
      </c>
      <c r="K122" s="19">
        <v>1</v>
      </c>
      <c r="L122" s="19" t="s">
        <v>582</v>
      </c>
      <c r="M122" s="24" t="s">
        <v>581</v>
      </c>
      <c r="N122" s="319"/>
      <c r="O122" s="320"/>
      <c r="P122" s="95"/>
    </row>
    <row r="123" spans="1:16" ht="18.75" customHeight="1" x14ac:dyDescent="0.25">
      <c r="A123" s="32">
        <v>129</v>
      </c>
      <c r="B123" s="18" t="s">
        <v>375</v>
      </c>
      <c r="C123" s="18" t="s">
        <v>538</v>
      </c>
      <c r="D123" s="18" t="s">
        <v>534</v>
      </c>
      <c r="E123" s="35">
        <v>0</v>
      </c>
      <c r="F123" s="32">
        <v>19</v>
      </c>
      <c r="G123" s="32">
        <v>20</v>
      </c>
      <c r="H123" s="32">
        <v>32620</v>
      </c>
      <c r="I123" s="32">
        <v>32620</v>
      </c>
      <c r="J123" s="32">
        <v>459</v>
      </c>
      <c r="K123" s="32">
        <v>2</v>
      </c>
      <c r="L123" s="32" t="s">
        <v>582</v>
      </c>
      <c r="M123" s="39" t="s">
        <v>581</v>
      </c>
      <c r="N123" s="319"/>
      <c r="O123" s="320"/>
      <c r="P123" s="95"/>
    </row>
    <row r="124" spans="1:16" ht="18.75" customHeight="1" x14ac:dyDescent="0.25">
      <c r="A124" s="32">
        <v>130</v>
      </c>
      <c r="B124" s="18" t="s">
        <v>583</v>
      </c>
      <c r="C124" s="18" t="s">
        <v>562</v>
      </c>
      <c r="D124" s="18" t="s">
        <v>532</v>
      </c>
      <c r="E124" s="35">
        <v>0</v>
      </c>
      <c r="F124" s="32">
        <v>7</v>
      </c>
      <c r="G124" s="32">
        <v>9</v>
      </c>
      <c r="H124" s="32">
        <v>11340</v>
      </c>
      <c r="I124" s="32">
        <v>11340</v>
      </c>
      <c r="J124" s="32">
        <v>57</v>
      </c>
      <c r="K124" s="32">
        <v>1</v>
      </c>
      <c r="L124" s="32" t="s">
        <v>582</v>
      </c>
      <c r="M124" s="39" t="s">
        <v>581</v>
      </c>
      <c r="N124" s="319"/>
      <c r="O124" s="320"/>
      <c r="P124" s="95"/>
    </row>
    <row r="125" spans="1:16" ht="18.75" customHeight="1" x14ac:dyDescent="0.25">
      <c r="A125" s="32">
        <v>131</v>
      </c>
      <c r="B125" s="18" t="s">
        <v>584</v>
      </c>
      <c r="C125" s="18" t="s">
        <v>563</v>
      </c>
      <c r="D125" s="18" t="s">
        <v>532</v>
      </c>
      <c r="E125" s="35">
        <v>0</v>
      </c>
      <c r="F125" s="32">
        <v>5</v>
      </c>
      <c r="G125" s="32">
        <v>7</v>
      </c>
      <c r="H125" s="32">
        <v>5665</v>
      </c>
      <c r="I125" s="32">
        <v>5665</v>
      </c>
      <c r="J125" s="32">
        <v>215</v>
      </c>
      <c r="K125" s="32">
        <v>1</v>
      </c>
      <c r="L125" s="32" t="s">
        <v>582</v>
      </c>
      <c r="M125" s="39" t="s">
        <v>581</v>
      </c>
      <c r="N125" s="319"/>
      <c r="O125" s="320"/>
      <c r="P125" s="95"/>
    </row>
    <row r="126" spans="1:16" ht="18.75" customHeight="1" x14ac:dyDescent="0.25">
      <c r="A126" s="32">
        <v>133</v>
      </c>
      <c r="B126" s="18" t="s">
        <v>328</v>
      </c>
      <c r="C126" s="18" t="s">
        <v>220</v>
      </c>
      <c r="D126" s="18" t="s">
        <v>534</v>
      </c>
      <c r="E126" s="35">
        <v>0</v>
      </c>
      <c r="F126" s="32">
        <v>5</v>
      </c>
      <c r="G126" s="32">
        <v>8</v>
      </c>
      <c r="H126" s="32">
        <v>8925</v>
      </c>
      <c r="I126" s="32">
        <v>8925</v>
      </c>
      <c r="J126" s="32">
        <v>273</v>
      </c>
      <c r="K126" s="32">
        <v>1</v>
      </c>
      <c r="L126" s="32" t="s">
        <v>582</v>
      </c>
      <c r="M126" s="39" t="s">
        <v>581</v>
      </c>
      <c r="N126" s="319"/>
      <c r="O126" s="320"/>
      <c r="P126" s="95"/>
    </row>
    <row r="127" spans="1:16" ht="18.75" customHeight="1" x14ac:dyDescent="0.25">
      <c r="A127" s="32">
        <v>134</v>
      </c>
      <c r="B127" s="18" t="s">
        <v>313</v>
      </c>
      <c r="C127" s="18" t="s">
        <v>543</v>
      </c>
      <c r="D127" s="18" t="s">
        <v>534</v>
      </c>
      <c r="E127" s="35">
        <v>0</v>
      </c>
      <c r="F127" s="32">
        <v>3</v>
      </c>
      <c r="G127" s="32">
        <v>5</v>
      </c>
      <c r="H127" s="32">
        <v>5132</v>
      </c>
      <c r="I127" s="32">
        <v>5132</v>
      </c>
      <c r="J127" s="32">
        <v>227</v>
      </c>
      <c r="K127" s="32">
        <v>1</v>
      </c>
      <c r="L127" s="32" t="s">
        <v>582</v>
      </c>
      <c r="M127" s="39" t="s">
        <v>581</v>
      </c>
      <c r="N127" s="319"/>
      <c r="O127" s="320"/>
      <c r="P127" s="95"/>
    </row>
    <row r="128" spans="1:16" ht="18.75" customHeight="1" x14ac:dyDescent="0.25">
      <c r="A128" s="32">
        <v>135</v>
      </c>
      <c r="B128" s="18" t="s">
        <v>391</v>
      </c>
      <c r="C128" s="18" t="s">
        <v>585</v>
      </c>
      <c r="D128" s="18" t="s">
        <v>534</v>
      </c>
      <c r="E128" s="35">
        <v>0</v>
      </c>
      <c r="F128" s="32">
        <v>4</v>
      </c>
      <c r="G128" s="32">
        <v>4</v>
      </c>
      <c r="H128" s="32">
        <v>9440</v>
      </c>
      <c r="I128" s="32">
        <v>9440</v>
      </c>
      <c r="J128" s="32">
        <v>123</v>
      </c>
      <c r="K128" s="32">
        <v>1</v>
      </c>
      <c r="L128" s="32" t="s">
        <v>582</v>
      </c>
      <c r="M128" s="39" t="s">
        <v>581</v>
      </c>
      <c r="N128" s="319"/>
      <c r="O128" s="320"/>
      <c r="P128" s="95"/>
    </row>
    <row r="129" spans="1:16" ht="18.75" customHeight="1" x14ac:dyDescent="0.25">
      <c r="A129" s="32">
        <v>137</v>
      </c>
      <c r="B129" s="18" t="s">
        <v>252</v>
      </c>
      <c r="C129" s="18" t="s">
        <v>253</v>
      </c>
      <c r="D129" s="18" t="s">
        <v>574</v>
      </c>
      <c r="E129" s="35">
        <v>0</v>
      </c>
      <c r="F129" s="32">
        <v>4</v>
      </c>
      <c r="G129" s="32">
        <v>4</v>
      </c>
      <c r="H129" s="32">
        <v>7900</v>
      </c>
      <c r="I129" s="32">
        <v>7900</v>
      </c>
      <c r="J129" s="32">
        <v>43</v>
      </c>
      <c r="K129" s="32">
        <v>1</v>
      </c>
      <c r="L129" s="32" t="s">
        <v>582</v>
      </c>
      <c r="M129" s="39" t="s">
        <v>581</v>
      </c>
      <c r="N129" s="319"/>
      <c r="O129" s="320"/>
      <c r="P129" s="95"/>
    </row>
    <row r="130" spans="1:16" ht="18.75" customHeight="1" x14ac:dyDescent="0.25">
      <c r="A130" s="32">
        <v>138</v>
      </c>
      <c r="B130" s="18" t="s">
        <v>305</v>
      </c>
      <c r="C130" s="18" t="s">
        <v>551</v>
      </c>
      <c r="D130" s="18" t="s">
        <v>547</v>
      </c>
      <c r="E130" s="35">
        <v>0</v>
      </c>
      <c r="F130" s="32">
        <v>3</v>
      </c>
      <c r="G130" s="32">
        <v>3</v>
      </c>
      <c r="H130" s="32">
        <v>4200</v>
      </c>
      <c r="I130" s="32">
        <v>4200</v>
      </c>
      <c r="J130" s="32">
        <v>39</v>
      </c>
      <c r="K130" s="32">
        <v>1</v>
      </c>
      <c r="L130" s="32" t="s">
        <v>582</v>
      </c>
      <c r="M130" s="39" t="s">
        <v>581</v>
      </c>
      <c r="N130" s="319"/>
      <c r="O130" s="320"/>
      <c r="P130" s="95"/>
    </row>
    <row r="131" spans="1:16" ht="18.75" customHeight="1" x14ac:dyDescent="0.25">
      <c r="A131" s="32">
        <v>144</v>
      </c>
      <c r="B131" s="18" t="s">
        <v>241</v>
      </c>
      <c r="C131" s="31" t="s">
        <v>555</v>
      </c>
      <c r="D131" s="18" t="s">
        <v>547</v>
      </c>
      <c r="E131" s="35">
        <v>1</v>
      </c>
      <c r="F131" s="32">
        <v>1</v>
      </c>
      <c r="G131" s="32">
        <v>2</v>
      </c>
      <c r="H131" s="32">
        <v>6000</v>
      </c>
      <c r="I131" s="32">
        <v>6000</v>
      </c>
      <c r="J131" s="32">
        <v>240</v>
      </c>
      <c r="K131" s="32">
        <v>1</v>
      </c>
      <c r="L131" s="32"/>
      <c r="M131" s="39" t="s">
        <v>581</v>
      </c>
      <c r="N131" s="319"/>
      <c r="O131" s="320"/>
      <c r="P131" s="95"/>
    </row>
    <row r="132" spans="1:16" ht="18.75" customHeight="1" x14ac:dyDescent="0.25">
      <c r="A132" s="32">
        <v>153</v>
      </c>
      <c r="B132" s="18" t="s">
        <v>353</v>
      </c>
      <c r="C132" s="18" t="s">
        <v>540</v>
      </c>
      <c r="D132" s="18" t="s">
        <v>534</v>
      </c>
      <c r="E132" s="35">
        <v>1</v>
      </c>
      <c r="F132" s="32">
        <v>61</v>
      </c>
      <c r="G132" s="32">
        <v>80</v>
      </c>
      <c r="H132" s="32">
        <v>75942</v>
      </c>
      <c r="I132" s="32">
        <v>75942</v>
      </c>
      <c r="J132" s="32">
        <v>991</v>
      </c>
      <c r="K132" s="32">
        <v>5</v>
      </c>
      <c r="L132" s="32"/>
      <c r="M132" s="39" t="s">
        <v>581</v>
      </c>
      <c r="N132" s="319"/>
      <c r="O132" s="320"/>
      <c r="P132" s="95"/>
    </row>
    <row r="133" spans="1:16" ht="18.75" customHeight="1" x14ac:dyDescent="0.25">
      <c r="A133" s="32">
        <v>157</v>
      </c>
      <c r="B133" s="31" t="s">
        <v>586</v>
      </c>
      <c r="C133" s="18" t="s">
        <v>553</v>
      </c>
      <c r="D133" s="18" t="s">
        <v>527</v>
      </c>
      <c r="E133" s="35">
        <v>1</v>
      </c>
      <c r="F133" s="32">
        <v>83</v>
      </c>
      <c r="G133" s="32">
        <v>99</v>
      </c>
      <c r="H133" s="32">
        <v>55403</v>
      </c>
      <c r="I133" s="32">
        <v>55403</v>
      </c>
      <c r="J133" s="321">
        <v>1079</v>
      </c>
      <c r="K133" s="32">
        <v>6</v>
      </c>
      <c r="L133" s="321"/>
      <c r="M133" s="39" t="s">
        <v>581</v>
      </c>
      <c r="N133" s="319"/>
      <c r="O133" s="320"/>
      <c r="P133" s="95"/>
    </row>
    <row r="134" spans="1:16" ht="18.75" customHeight="1" x14ac:dyDescent="0.25">
      <c r="A134" s="32">
        <v>158</v>
      </c>
      <c r="B134" s="18" t="s">
        <v>587</v>
      </c>
      <c r="C134" s="18" t="s">
        <v>553</v>
      </c>
      <c r="D134" s="18" t="s">
        <v>527</v>
      </c>
      <c r="E134" s="35">
        <v>1</v>
      </c>
      <c r="F134" s="32">
        <v>23</v>
      </c>
      <c r="G134" s="32">
        <v>20</v>
      </c>
      <c r="H134" s="32">
        <v>24365</v>
      </c>
      <c r="I134" s="32">
        <v>24365</v>
      </c>
      <c r="J134" s="32">
        <v>1501</v>
      </c>
      <c r="K134" s="321">
        <v>6</v>
      </c>
      <c r="L134" s="32">
        <v>1</v>
      </c>
      <c r="M134" s="39" t="s">
        <v>581</v>
      </c>
      <c r="N134" s="319"/>
      <c r="O134" s="320"/>
      <c r="P134" s="95"/>
    </row>
    <row r="135" spans="1:16" ht="18.75" customHeight="1" x14ac:dyDescent="0.25">
      <c r="A135" s="32">
        <v>159</v>
      </c>
      <c r="B135" s="18" t="s">
        <v>588</v>
      </c>
      <c r="C135" s="18" t="s">
        <v>589</v>
      </c>
      <c r="D135" s="18" t="s">
        <v>590</v>
      </c>
      <c r="E135" s="35">
        <v>1</v>
      </c>
      <c r="F135" s="32">
        <v>2</v>
      </c>
      <c r="G135" s="32">
        <v>3</v>
      </c>
      <c r="H135" s="32">
        <v>4</v>
      </c>
      <c r="I135" s="32">
        <v>4</v>
      </c>
      <c r="J135" s="32">
        <v>4</v>
      </c>
      <c r="K135" s="32">
        <v>1</v>
      </c>
      <c r="L135" s="32"/>
      <c r="M135" s="39" t="s">
        <v>581</v>
      </c>
      <c r="N135" s="319"/>
      <c r="O135" s="320"/>
      <c r="P135" s="95"/>
    </row>
    <row r="136" spans="1:16" ht="18.75" customHeight="1" x14ac:dyDescent="0.25">
      <c r="A136" s="32">
        <v>160</v>
      </c>
      <c r="B136" s="18" t="s">
        <v>391</v>
      </c>
      <c r="C136" s="18" t="s">
        <v>572</v>
      </c>
      <c r="D136" s="18" t="s">
        <v>534</v>
      </c>
      <c r="E136" s="35">
        <v>1</v>
      </c>
      <c r="F136" s="32">
        <v>1</v>
      </c>
      <c r="G136" s="32">
        <v>1</v>
      </c>
      <c r="H136" s="32">
        <v>200</v>
      </c>
      <c r="I136" s="32">
        <v>200</v>
      </c>
      <c r="J136" s="32">
        <v>1</v>
      </c>
      <c r="K136" s="32">
        <v>1</v>
      </c>
      <c r="L136" s="32"/>
      <c r="M136" s="39" t="s">
        <v>581</v>
      </c>
      <c r="N136" s="319"/>
      <c r="O136" s="320"/>
      <c r="P136" s="95"/>
    </row>
    <row r="137" spans="1:16" ht="18.75" customHeight="1" x14ac:dyDescent="0.25">
      <c r="A137" s="32">
        <v>161</v>
      </c>
      <c r="B137" s="18" t="s">
        <v>250</v>
      </c>
      <c r="C137" s="31" t="s">
        <v>529</v>
      </c>
      <c r="D137" s="18" t="s">
        <v>527</v>
      </c>
      <c r="E137" s="35">
        <v>1</v>
      </c>
      <c r="F137" s="32">
        <v>5</v>
      </c>
      <c r="G137" s="32">
        <v>5</v>
      </c>
      <c r="H137" s="32">
        <v>31</v>
      </c>
      <c r="I137" s="32">
        <v>31</v>
      </c>
      <c r="J137" s="32">
        <v>31</v>
      </c>
      <c r="K137" s="32">
        <v>1</v>
      </c>
      <c r="L137" s="32"/>
      <c r="M137" s="39" t="s">
        <v>581</v>
      </c>
      <c r="N137" s="314"/>
      <c r="O137" s="312"/>
      <c r="P137" s="95"/>
    </row>
    <row r="138" spans="1:16" ht="18.75" customHeight="1" x14ac:dyDescent="0.25">
      <c r="A138" s="312"/>
      <c r="B138" s="38"/>
      <c r="C138" s="38"/>
      <c r="D138" s="38"/>
      <c r="E138" s="313"/>
      <c r="F138" s="312"/>
      <c r="G138" s="312"/>
      <c r="H138" s="312"/>
      <c r="I138" s="312">
        <f>SUM(I110:I137)</f>
        <v>536372</v>
      </c>
      <c r="J138" s="312">
        <f>SUM(J110:J137)</f>
        <v>8937</v>
      </c>
      <c r="K138" s="312">
        <f>SUM(K110:K137)</f>
        <v>65</v>
      </c>
      <c r="L138" s="312">
        <f>SUM(L110:L137)</f>
        <v>2</v>
      </c>
      <c r="M138" s="314"/>
      <c r="N138" s="314"/>
      <c r="O138" s="312"/>
      <c r="P138" s="95"/>
    </row>
    <row r="139" spans="1:16" ht="18.75" customHeight="1" x14ac:dyDescent="0.25">
      <c r="A139" s="312"/>
      <c r="B139" s="38"/>
      <c r="C139" s="38"/>
      <c r="D139" s="38"/>
      <c r="E139" s="313"/>
      <c r="F139" s="312"/>
      <c r="G139" s="312"/>
      <c r="H139" s="312"/>
      <c r="I139" s="312"/>
      <c r="J139" s="312"/>
      <c r="K139" s="312"/>
      <c r="L139" s="312"/>
      <c r="M139" s="314"/>
      <c r="N139" s="314"/>
      <c r="O139" s="312"/>
      <c r="P139" s="95"/>
    </row>
    <row r="140" spans="1:16" ht="18.75" customHeight="1" x14ac:dyDescent="0.25">
      <c r="A140" s="19">
        <v>163</v>
      </c>
      <c r="B140" s="16" t="s">
        <v>284</v>
      </c>
      <c r="C140" s="16" t="s">
        <v>325</v>
      </c>
      <c r="D140" s="16" t="s">
        <v>534</v>
      </c>
      <c r="E140" s="21">
        <v>1</v>
      </c>
      <c r="F140" s="19">
        <v>1</v>
      </c>
      <c r="G140" s="19">
        <v>1</v>
      </c>
      <c r="H140" s="19">
        <v>55</v>
      </c>
      <c r="I140" s="19">
        <v>55</v>
      </c>
      <c r="J140" s="19">
        <v>28</v>
      </c>
      <c r="K140" s="19">
        <v>1</v>
      </c>
      <c r="L140" s="19"/>
      <c r="M140" s="24" t="s">
        <v>591</v>
      </c>
      <c r="N140" s="9"/>
      <c r="O140" s="5"/>
      <c r="P140" s="95"/>
    </row>
    <row r="141" spans="1:16" ht="18.75" customHeight="1" x14ac:dyDescent="0.25">
      <c r="A141" s="19">
        <v>165</v>
      </c>
      <c r="B141" s="322" t="s">
        <v>311</v>
      </c>
      <c r="C141" s="16" t="s">
        <v>133</v>
      </c>
      <c r="D141" s="16" t="s">
        <v>525</v>
      </c>
      <c r="E141" s="21">
        <v>1</v>
      </c>
      <c r="F141" s="19">
        <v>26</v>
      </c>
      <c r="G141" s="19">
        <v>29</v>
      </c>
      <c r="H141" s="19">
        <v>65108</v>
      </c>
      <c r="I141" s="19">
        <v>65108</v>
      </c>
      <c r="J141" s="19">
        <v>542</v>
      </c>
      <c r="K141" s="19">
        <v>3</v>
      </c>
      <c r="L141" s="19">
        <v>1</v>
      </c>
      <c r="M141" s="24" t="s">
        <v>591</v>
      </c>
      <c r="N141" s="9"/>
      <c r="O141" s="5"/>
      <c r="P141" s="95"/>
    </row>
    <row r="142" spans="1:16" ht="18.75" customHeight="1" x14ac:dyDescent="0.25">
      <c r="A142" s="19">
        <v>167</v>
      </c>
      <c r="B142" s="322" t="s">
        <v>296</v>
      </c>
      <c r="C142" s="16" t="s">
        <v>199</v>
      </c>
      <c r="D142" s="16" t="s">
        <v>527</v>
      </c>
      <c r="E142" s="21">
        <v>1</v>
      </c>
      <c r="F142" s="19">
        <v>12</v>
      </c>
      <c r="G142" s="19">
        <v>13</v>
      </c>
      <c r="H142" s="19">
        <v>4119</v>
      </c>
      <c r="I142" s="19">
        <v>4119</v>
      </c>
      <c r="J142" s="19">
        <v>69</v>
      </c>
      <c r="K142" s="19">
        <v>2</v>
      </c>
      <c r="L142" s="19"/>
      <c r="M142" s="24" t="s">
        <v>591</v>
      </c>
      <c r="N142" s="9"/>
      <c r="O142" s="5"/>
      <c r="P142" s="95"/>
    </row>
    <row r="143" spans="1:16" ht="18.75" customHeight="1" x14ac:dyDescent="0.25">
      <c r="A143" s="19">
        <v>169</v>
      </c>
      <c r="B143" s="322" t="s">
        <v>275</v>
      </c>
      <c r="C143" s="304" t="s">
        <v>553</v>
      </c>
      <c r="D143" s="16" t="s">
        <v>527</v>
      </c>
      <c r="E143" s="21">
        <v>1</v>
      </c>
      <c r="F143" s="19">
        <v>4</v>
      </c>
      <c r="G143" s="19">
        <v>7</v>
      </c>
      <c r="H143" s="19">
        <v>6860</v>
      </c>
      <c r="I143" s="19">
        <v>6860</v>
      </c>
      <c r="J143" s="19">
        <v>262</v>
      </c>
      <c r="K143" s="318">
        <v>3</v>
      </c>
      <c r="L143" s="19"/>
      <c r="M143" s="24" t="s">
        <v>591</v>
      </c>
      <c r="N143" s="9"/>
      <c r="O143" s="5"/>
      <c r="P143" s="95"/>
    </row>
    <row r="144" spans="1:16" ht="18.75" customHeight="1" x14ac:dyDescent="0.25">
      <c r="A144" s="19">
        <v>170</v>
      </c>
      <c r="B144" s="322" t="s">
        <v>308</v>
      </c>
      <c r="C144" s="16" t="s">
        <v>309</v>
      </c>
      <c r="D144" s="16" t="s">
        <v>523</v>
      </c>
      <c r="E144" s="21">
        <v>1</v>
      </c>
      <c r="F144" s="19">
        <v>10</v>
      </c>
      <c r="G144" s="19">
        <v>15</v>
      </c>
      <c r="H144" s="19">
        <v>9000</v>
      </c>
      <c r="I144" s="19">
        <v>9000</v>
      </c>
      <c r="J144" s="19">
        <v>114</v>
      </c>
      <c r="K144" s="19">
        <v>1</v>
      </c>
      <c r="L144" s="19"/>
      <c r="M144" s="24" t="s">
        <v>591</v>
      </c>
      <c r="N144" s="9"/>
      <c r="O144" s="5"/>
      <c r="P144" s="95"/>
    </row>
    <row r="145" spans="1:16" ht="18.75" customHeight="1" x14ac:dyDescent="0.25">
      <c r="A145" s="19">
        <v>171</v>
      </c>
      <c r="B145" s="322" t="s">
        <v>328</v>
      </c>
      <c r="C145" s="16" t="s">
        <v>220</v>
      </c>
      <c r="D145" s="16" t="s">
        <v>534</v>
      </c>
      <c r="E145" s="21">
        <v>1</v>
      </c>
      <c r="F145" s="19">
        <v>38</v>
      </c>
      <c r="G145" s="19">
        <v>62</v>
      </c>
      <c r="H145" s="19">
        <v>279706</v>
      </c>
      <c r="I145" s="19">
        <v>279706</v>
      </c>
      <c r="J145" s="19">
        <v>5689</v>
      </c>
      <c r="K145" s="19">
        <v>16</v>
      </c>
      <c r="L145" s="19">
        <v>1</v>
      </c>
      <c r="M145" s="24" t="s">
        <v>591</v>
      </c>
      <c r="N145" s="9"/>
      <c r="O145" s="5"/>
      <c r="P145" s="95"/>
    </row>
    <row r="146" spans="1:16" ht="18.75" customHeight="1" x14ac:dyDescent="0.25">
      <c r="A146" s="19">
        <v>172</v>
      </c>
      <c r="B146" s="322" t="s">
        <v>288</v>
      </c>
      <c r="C146" s="16" t="s">
        <v>526</v>
      </c>
      <c r="D146" s="16" t="s">
        <v>527</v>
      </c>
      <c r="E146" s="21">
        <v>1</v>
      </c>
      <c r="F146" s="19">
        <v>19</v>
      </c>
      <c r="G146" s="19">
        <v>19</v>
      </c>
      <c r="H146" s="19">
        <v>1818</v>
      </c>
      <c r="I146" s="19">
        <v>1818</v>
      </c>
      <c r="J146" s="19">
        <v>120</v>
      </c>
      <c r="K146" s="19">
        <v>2</v>
      </c>
      <c r="L146" s="19"/>
      <c r="M146" s="24" t="s">
        <v>591</v>
      </c>
      <c r="N146" s="9"/>
      <c r="O146" s="5"/>
      <c r="P146" s="95"/>
    </row>
    <row r="147" spans="1:16" ht="18.75" customHeight="1" x14ac:dyDescent="0.25">
      <c r="A147" s="19">
        <v>173</v>
      </c>
      <c r="B147" s="322" t="s">
        <v>338</v>
      </c>
      <c r="C147" s="16" t="s">
        <v>149</v>
      </c>
      <c r="D147" s="16" t="s">
        <v>532</v>
      </c>
      <c r="E147" s="21">
        <v>1</v>
      </c>
      <c r="F147" s="19">
        <v>24</v>
      </c>
      <c r="G147" s="19">
        <v>29</v>
      </c>
      <c r="H147" s="19">
        <v>61069</v>
      </c>
      <c r="I147" s="19">
        <v>61069</v>
      </c>
      <c r="J147" s="19">
        <v>432</v>
      </c>
      <c r="K147" s="19">
        <v>3</v>
      </c>
      <c r="L147" s="19">
        <v>1</v>
      </c>
      <c r="M147" s="24" t="s">
        <v>591</v>
      </c>
      <c r="N147" s="9"/>
      <c r="O147" s="5"/>
      <c r="P147" s="95"/>
    </row>
    <row r="148" spans="1:16" ht="18.75" customHeight="1" x14ac:dyDescent="0.25">
      <c r="A148" s="19">
        <v>174</v>
      </c>
      <c r="B148" s="322" t="s">
        <v>299</v>
      </c>
      <c r="C148" s="304" t="s">
        <v>530</v>
      </c>
      <c r="D148" s="16" t="s">
        <v>525</v>
      </c>
      <c r="E148" s="21">
        <v>1</v>
      </c>
      <c r="F148" s="19">
        <v>2</v>
      </c>
      <c r="G148" s="19">
        <v>2</v>
      </c>
      <c r="H148" s="19">
        <v>11600</v>
      </c>
      <c r="I148" s="19">
        <v>11600</v>
      </c>
      <c r="J148" s="19">
        <v>208</v>
      </c>
      <c r="K148" s="19">
        <v>1</v>
      </c>
      <c r="L148" s="19">
        <v>1</v>
      </c>
      <c r="M148" s="24" t="s">
        <v>591</v>
      </c>
      <c r="N148" s="9"/>
      <c r="O148" s="5"/>
      <c r="P148" s="95"/>
    </row>
    <row r="149" spans="1:16" ht="18.75" customHeight="1" x14ac:dyDescent="0.25">
      <c r="A149" s="19">
        <v>175</v>
      </c>
      <c r="B149" s="322" t="s">
        <v>290</v>
      </c>
      <c r="C149" s="16" t="s">
        <v>531</v>
      </c>
      <c r="D149" s="16" t="s">
        <v>525</v>
      </c>
      <c r="E149" s="21">
        <v>1</v>
      </c>
      <c r="F149" s="19">
        <v>8</v>
      </c>
      <c r="G149" s="19">
        <v>14</v>
      </c>
      <c r="H149" s="19">
        <v>7675</v>
      </c>
      <c r="I149" s="19">
        <v>7675</v>
      </c>
      <c r="J149" s="19">
        <v>208</v>
      </c>
      <c r="K149" s="19">
        <v>6</v>
      </c>
      <c r="L149" s="19">
        <v>3</v>
      </c>
      <c r="M149" s="24" t="s">
        <v>591</v>
      </c>
      <c r="N149" s="9"/>
      <c r="O149" s="5"/>
      <c r="P149" s="95"/>
    </row>
    <row r="150" spans="1:16" ht="18.75" customHeight="1" x14ac:dyDescent="0.25">
      <c r="A150" s="19">
        <v>176</v>
      </c>
      <c r="B150" s="322" t="s">
        <v>592</v>
      </c>
      <c r="C150" s="16" t="s">
        <v>562</v>
      </c>
      <c r="D150" s="16" t="s">
        <v>532</v>
      </c>
      <c r="E150" s="21">
        <v>1</v>
      </c>
      <c r="F150" s="19">
        <v>34</v>
      </c>
      <c r="G150" s="19">
        <v>38</v>
      </c>
      <c r="H150" s="19">
        <v>34173</v>
      </c>
      <c r="I150" s="19">
        <v>34173</v>
      </c>
      <c r="J150" s="19">
        <v>1127</v>
      </c>
      <c r="K150" s="19">
        <v>6</v>
      </c>
      <c r="L150" s="19">
        <v>1</v>
      </c>
      <c r="M150" s="24" t="s">
        <v>591</v>
      </c>
      <c r="N150" s="9"/>
      <c r="O150" s="5"/>
      <c r="P150" s="95"/>
    </row>
    <row r="151" spans="1:16" ht="18.75" customHeight="1" x14ac:dyDescent="0.25">
      <c r="A151" s="19">
        <v>177</v>
      </c>
      <c r="B151" s="322" t="s">
        <v>353</v>
      </c>
      <c r="C151" s="16" t="s">
        <v>540</v>
      </c>
      <c r="D151" s="16" t="s">
        <v>534</v>
      </c>
      <c r="E151" s="21">
        <v>1</v>
      </c>
      <c r="F151" s="19">
        <v>7</v>
      </c>
      <c r="G151" s="19">
        <v>8</v>
      </c>
      <c r="H151" s="19">
        <v>960</v>
      </c>
      <c r="I151" s="19">
        <v>960</v>
      </c>
      <c r="J151" s="19">
        <v>132</v>
      </c>
      <c r="K151" s="19">
        <v>1</v>
      </c>
      <c r="L151" s="19"/>
      <c r="M151" s="24" t="s">
        <v>591</v>
      </c>
      <c r="N151" s="9"/>
      <c r="O151" s="5"/>
      <c r="P151" s="95"/>
    </row>
    <row r="152" spans="1:16" ht="18.75" customHeight="1" x14ac:dyDescent="0.25">
      <c r="A152" s="19">
        <v>178</v>
      </c>
      <c r="B152" s="322" t="s">
        <v>275</v>
      </c>
      <c r="C152" s="16" t="s">
        <v>553</v>
      </c>
      <c r="D152" s="16" t="s">
        <v>527</v>
      </c>
      <c r="E152" s="21">
        <v>1</v>
      </c>
      <c r="F152" s="19">
        <v>4</v>
      </c>
      <c r="G152" s="19">
        <v>5</v>
      </c>
      <c r="H152" s="19">
        <v>144</v>
      </c>
      <c r="I152" s="19">
        <v>144</v>
      </c>
      <c r="J152" s="19">
        <v>12</v>
      </c>
      <c r="K152" s="19">
        <v>1</v>
      </c>
      <c r="L152" s="19"/>
      <c r="M152" s="24" t="s">
        <v>591</v>
      </c>
      <c r="N152" s="9"/>
      <c r="O152" s="5"/>
      <c r="P152" s="95"/>
    </row>
    <row r="153" spans="1:16" ht="18.75" customHeight="1" x14ac:dyDescent="0.25">
      <c r="A153" s="19">
        <v>179</v>
      </c>
      <c r="B153" s="322" t="s">
        <v>391</v>
      </c>
      <c r="C153" s="16" t="s">
        <v>572</v>
      </c>
      <c r="D153" s="16" t="s">
        <v>534</v>
      </c>
      <c r="E153" s="21">
        <v>1</v>
      </c>
      <c r="F153" s="19">
        <v>4</v>
      </c>
      <c r="G153" s="19">
        <v>7</v>
      </c>
      <c r="H153" s="19">
        <v>3020</v>
      </c>
      <c r="I153" s="19">
        <v>3020</v>
      </c>
      <c r="J153" s="19">
        <v>454</v>
      </c>
      <c r="K153" s="318">
        <v>2</v>
      </c>
      <c r="L153" s="19"/>
      <c r="M153" s="24" t="s">
        <v>591</v>
      </c>
      <c r="N153" s="9"/>
      <c r="O153" s="5"/>
      <c r="P153" s="95"/>
    </row>
    <row r="154" spans="1:16" ht="18.75" customHeight="1" x14ac:dyDescent="0.25">
      <c r="A154" s="19">
        <v>180</v>
      </c>
      <c r="B154" s="322" t="s">
        <v>372</v>
      </c>
      <c r="C154" s="16" t="s">
        <v>552</v>
      </c>
      <c r="D154" s="16" t="s">
        <v>534</v>
      </c>
      <c r="E154" s="21">
        <v>1</v>
      </c>
      <c r="F154" s="19">
        <v>8</v>
      </c>
      <c r="G154" s="19">
        <v>10</v>
      </c>
      <c r="H154" s="19">
        <v>5390</v>
      </c>
      <c r="I154" s="19">
        <v>5390</v>
      </c>
      <c r="J154" s="19">
        <v>92</v>
      </c>
      <c r="K154" s="19">
        <v>1</v>
      </c>
      <c r="L154" s="19"/>
      <c r="M154" s="24" t="s">
        <v>591</v>
      </c>
      <c r="N154" s="9"/>
      <c r="O154" s="5"/>
      <c r="P154" s="95"/>
    </row>
    <row r="155" spans="1:16" ht="18.75" customHeight="1" x14ac:dyDescent="0.25">
      <c r="A155" s="19">
        <v>181</v>
      </c>
      <c r="B155" s="322" t="s">
        <v>583</v>
      </c>
      <c r="C155" s="304" t="s">
        <v>562</v>
      </c>
      <c r="D155" s="16" t="s">
        <v>532</v>
      </c>
      <c r="E155" s="21">
        <v>1</v>
      </c>
      <c r="F155" s="19">
        <v>2</v>
      </c>
      <c r="G155" s="19">
        <v>2</v>
      </c>
      <c r="H155" s="19">
        <v>7400</v>
      </c>
      <c r="I155" s="19">
        <v>7400</v>
      </c>
      <c r="J155" s="19">
        <v>41</v>
      </c>
      <c r="K155" s="19">
        <v>1</v>
      </c>
      <c r="L155" s="19"/>
      <c r="M155" s="24" t="s">
        <v>591</v>
      </c>
      <c r="N155" s="9"/>
      <c r="O155" s="5"/>
      <c r="P155" s="95"/>
    </row>
    <row r="156" spans="1:16" ht="18.75" customHeight="1" x14ac:dyDescent="0.25">
      <c r="A156" s="19">
        <v>182</v>
      </c>
      <c r="B156" s="322" t="s">
        <v>391</v>
      </c>
      <c r="C156" s="16" t="s">
        <v>572</v>
      </c>
      <c r="D156" s="16" t="s">
        <v>534</v>
      </c>
      <c r="E156" s="21">
        <v>1</v>
      </c>
      <c r="F156" s="19">
        <v>1</v>
      </c>
      <c r="G156" s="19">
        <v>1</v>
      </c>
      <c r="H156" s="19">
        <v>160</v>
      </c>
      <c r="I156" s="19">
        <v>160</v>
      </c>
      <c r="J156" s="19">
        <v>80</v>
      </c>
      <c r="K156" s="19">
        <v>1</v>
      </c>
      <c r="L156" s="19"/>
      <c r="M156" s="24" t="s">
        <v>591</v>
      </c>
      <c r="N156" s="9"/>
      <c r="O156" s="5"/>
      <c r="P156" s="95"/>
    </row>
    <row r="157" spans="1:16" ht="18.75" customHeight="1" x14ac:dyDescent="0.25">
      <c r="A157" s="19">
        <v>183</v>
      </c>
      <c r="B157" s="322" t="s">
        <v>301</v>
      </c>
      <c r="C157" s="16" t="s">
        <v>302</v>
      </c>
      <c r="D157" s="16" t="s">
        <v>532</v>
      </c>
      <c r="E157" s="21">
        <v>1</v>
      </c>
      <c r="F157" s="19">
        <v>1</v>
      </c>
      <c r="G157" s="19">
        <v>1</v>
      </c>
      <c r="H157" s="19">
        <v>32</v>
      </c>
      <c r="I157" s="19">
        <v>32</v>
      </c>
      <c r="J157" s="19">
        <v>32</v>
      </c>
      <c r="K157" s="19">
        <v>4</v>
      </c>
      <c r="L157" s="19"/>
      <c r="M157" s="24" t="s">
        <v>591</v>
      </c>
      <c r="N157" s="9"/>
      <c r="O157" s="5"/>
      <c r="P157" s="95"/>
    </row>
    <row r="158" spans="1:16" ht="18.75" customHeight="1" x14ac:dyDescent="0.25">
      <c r="A158" s="19">
        <v>185</v>
      </c>
      <c r="B158" s="322" t="s">
        <v>391</v>
      </c>
      <c r="C158" s="16" t="s">
        <v>572</v>
      </c>
      <c r="D158" s="16" t="s">
        <v>534</v>
      </c>
      <c r="E158" s="21">
        <v>1</v>
      </c>
      <c r="F158" s="19">
        <v>1</v>
      </c>
      <c r="G158" s="19">
        <v>1</v>
      </c>
      <c r="H158" s="19">
        <v>38</v>
      </c>
      <c r="I158" s="19">
        <v>38</v>
      </c>
      <c r="J158" s="19">
        <v>19</v>
      </c>
      <c r="K158" s="19">
        <v>1</v>
      </c>
      <c r="L158" s="19">
        <v>1</v>
      </c>
      <c r="M158" s="24" t="s">
        <v>591</v>
      </c>
      <c r="N158" s="9"/>
      <c r="O158" s="5"/>
      <c r="P158" s="95"/>
    </row>
    <row r="159" spans="1:16" ht="18.75" customHeight="1" x14ac:dyDescent="0.25">
      <c r="A159" s="49">
        <v>186</v>
      </c>
      <c r="B159" s="323" t="s">
        <v>353</v>
      </c>
      <c r="C159" s="48" t="s">
        <v>540</v>
      </c>
      <c r="D159" s="48" t="s">
        <v>534</v>
      </c>
      <c r="E159" s="51">
        <v>1</v>
      </c>
      <c r="F159" s="49">
        <v>2</v>
      </c>
      <c r="G159" s="49">
        <v>2</v>
      </c>
      <c r="H159" s="49">
        <v>185</v>
      </c>
      <c r="I159" s="49">
        <v>185</v>
      </c>
      <c r="J159" s="49">
        <v>8</v>
      </c>
      <c r="K159" s="49">
        <v>1</v>
      </c>
      <c r="L159" s="49"/>
      <c r="M159" s="54" t="s">
        <v>591</v>
      </c>
      <c r="N159" s="9"/>
      <c r="O159" s="5"/>
      <c r="P159" s="95"/>
    </row>
    <row r="160" spans="1:16" ht="18.75" customHeight="1" x14ac:dyDescent="0.25">
      <c r="A160" s="19">
        <v>188</v>
      </c>
      <c r="B160" s="16" t="s">
        <v>317</v>
      </c>
      <c r="C160" s="16" t="s">
        <v>553</v>
      </c>
      <c r="D160" s="16" t="s">
        <v>527</v>
      </c>
      <c r="E160" s="21">
        <v>0</v>
      </c>
      <c r="F160" s="19">
        <v>14</v>
      </c>
      <c r="G160" s="19">
        <v>15</v>
      </c>
      <c r="H160" s="19">
        <v>6487</v>
      </c>
      <c r="I160" s="19">
        <v>6487</v>
      </c>
      <c r="J160" s="19">
        <v>2039</v>
      </c>
      <c r="K160" s="19">
        <v>3</v>
      </c>
      <c r="L160" s="19"/>
      <c r="M160" s="24" t="s">
        <v>591</v>
      </c>
      <c r="N160" s="3"/>
      <c r="O160" s="1"/>
      <c r="P160" s="95"/>
    </row>
    <row r="161" spans="1:16" ht="18.75" customHeight="1" x14ac:dyDescent="0.25">
      <c r="A161" s="5"/>
      <c r="E161" s="324"/>
      <c r="F161" s="5"/>
      <c r="G161" s="5"/>
      <c r="H161" s="5"/>
      <c r="I161" s="77">
        <f>SUM(I140:I160)</f>
        <v>504999</v>
      </c>
      <c r="J161" s="77">
        <f>SUM(J140:J159)</f>
        <v>9669</v>
      </c>
      <c r="K161" s="77">
        <f>SUM(K140:K160)</f>
        <v>60</v>
      </c>
      <c r="L161" s="77">
        <f>SUM(L140:L160)</f>
        <v>9</v>
      </c>
      <c r="M161" s="9"/>
      <c r="N161" s="9"/>
      <c r="O161" s="5"/>
      <c r="P161" s="95"/>
    </row>
    <row r="162" spans="1:16" ht="18.75" customHeight="1" x14ac:dyDescent="0.25">
      <c r="A162" s="5"/>
      <c r="E162" s="324"/>
      <c r="F162" s="5"/>
      <c r="G162" s="5"/>
      <c r="H162" s="5"/>
      <c r="I162" s="1"/>
      <c r="J162" s="5"/>
      <c r="K162" s="5"/>
      <c r="L162" s="5"/>
      <c r="M162" s="9"/>
      <c r="N162" s="9"/>
      <c r="O162" s="5"/>
      <c r="P162" s="95"/>
    </row>
    <row r="163" spans="1:16" ht="18.75" customHeight="1" x14ac:dyDescent="0.25">
      <c r="A163" s="5"/>
      <c r="E163" s="324"/>
      <c r="F163" s="5"/>
      <c r="G163" s="5"/>
      <c r="H163" s="5"/>
      <c r="I163" s="5"/>
      <c r="J163" s="5"/>
      <c r="K163" s="5"/>
      <c r="L163" s="5"/>
      <c r="M163" s="9"/>
      <c r="N163" s="9"/>
      <c r="O163" s="5"/>
      <c r="P163" s="95"/>
    </row>
    <row r="164" spans="1:16" ht="18.75" customHeight="1" x14ac:dyDescent="0.25">
      <c r="A164" s="19">
        <v>192</v>
      </c>
      <c r="B164" s="16" t="s">
        <v>593</v>
      </c>
      <c r="C164" s="16" t="s">
        <v>149</v>
      </c>
      <c r="D164" s="16" t="s">
        <v>532</v>
      </c>
      <c r="E164" s="21">
        <v>1</v>
      </c>
      <c r="F164" s="19">
        <v>25</v>
      </c>
      <c r="G164" s="19">
        <v>33</v>
      </c>
      <c r="H164" s="19">
        <v>57073</v>
      </c>
      <c r="I164" s="19">
        <v>57073</v>
      </c>
      <c r="J164" s="19">
        <v>408</v>
      </c>
      <c r="K164" s="19">
        <v>4</v>
      </c>
      <c r="L164" s="19">
        <v>1</v>
      </c>
      <c r="M164" s="24" t="s">
        <v>594</v>
      </c>
      <c r="N164" s="9"/>
      <c r="O164" s="5"/>
      <c r="P164" s="95"/>
    </row>
    <row r="165" spans="1:16" ht="18.75" customHeight="1" x14ac:dyDescent="0.25">
      <c r="A165" s="19">
        <v>195</v>
      </c>
      <c r="B165" s="16" t="s">
        <v>335</v>
      </c>
      <c r="C165" s="16" t="s">
        <v>531</v>
      </c>
      <c r="D165" s="16" t="s">
        <v>525</v>
      </c>
      <c r="E165" s="21">
        <v>1</v>
      </c>
      <c r="F165" s="19">
        <v>17</v>
      </c>
      <c r="G165" s="19">
        <v>15</v>
      </c>
      <c r="H165" s="19">
        <v>29014</v>
      </c>
      <c r="I165" s="19">
        <v>29014</v>
      </c>
      <c r="J165" s="19">
        <v>262</v>
      </c>
      <c r="K165" s="19">
        <v>2</v>
      </c>
      <c r="L165" s="19"/>
      <c r="M165" s="24" t="s">
        <v>594</v>
      </c>
      <c r="N165" s="9"/>
      <c r="O165" s="5"/>
      <c r="P165" s="95"/>
    </row>
    <row r="166" spans="1:16" ht="18.75" customHeight="1" x14ac:dyDescent="0.25">
      <c r="A166" s="19">
        <v>197</v>
      </c>
      <c r="B166" s="16" t="s">
        <v>342</v>
      </c>
      <c r="C166" s="16" t="s">
        <v>133</v>
      </c>
      <c r="D166" s="16" t="s">
        <v>525</v>
      </c>
      <c r="E166" s="21">
        <v>1</v>
      </c>
      <c r="F166" s="19">
        <v>33</v>
      </c>
      <c r="G166" s="19">
        <v>37</v>
      </c>
      <c r="H166" s="19">
        <v>67458</v>
      </c>
      <c r="I166" s="19">
        <v>67458</v>
      </c>
      <c r="J166" s="19">
        <v>541</v>
      </c>
      <c r="K166" s="19">
        <v>3</v>
      </c>
      <c r="L166" s="19">
        <v>1</v>
      </c>
      <c r="M166" s="24" t="s">
        <v>594</v>
      </c>
      <c r="N166" s="9"/>
      <c r="O166" s="5"/>
      <c r="P166" s="95"/>
    </row>
    <row r="167" spans="1:16" ht="18.75" customHeight="1" x14ac:dyDescent="0.25">
      <c r="A167" s="19">
        <v>208</v>
      </c>
      <c r="B167" s="16" t="s">
        <v>332</v>
      </c>
      <c r="C167" s="16" t="s">
        <v>553</v>
      </c>
      <c r="D167" s="16" t="s">
        <v>527</v>
      </c>
      <c r="E167" s="21">
        <v>1</v>
      </c>
      <c r="F167" s="19">
        <v>100</v>
      </c>
      <c r="G167" s="19">
        <v>103</v>
      </c>
      <c r="H167" s="19">
        <v>145194</v>
      </c>
      <c r="I167" s="19">
        <v>145194</v>
      </c>
      <c r="J167" s="19">
        <v>2733</v>
      </c>
      <c r="K167" s="19">
        <v>16</v>
      </c>
      <c r="L167" s="19">
        <v>8</v>
      </c>
      <c r="M167" s="24" t="s">
        <v>594</v>
      </c>
      <c r="N167" s="9"/>
      <c r="O167" s="5"/>
      <c r="P167" s="95"/>
    </row>
    <row r="168" spans="1:16" ht="18.75" customHeight="1" x14ac:dyDescent="0.25">
      <c r="A168" s="19">
        <v>212</v>
      </c>
      <c r="B168" s="16" t="s">
        <v>344</v>
      </c>
      <c r="C168" s="16" t="s">
        <v>595</v>
      </c>
      <c r="D168" s="16" t="s">
        <v>525</v>
      </c>
      <c r="E168" s="21">
        <v>1</v>
      </c>
      <c r="F168" s="19">
        <v>2</v>
      </c>
      <c r="G168" s="19">
        <v>2</v>
      </c>
      <c r="H168" s="19">
        <v>144</v>
      </c>
      <c r="I168" s="19">
        <v>144</v>
      </c>
      <c r="J168" s="19">
        <v>20</v>
      </c>
      <c r="K168" s="19">
        <v>1</v>
      </c>
      <c r="L168" s="19">
        <v>1</v>
      </c>
      <c r="M168" s="24" t="s">
        <v>594</v>
      </c>
      <c r="N168" s="9"/>
      <c r="O168" s="5"/>
      <c r="P168" s="95"/>
    </row>
    <row r="169" spans="1:16" ht="18.75" customHeight="1" x14ac:dyDescent="0.25">
      <c r="A169" s="19">
        <v>215</v>
      </c>
      <c r="B169" s="16" t="s">
        <v>596</v>
      </c>
      <c r="C169" s="16" t="s">
        <v>553</v>
      </c>
      <c r="D169" s="16" t="s">
        <v>527</v>
      </c>
      <c r="E169" s="21">
        <v>1</v>
      </c>
      <c r="F169" s="19">
        <v>1</v>
      </c>
      <c r="G169" s="19">
        <v>2</v>
      </c>
      <c r="H169" s="19">
        <v>199</v>
      </c>
      <c r="I169" s="19">
        <v>199</v>
      </c>
      <c r="J169" s="19">
        <v>4</v>
      </c>
      <c r="K169" s="19">
        <v>1</v>
      </c>
      <c r="L169" s="19">
        <v>1</v>
      </c>
      <c r="M169" s="24" t="s">
        <v>594</v>
      </c>
      <c r="N169" s="9"/>
      <c r="O169" s="5"/>
      <c r="P169" s="95"/>
    </row>
    <row r="170" spans="1:16" ht="18.75" customHeight="1" x14ac:dyDescent="0.25">
      <c r="A170" s="19">
        <v>217</v>
      </c>
      <c r="B170" s="16" t="s">
        <v>597</v>
      </c>
      <c r="C170" s="16" t="s">
        <v>553</v>
      </c>
      <c r="D170" s="16" t="s">
        <v>527</v>
      </c>
      <c r="E170" s="21">
        <v>1</v>
      </c>
      <c r="F170" s="19">
        <v>1</v>
      </c>
      <c r="G170" s="19">
        <v>1</v>
      </c>
      <c r="H170" s="19">
        <v>800</v>
      </c>
      <c r="I170" s="19">
        <v>800</v>
      </c>
      <c r="J170" s="19">
        <v>17</v>
      </c>
      <c r="K170" s="19">
        <v>1</v>
      </c>
      <c r="L170" s="19"/>
      <c r="M170" s="24" t="s">
        <v>594</v>
      </c>
      <c r="N170" s="9"/>
      <c r="O170" s="5"/>
      <c r="P170" s="95"/>
    </row>
    <row r="171" spans="1:16" ht="18.75" customHeight="1" x14ac:dyDescent="0.25">
      <c r="A171" s="19">
        <v>189</v>
      </c>
      <c r="B171" s="16" t="s">
        <v>598</v>
      </c>
      <c r="C171" s="16" t="s">
        <v>309</v>
      </c>
      <c r="D171" s="16" t="s">
        <v>523</v>
      </c>
      <c r="E171" s="21">
        <v>1</v>
      </c>
      <c r="F171" s="19">
        <v>3</v>
      </c>
      <c r="G171" s="19">
        <v>4</v>
      </c>
      <c r="H171" s="19">
        <v>1060</v>
      </c>
      <c r="I171" s="19">
        <v>1060</v>
      </c>
      <c r="J171" s="19">
        <v>17</v>
      </c>
      <c r="K171" s="19">
        <v>1</v>
      </c>
      <c r="L171" s="19">
        <v>1</v>
      </c>
      <c r="M171" s="24" t="s">
        <v>594</v>
      </c>
      <c r="N171" s="9"/>
      <c r="O171" s="5"/>
      <c r="P171" s="95"/>
    </row>
    <row r="172" spans="1:16" ht="18.75" customHeight="1" x14ac:dyDescent="0.25">
      <c r="A172" s="19">
        <v>190</v>
      </c>
      <c r="B172" s="16" t="s">
        <v>599</v>
      </c>
      <c r="C172" s="16" t="s">
        <v>557</v>
      </c>
      <c r="D172" s="16" t="s">
        <v>534</v>
      </c>
      <c r="E172" s="21">
        <v>1</v>
      </c>
      <c r="F172" s="19">
        <v>3</v>
      </c>
      <c r="G172" s="19">
        <v>4</v>
      </c>
      <c r="H172" s="19">
        <v>212</v>
      </c>
      <c r="I172" s="19">
        <v>212</v>
      </c>
      <c r="J172" s="19">
        <v>52</v>
      </c>
      <c r="K172" s="19">
        <v>1</v>
      </c>
      <c r="L172" s="19"/>
      <c r="M172" s="24" t="s">
        <v>594</v>
      </c>
      <c r="N172" s="9"/>
      <c r="O172" s="5"/>
      <c r="P172" s="95"/>
    </row>
    <row r="173" spans="1:16" ht="18.75" customHeight="1" x14ac:dyDescent="0.25">
      <c r="A173" s="19">
        <v>193</v>
      </c>
      <c r="B173" s="16" t="s">
        <v>359</v>
      </c>
      <c r="C173" s="16" t="s">
        <v>530</v>
      </c>
      <c r="D173" s="16" t="s">
        <v>525</v>
      </c>
      <c r="E173" s="21">
        <v>1</v>
      </c>
      <c r="F173" s="19">
        <v>25</v>
      </c>
      <c r="G173" s="19">
        <v>29</v>
      </c>
      <c r="H173" s="19">
        <v>55848</v>
      </c>
      <c r="I173" s="19">
        <v>55848</v>
      </c>
      <c r="J173" s="19">
        <v>700</v>
      </c>
      <c r="K173" s="19">
        <v>5</v>
      </c>
      <c r="L173" s="19"/>
      <c r="M173" s="24" t="s">
        <v>594</v>
      </c>
      <c r="N173" s="9"/>
      <c r="O173" s="5"/>
      <c r="P173" s="95"/>
    </row>
    <row r="174" spans="1:16" ht="18.75" customHeight="1" x14ac:dyDescent="0.25">
      <c r="A174" s="19">
        <v>194</v>
      </c>
      <c r="B174" s="16" t="s">
        <v>378</v>
      </c>
      <c r="C174" s="16" t="s">
        <v>533</v>
      </c>
      <c r="D174" s="16" t="s">
        <v>534</v>
      </c>
      <c r="E174" s="21">
        <v>1</v>
      </c>
      <c r="F174" s="19">
        <v>20</v>
      </c>
      <c r="G174" s="19">
        <v>21</v>
      </c>
      <c r="H174" s="19">
        <v>2081</v>
      </c>
      <c r="I174" s="19">
        <v>2081</v>
      </c>
      <c r="J174" s="19">
        <v>329</v>
      </c>
      <c r="K174" s="19">
        <v>1</v>
      </c>
      <c r="L174" s="19"/>
      <c r="M174" s="24" t="s">
        <v>594</v>
      </c>
      <c r="N174" s="9"/>
      <c r="O174" s="5"/>
      <c r="P174" s="95"/>
    </row>
    <row r="175" spans="1:16" ht="18.75" customHeight="1" x14ac:dyDescent="0.25">
      <c r="A175" s="19">
        <v>196</v>
      </c>
      <c r="B175" s="16" t="s">
        <v>600</v>
      </c>
      <c r="C175" s="16" t="s">
        <v>529</v>
      </c>
      <c r="D175" s="16" t="s">
        <v>527</v>
      </c>
      <c r="E175" s="21">
        <v>1</v>
      </c>
      <c r="F175" s="19">
        <v>2</v>
      </c>
      <c r="G175" s="19">
        <v>4</v>
      </c>
      <c r="H175" s="19">
        <v>1314</v>
      </c>
      <c r="I175" s="19">
        <v>1314</v>
      </c>
      <c r="J175" s="19">
        <v>220</v>
      </c>
      <c r="K175" s="19">
        <v>3</v>
      </c>
      <c r="L175" s="19"/>
      <c r="M175" s="24" t="s">
        <v>594</v>
      </c>
      <c r="N175" s="9"/>
      <c r="O175" s="5"/>
      <c r="P175" s="95"/>
    </row>
    <row r="176" spans="1:16" ht="18.75" customHeight="1" x14ac:dyDescent="0.25">
      <c r="A176" s="19">
        <v>198</v>
      </c>
      <c r="B176" s="16" t="s">
        <v>601</v>
      </c>
      <c r="C176" s="16" t="s">
        <v>537</v>
      </c>
      <c r="D176" s="16" t="s">
        <v>532</v>
      </c>
      <c r="E176" s="21">
        <v>1</v>
      </c>
      <c r="F176" s="19">
        <v>13</v>
      </c>
      <c r="G176" s="19">
        <v>19</v>
      </c>
      <c r="H176" s="19">
        <v>51352</v>
      </c>
      <c r="I176" s="19">
        <v>51352</v>
      </c>
      <c r="J176" s="19">
        <v>533</v>
      </c>
      <c r="K176" s="19">
        <v>4</v>
      </c>
      <c r="L176" s="19">
        <v>1</v>
      </c>
      <c r="M176" s="24" t="s">
        <v>594</v>
      </c>
      <c r="N176" s="9"/>
      <c r="O176" s="5"/>
      <c r="P176" s="95"/>
    </row>
    <row r="177" spans="1:16" ht="18.75" customHeight="1" x14ac:dyDescent="0.25">
      <c r="A177" s="19">
        <v>199</v>
      </c>
      <c r="B177" s="16" t="s">
        <v>356</v>
      </c>
      <c r="C177" s="16" t="s">
        <v>116</v>
      </c>
      <c r="D177" s="16" t="s">
        <v>534</v>
      </c>
      <c r="E177" s="21">
        <v>1</v>
      </c>
      <c r="F177" s="19">
        <v>22</v>
      </c>
      <c r="G177" s="19">
        <v>26</v>
      </c>
      <c r="H177" s="19">
        <v>73371</v>
      </c>
      <c r="I177" s="19">
        <v>73371</v>
      </c>
      <c r="J177" s="19">
        <v>1342</v>
      </c>
      <c r="K177" s="19">
        <v>4</v>
      </c>
      <c r="L177" s="19">
        <v>1</v>
      </c>
      <c r="M177" s="24" t="s">
        <v>594</v>
      </c>
      <c r="N177" s="9"/>
      <c r="O177" s="5"/>
      <c r="P177" s="95"/>
    </row>
    <row r="178" spans="1:16" ht="18.75" customHeight="1" x14ac:dyDescent="0.25">
      <c r="A178" s="19">
        <v>200</v>
      </c>
      <c r="B178" s="16" t="s">
        <v>602</v>
      </c>
      <c r="C178" s="16" t="s">
        <v>538</v>
      </c>
      <c r="D178" s="16" t="s">
        <v>534</v>
      </c>
      <c r="E178" s="21">
        <v>1</v>
      </c>
      <c r="F178" s="19">
        <v>9</v>
      </c>
      <c r="G178" s="19">
        <v>11</v>
      </c>
      <c r="H178" s="19">
        <v>12328</v>
      </c>
      <c r="I178" s="19">
        <v>12328</v>
      </c>
      <c r="J178" s="19">
        <v>118</v>
      </c>
      <c r="K178" s="19">
        <v>1</v>
      </c>
      <c r="L178" s="19"/>
      <c r="M178" s="24" t="s">
        <v>594</v>
      </c>
      <c r="N178" s="9"/>
      <c r="O178" s="5"/>
      <c r="P178" s="95"/>
    </row>
    <row r="179" spans="1:16" ht="18.75" customHeight="1" x14ac:dyDescent="0.25">
      <c r="A179" s="19">
        <v>201</v>
      </c>
      <c r="B179" s="16" t="s">
        <v>603</v>
      </c>
      <c r="C179" s="16" t="s">
        <v>562</v>
      </c>
      <c r="D179" s="16" t="s">
        <v>532</v>
      </c>
      <c r="E179" s="21">
        <v>0</v>
      </c>
      <c r="F179" s="19">
        <v>0</v>
      </c>
      <c r="G179" s="19">
        <v>0</v>
      </c>
      <c r="H179" s="19">
        <v>0</v>
      </c>
      <c r="I179" s="19">
        <v>267</v>
      </c>
      <c r="J179" s="19">
        <v>267</v>
      </c>
      <c r="K179" s="19">
        <v>3</v>
      </c>
      <c r="L179" s="19"/>
      <c r="M179" s="24" t="s">
        <v>594</v>
      </c>
      <c r="N179" s="9"/>
      <c r="O179" s="5"/>
      <c r="P179" s="95"/>
    </row>
    <row r="180" spans="1:16" ht="18.75" customHeight="1" x14ac:dyDescent="0.25">
      <c r="A180" s="19">
        <v>202</v>
      </c>
      <c r="B180" s="16" t="s">
        <v>604</v>
      </c>
      <c r="C180" s="16" t="s">
        <v>540</v>
      </c>
      <c r="D180" s="16" t="s">
        <v>534</v>
      </c>
      <c r="E180" s="21">
        <v>1</v>
      </c>
      <c r="F180" s="19">
        <v>16</v>
      </c>
      <c r="G180" s="19">
        <v>16</v>
      </c>
      <c r="H180" s="19">
        <v>12103</v>
      </c>
      <c r="I180" s="19">
        <v>12103</v>
      </c>
      <c r="J180" s="19">
        <v>170</v>
      </c>
      <c r="K180" s="19">
        <v>1</v>
      </c>
      <c r="L180" s="19"/>
      <c r="M180" s="24" t="s">
        <v>594</v>
      </c>
      <c r="N180" s="9"/>
      <c r="O180" s="5"/>
      <c r="P180" s="95"/>
    </row>
    <row r="181" spans="1:16" ht="18.75" customHeight="1" x14ac:dyDescent="0.25">
      <c r="A181" s="19">
        <v>203</v>
      </c>
      <c r="B181" s="16" t="s">
        <v>605</v>
      </c>
      <c r="C181" s="16" t="s">
        <v>220</v>
      </c>
      <c r="D181" s="16" t="s">
        <v>534</v>
      </c>
      <c r="E181" s="21">
        <v>1</v>
      </c>
      <c r="F181" s="19">
        <v>19</v>
      </c>
      <c r="G181" s="19">
        <v>35</v>
      </c>
      <c r="H181" s="19">
        <v>106143</v>
      </c>
      <c r="I181" s="19">
        <v>106143</v>
      </c>
      <c r="J181" s="19">
        <v>1690</v>
      </c>
      <c r="K181" s="19">
        <v>7</v>
      </c>
      <c r="L181" s="19"/>
      <c r="M181" s="24" t="s">
        <v>594</v>
      </c>
      <c r="N181" s="9"/>
      <c r="O181" s="5"/>
      <c r="P181" s="95"/>
    </row>
    <row r="182" spans="1:16" ht="18.75" customHeight="1" x14ac:dyDescent="0.25">
      <c r="A182" s="19">
        <v>204</v>
      </c>
      <c r="B182" s="16" t="s">
        <v>370</v>
      </c>
      <c r="C182" s="16" t="s">
        <v>543</v>
      </c>
      <c r="D182" s="16" t="s">
        <v>534</v>
      </c>
      <c r="E182" s="21">
        <v>1</v>
      </c>
      <c r="F182" s="19">
        <v>10</v>
      </c>
      <c r="G182" s="19">
        <v>11</v>
      </c>
      <c r="H182" s="19">
        <v>3462</v>
      </c>
      <c r="I182" s="19">
        <v>3462</v>
      </c>
      <c r="J182" s="19">
        <v>271</v>
      </c>
      <c r="K182" s="19">
        <v>1</v>
      </c>
      <c r="L182" s="19"/>
      <c r="M182" s="24" t="s">
        <v>594</v>
      </c>
      <c r="N182" s="9"/>
      <c r="O182" s="5"/>
      <c r="P182" s="95"/>
    </row>
    <row r="183" spans="1:16" ht="18.75" customHeight="1" x14ac:dyDescent="0.25">
      <c r="A183" s="19">
        <v>209</v>
      </c>
      <c r="B183" s="16" t="s">
        <v>606</v>
      </c>
      <c r="C183" s="16" t="s">
        <v>572</v>
      </c>
      <c r="D183" s="16" t="s">
        <v>534</v>
      </c>
      <c r="E183" s="21">
        <v>1</v>
      </c>
      <c r="F183" s="19">
        <v>8</v>
      </c>
      <c r="G183" s="19">
        <v>13</v>
      </c>
      <c r="H183" s="19">
        <v>10593</v>
      </c>
      <c r="I183" s="19">
        <v>10593</v>
      </c>
      <c r="J183" s="19">
        <v>587</v>
      </c>
      <c r="K183" s="19">
        <v>3</v>
      </c>
      <c r="L183" s="19">
        <v>2</v>
      </c>
      <c r="M183" s="24" t="s">
        <v>594</v>
      </c>
      <c r="N183" s="9"/>
      <c r="O183" s="5"/>
      <c r="P183" s="95"/>
    </row>
    <row r="184" spans="1:16" ht="18.75" customHeight="1" x14ac:dyDescent="0.25">
      <c r="A184" s="19">
        <v>210</v>
      </c>
      <c r="B184" s="16" t="s">
        <v>348</v>
      </c>
      <c r="C184" s="16" t="s">
        <v>179</v>
      </c>
      <c r="D184" s="16" t="s">
        <v>547</v>
      </c>
      <c r="E184" s="21">
        <v>1</v>
      </c>
      <c r="F184" s="19">
        <v>39</v>
      </c>
      <c r="G184" s="19">
        <v>35</v>
      </c>
      <c r="H184" s="19">
        <v>8300</v>
      </c>
      <c r="I184" s="19">
        <v>8300</v>
      </c>
      <c r="J184" s="19">
        <v>257</v>
      </c>
      <c r="K184" s="19">
        <v>1</v>
      </c>
      <c r="L184" s="19"/>
      <c r="M184" s="24" t="s">
        <v>594</v>
      </c>
      <c r="N184" s="9"/>
      <c r="O184" s="5"/>
      <c r="P184" s="95"/>
    </row>
    <row r="185" spans="1:16" ht="18.75" customHeight="1" x14ac:dyDescent="0.25">
      <c r="A185" s="19">
        <v>211</v>
      </c>
      <c r="B185" s="16" t="s">
        <v>607</v>
      </c>
      <c r="C185" s="16" t="s">
        <v>573</v>
      </c>
      <c r="D185" s="16" t="s">
        <v>534</v>
      </c>
      <c r="E185" s="21">
        <v>1</v>
      </c>
      <c r="F185" s="19">
        <v>53</v>
      </c>
      <c r="G185" s="19">
        <v>58</v>
      </c>
      <c r="H185" s="19">
        <v>82067</v>
      </c>
      <c r="I185" s="19">
        <v>82067</v>
      </c>
      <c r="J185" s="19">
        <v>1434</v>
      </c>
      <c r="K185" s="19">
        <v>6</v>
      </c>
      <c r="L185" s="19">
        <v>1</v>
      </c>
      <c r="M185" s="24" t="s">
        <v>594</v>
      </c>
      <c r="N185" s="9"/>
      <c r="O185" s="5"/>
      <c r="P185" s="95"/>
    </row>
    <row r="186" spans="1:16" ht="18.75" customHeight="1" x14ac:dyDescent="0.25">
      <c r="A186" s="19">
        <v>213</v>
      </c>
      <c r="B186" s="16" t="s">
        <v>608</v>
      </c>
      <c r="C186" s="16" t="s">
        <v>389</v>
      </c>
      <c r="D186" s="16" t="s">
        <v>535</v>
      </c>
      <c r="E186" s="21">
        <v>1</v>
      </c>
      <c r="F186" s="19">
        <v>2</v>
      </c>
      <c r="G186" s="19">
        <v>6</v>
      </c>
      <c r="H186" s="19">
        <v>1107</v>
      </c>
      <c r="I186" s="19">
        <v>1107</v>
      </c>
      <c r="J186" s="19">
        <v>113</v>
      </c>
      <c r="K186" s="19">
        <v>3</v>
      </c>
      <c r="L186" s="19">
        <v>1</v>
      </c>
      <c r="M186" s="24" t="s">
        <v>594</v>
      </c>
      <c r="N186" s="9"/>
      <c r="O186" s="5"/>
      <c r="P186" s="95"/>
    </row>
    <row r="187" spans="1:16" ht="18.75" customHeight="1" x14ac:dyDescent="0.25">
      <c r="A187" s="19">
        <v>214</v>
      </c>
      <c r="B187" s="16" t="s">
        <v>609</v>
      </c>
      <c r="C187" s="16" t="s">
        <v>550</v>
      </c>
      <c r="D187" s="16" t="s">
        <v>534</v>
      </c>
      <c r="E187" s="21">
        <v>1</v>
      </c>
      <c r="F187" s="19">
        <v>12</v>
      </c>
      <c r="G187" s="19">
        <v>14</v>
      </c>
      <c r="H187" s="19">
        <v>3848</v>
      </c>
      <c r="I187" s="19">
        <v>3848</v>
      </c>
      <c r="J187" s="19">
        <v>122</v>
      </c>
      <c r="K187" s="19">
        <v>1</v>
      </c>
      <c r="L187" s="19">
        <v>1</v>
      </c>
      <c r="M187" s="24" t="s">
        <v>594</v>
      </c>
      <c r="N187" s="9"/>
      <c r="O187" s="5"/>
      <c r="P187" s="95"/>
    </row>
    <row r="188" spans="1:16" ht="18.75" customHeight="1" x14ac:dyDescent="0.25">
      <c r="A188" s="19">
        <v>216</v>
      </c>
      <c r="B188" s="16" t="s">
        <v>351</v>
      </c>
      <c r="C188" s="16" t="s">
        <v>551</v>
      </c>
      <c r="D188" s="16" t="s">
        <v>547</v>
      </c>
      <c r="E188" s="21">
        <v>1</v>
      </c>
      <c r="F188" s="19">
        <v>8</v>
      </c>
      <c r="G188" s="19">
        <v>11</v>
      </c>
      <c r="H188" s="19">
        <v>20783</v>
      </c>
      <c r="I188" s="19">
        <v>20783</v>
      </c>
      <c r="J188" s="19">
        <v>351</v>
      </c>
      <c r="K188" s="19">
        <v>4</v>
      </c>
      <c r="L188" s="19">
        <v>2</v>
      </c>
      <c r="M188" s="24" t="s">
        <v>594</v>
      </c>
      <c r="N188" s="9"/>
      <c r="O188" s="5"/>
      <c r="P188" s="95"/>
    </row>
    <row r="189" spans="1:16" ht="18.75" customHeight="1" x14ac:dyDescent="0.25">
      <c r="A189" s="19">
        <v>224</v>
      </c>
      <c r="B189" s="16" t="s">
        <v>610</v>
      </c>
      <c r="C189" s="16" t="s">
        <v>537</v>
      </c>
      <c r="D189" s="16" t="s">
        <v>532</v>
      </c>
      <c r="E189" s="21">
        <v>1</v>
      </c>
      <c r="F189" s="19">
        <v>1</v>
      </c>
      <c r="G189" s="19">
        <v>7</v>
      </c>
      <c r="H189" s="19">
        <v>30600</v>
      </c>
      <c r="I189" s="19">
        <v>30600</v>
      </c>
      <c r="J189" s="19">
        <v>255</v>
      </c>
      <c r="K189" s="19">
        <v>4</v>
      </c>
      <c r="L189" s="19"/>
      <c r="M189" s="24" t="s">
        <v>594</v>
      </c>
      <c r="N189" s="9"/>
      <c r="O189" s="5"/>
      <c r="P189" s="95"/>
    </row>
    <row r="190" spans="1:16" ht="18.75" customHeight="1" x14ac:dyDescent="0.25">
      <c r="A190" s="19">
        <v>225</v>
      </c>
      <c r="B190" s="16" t="s">
        <v>611</v>
      </c>
      <c r="C190" s="16" t="s">
        <v>573</v>
      </c>
      <c r="D190" s="16" t="s">
        <v>534</v>
      </c>
      <c r="E190" s="21">
        <v>1</v>
      </c>
      <c r="F190" s="19">
        <v>14</v>
      </c>
      <c r="G190" s="19">
        <v>16</v>
      </c>
      <c r="H190" s="19">
        <v>11963</v>
      </c>
      <c r="I190" s="19">
        <v>11963</v>
      </c>
      <c r="J190" s="19">
        <v>246</v>
      </c>
      <c r="K190" s="19">
        <v>1</v>
      </c>
      <c r="L190" s="19">
        <v>1</v>
      </c>
      <c r="M190" s="24" t="s">
        <v>594</v>
      </c>
      <c r="N190" s="9"/>
      <c r="O190" s="5"/>
      <c r="P190" s="95"/>
    </row>
    <row r="191" spans="1:16" ht="18.75" customHeight="1" x14ac:dyDescent="0.25">
      <c r="A191" s="19">
        <v>231</v>
      </c>
      <c r="B191" s="16" t="s">
        <v>612</v>
      </c>
      <c r="C191" s="16" t="s">
        <v>116</v>
      </c>
      <c r="D191" s="16" t="s">
        <v>534</v>
      </c>
      <c r="E191" s="21">
        <v>1</v>
      </c>
      <c r="F191" s="19">
        <v>3</v>
      </c>
      <c r="G191" s="19">
        <v>3</v>
      </c>
      <c r="H191" s="19">
        <v>300</v>
      </c>
      <c r="I191" s="19">
        <v>300</v>
      </c>
      <c r="J191" s="19">
        <v>3</v>
      </c>
      <c r="K191" s="19">
        <v>1</v>
      </c>
      <c r="L191" s="19"/>
      <c r="M191" s="24" t="s">
        <v>594</v>
      </c>
      <c r="N191" s="9"/>
      <c r="O191" s="5"/>
      <c r="P191" s="95"/>
    </row>
    <row r="192" spans="1:16" ht="18.75" customHeight="1" x14ac:dyDescent="0.25">
      <c r="A192" s="19">
        <v>232</v>
      </c>
      <c r="B192" s="16" t="s">
        <v>613</v>
      </c>
      <c r="C192" s="16" t="s">
        <v>562</v>
      </c>
      <c r="D192" s="16" t="s">
        <v>532</v>
      </c>
      <c r="E192" s="21">
        <v>1</v>
      </c>
      <c r="F192" s="19">
        <v>2</v>
      </c>
      <c r="G192" s="19">
        <v>2</v>
      </c>
      <c r="H192" s="19">
        <v>3200</v>
      </c>
      <c r="I192" s="49">
        <v>3200</v>
      </c>
      <c r="J192" s="49">
        <v>23</v>
      </c>
      <c r="K192" s="49">
        <v>1</v>
      </c>
      <c r="L192" s="49"/>
      <c r="M192" s="24" t="s">
        <v>594</v>
      </c>
      <c r="N192" s="9"/>
      <c r="O192" s="5"/>
      <c r="P192" s="95"/>
    </row>
    <row r="193" spans="1:16" ht="18.75" customHeight="1" x14ac:dyDescent="0.25">
      <c r="A193" s="5"/>
      <c r="E193" s="6"/>
      <c r="F193" s="5"/>
      <c r="G193" s="5"/>
      <c r="H193" s="5"/>
      <c r="I193" s="19">
        <f>SUM(I164:I192)</f>
        <v>792184</v>
      </c>
      <c r="J193" s="19">
        <f>SUM(J164:J192)</f>
        <v>13085</v>
      </c>
      <c r="K193" s="19">
        <f>SUM(K164:K192)</f>
        <v>85</v>
      </c>
      <c r="L193" s="19">
        <f>SUM(L164:L192)</f>
        <v>23</v>
      </c>
      <c r="M193" s="9"/>
      <c r="N193" s="9"/>
      <c r="O193" s="5"/>
      <c r="P193" s="95"/>
    </row>
    <row r="194" spans="1:16" ht="18.75" customHeight="1" x14ac:dyDescent="0.25">
      <c r="A194" s="5"/>
      <c r="E194" s="6"/>
      <c r="F194" s="5"/>
      <c r="G194" s="5"/>
      <c r="H194" s="5"/>
      <c r="I194" s="5"/>
      <c r="J194" s="5"/>
      <c r="K194" s="5"/>
      <c r="L194" s="5"/>
      <c r="M194" s="9"/>
      <c r="N194" s="9"/>
      <c r="O194" s="5"/>
      <c r="P194" s="95"/>
    </row>
    <row r="195" spans="1:16" ht="18.75" customHeight="1" x14ac:dyDescent="0.25">
      <c r="A195" s="19">
        <v>221</v>
      </c>
      <c r="B195" s="16" t="s">
        <v>614</v>
      </c>
      <c r="C195" s="16" t="s">
        <v>562</v>
      </c>
      <c r="D195" s="16" t="s">
        <v>532</v>
      </c>
      <c r="E195" s="21">
        <v>1</v>
      </c>
      <c r="F195" s="19">
        <v>14</v>
      </c>
      <c r="G195" s="19">
        <v>22</v>
      </c>
      <c r="H195" s="19">
        <v>40845</v>
      </c>
      <c r="I195" s="19">
        <v>40845</v>
      </c>
      <c r="J195" s="19">
        <v>660</v>
      </c>
      <c r="K195" s="19">
        <v>7</v>
      </c>
      <c r="L195" s="19">
        <v>2</v>
      </c>
      <c r="M195" s="24" t="s">
        <v>615</v>
      </c>
      <c r="N195" s="9"/>
      <c r="O195" s="5"/>
      <c r="P195" s="95"/>
    </row>
    <row r="196" spans="1:16" ht="18.75" customHeight="1" x14ac:dyDescent="0.25">
      <c r="A196" s="19">
        <v>223</v>
      </c>
      <c r="B196" s="16" t="s">
        <v>616</v>
      </c>
      <c r="C196" s="16" t="s">
        <v>566</v>
      </c>
      <c r="D196" s="16" t="s">
        <v>567</v>
      </c>
      <c r="E196" s="21">
        <v>1</v>
      </c>
      <c r="F196" s="19">
        <v>42</v>
      </c>
      <c r="G196" s="19">
        <v>44</v>
      </c>
      <c r="H196" s="19">
        <v>58867</v>
      </c>
      <c r="I196" s="19">
        <v>58867</v>
      </c>
      <c r="J196" s="19">
        <v>2940</v>
      </c>
      <c r="K196" s="19">
        <v>7</v>
      </c>
      <c r="L196" s="19">
        <v>2</v>
      </c>
      <c r="M196" s="24" t="s">
        <v>615</v>
      </c>
      <c r="N196" s="9"/>
      <c r="O196" s="5"/>
      <c r="P196" s="95"/>
    </row>
    <row r="197" spans="1:16" ht="18.75" customHeight="1" x14ac:dyDescent="0.25">
      <c r="A197" s="19">
        <v>226</v>
      </c>
      <c r="B197" s="308" t="s">
        <v>617</v>
      </c>
      <c r="C197" s="16" t="s">
        <v>220</v>
      </c>
      <c r="D197" s="16" t="s">
        <v>534</v>
      </c>
      <c r="E197" s="21">
        <v>1</v>
      </c>
      <c r="F197" s="19">
        <v>13</v>
      </c>
      <c r="G197" s="19">
        <v>21</v>
      </c>
      <c r="H197" s="19">
        <v>71750</v>
      </c>
      <c r="I197" s="19">
        <v>71750</v>
      </c>
      <c r="J197" s="19">
        <v>1046</v>
      </c>
      <c r="K197" s="19">
        <v>5</v>
      </c>
      <c r="L197" s="19">
        <v>0</v>
      </c>
      <c r="M197" s="24" t="s">
        <v>615</v>
      </c>
      <c r="N197" s="9"/>
      <c r="O197" s="5"/>
      <c r="P197" s="95"/>
    </row>
    <row r="198" spans="1:16" ht="18.75" customHeight="1" x14ac:dyDescent="0.25">
      <c r="A198" s="19">
        <v>227</v>
      </c>
      <c r="B198" s="16" t="s">
        <v>618</v>
      </c>
      <c r="C198" s="16" t="s">
        <v>533</v>
      </c>
      <c r="D198" s="16" t="s">
        <v>534</v>
      </c>
      <c r="E198" s="21">
        <v>1</v>
      </c>
      <c r="F198" s="19">
        <v>50</v>
      </c>
      <c r="G198" s="19">
        <v>53</v>
      </c>
      <c r="H198" s="19">
        <v>48241</v>
      </c>
      <c r="I198" s="19">
        <v>48241</v>
      </c>
      <c r="J198" s="19">
        <v>1118</v>
      </c>
      <c r="K198" s="19">
        <v>5</v>
      </c>
      <c r="L198" s="19">
        <v>1</v>
      </c>
      <c r="M198" s="24" t="s">
        <v>615</v>
      </c>
      <c r="N198" s="9"/>
      <c r="O198" s="5"/>
      <c r="P198" s="95"/>
    </row>
    <row r="199" spans="1:16" ht="18.75" customHeight="1" x14ac:dyDescent="0.25">
      <c r="A199" s="19">
        <v>228</v>
      </c>
      <c r="B199" s="16" t="s">
        <v>361</v>
      </c>
      <c r="C199" s="16" t="s">
        <v>133</v>
      </c>
      <c r="D199" s="16" t="s">
        <v>525</v>
      </c>
      <c r="E199" s="21">
        <v>1</v>
      </c>
      <c r="F199" s="19">
        <v>29</v>
      </c>
      <c r="G199" s="19">
        <v>32</v>
      </c>
      <c r="H199" s="19">
        <v>76025</v>
      </c>
      <c r="I199" s="19">
        <v>76025</v>
      </c>
      <c r="J199" s="19">
        <v>588</v>
      </c>
      <c r="K199" s="19">
        <v>3</v>
      </c>
      <c r="L199" s="19">
        <v>1</v>
      </c>
      <c r="M199" s="24" t="s">
        <v>615</v>
      </c>
      <c r="N199" s="9"/>
      <c r="O199" s="5"/>
      <c r="P199" s="95"/>
    </row>
    <row r="200" spans="1:16" ht="18.75" customHeight="1" x14ac:dyDescent="0.25">
      <c r="A200" s="19">
        <v>230</v>
      </c>
      <c r="B200" s="16" t="s">
        <v>619</v>
      </c>
      <c r="C200" s="16" t="s">
        <v>560</v>
      </c>
      <c r="D200" s="16" t="s">
        <v>534</v>
      </c>
      <c r="E200" s="21">
        <v>1</v>
      </c>
      <c r="F200" s="19">
        <v>37</v>
      </c>
      <c r="G200" s="19">
        <v>47</v>
      </c>
      <c r="H200" s="19">
        <v>67997</v>
      </c>
      <c r="I200" s="19">
        <v>67997</v>
      </c>
      <c r="J200" s="19">
        <v>1151</v>
      </c>
      <c r="K200" s="19">
        <v>5</v>
      </c>
      <c r="L200" s="19">
        <v>0</v>
      </c>
      <c r="M200" s="24" t="s">
        <v>615</v>
      </c>
      <c r="N200" s="9"/>
      <c r="O200" s="5"/>
      <c r="P200" s="95"/>
    </row>
    <row r="201" spans="1:16" ht="18.75" customHeight="1" x14ac:dyDescent="0.25">
      <c r="A201" s="19">
        <v>233</v>
      </c>
      <c r="B201" s="16" t="s">
        <v>366</v>
      </c>
      <c r="C201" s="16" t="s">
        <v>152</v>
      </c>
      <c r="D201" s="16" t="s">
        <v>532</v>
      </c>
      <c r="E201" s="21">
        <v>1</v>
      </c>
      <c r="F201" s="19">
        <v>24</v>
      </c>
      <c r="G201" s="19">
        <v>28</v>
      </c>
      <c r="H201" s="19">
        <v>14834</v>
      </c>
      <c r="I201" s="19">
        <v>14834</v>
      </c>
      <c r="J201" s="19">
        <v>440</v>
      </c>
      <c r="K201" s="19">
        <v>1</v>
      </c>
      <c r="L201" s="19">
        <v>0</v>
      </c>
      <c r="M201" s="24" t="s">
        <v>615</v>
      </c>
      <c r="N201" s="9"/>
      <c r="O201" s="5"/>
      <c r="P201" s="95"/>
    </row>
    <row r="202" spans="1:16" ht="18.75" customHeight="1" x14ac:dyDescent="0.25">
      <c r="A202" s="19">
        <v>236</v>
      </c>
      <c r="B202" s="16" t="s">
        <v>620</v>
      </c>
      <c r="C202" s="16" t="s">
        <v>621</v>
      </c>
      <c r="D202" s="16" t="s">
        <v>532</v>
      </c>
      <c r="E202" s="21">
        <v>1</v>
      </c>
      <c r="F202" s="19">
        <v>13</v>
      </c>
      <c r="G202" s="19">
        <v>15</v>
      </c>
      <c r="H202" s="19">
        <v>21620</v>
      </c>
      <c r="I202" s="19">
        <v>21620</v>
      </c>
      <c r="J202" s="19">
        <v>187</v>
      </c>
      <c r="K202" s="19">
        <v>2</v>
      </c>
      <c r="L202" s="19">
        <v>0</v>
      </c>
      <c r="M202" s="24" t="s">
        <v>615</v>
      </c>
      <c r="N202" s="9"/>
      <c r="O202" s="5"/>
      <c r="P202" s="95"/>
    </row>
    <row r="203" spans="1:16" ht="18.75" customHeight="1" x14ac:dyDescent="0.25">
      <c r="A203" s="19">
        <v>237</v>
      </c>
      <c r="B203" s="16" t="s">
        <v>622</v>
      </c>
      <c r="C203" s="16" t="s">
        <v>529</v>
      </c>
      <c r="D203" s="16" t="s">
        <v>527</v>
      </c>
      <c r="E203" s="21">
        <v>1</v>
      </c>
      <c r="F203" s="19">
        <v>2</v>
      </c>
      <c r="G203" s="19">
        <v>6</v>
      </c>
      <c r="H203" s="19">
        <v>1008</v>
      </c>
      <c r="I203" s="19">
        <v>1008</v>
      </c>
      <c r="J203" s="19">
        <v>169</v>
      </c>
      <c r="K203" s="19">
        <v>4</v>
      </c>
      <c r="L203" s="19">
        <v>4</v>
      </c>
      <c r="M203" s="24" t="s">
        <v>615</v>
      </c>
      <c r="N203" s="9"/>
      <c r="O203" s="5"/>
      <c r="P203" s="95"/>
    </row>
    <row r="204" spans="1:16" ht="18.75" customHeight="1" x14ac:dyDescent="0.25">
      <c r="A204" s="19">
        <v>238</v>
      </c>
      <c r="B204" s="16" t="s">
        <v>623</v>
      </c>
      <c r="C204" s="16" t="s">
        <v>559</v>
      </c>
      <c r="D204" s="16" t="s">
        <v>547</v>
      </c>
      <c r="E204" s="21">
        <v>1</v>
      </c>
      <c r="F204" s="19">
        <v>24</v>
      </c>
      <c r="G204" s="19">
        <v>24</v>
      </c>
      <c r="H204" s="19">
        <v>19210</v>
      </c>
      <c r="I204" s="19">
        <v>19210</v>
      </c>
      <c r="J204" s="19">
        <v>229</v>
      </c>
      <c r="K204" s="19">
        <v>1</v>
      </c>
      <c r="L204" s="19">
        <v>0</v>
      </c>
      <c r="M204" s="24" t="s">
        <v>615</v>
      </c>
      <c r="N204" s="9"/>
      <c r="O204" s="5"/>
      <c r="P204" s="95"/>
    </row>
    <row r="205" spans="1:16" ht="18.75" customHeight="1" x14ac:dyDescent="0.25">
      <c r="A205" s="19">
        <v>239</v>
      </c>
      <c r="B205" s="16" t="s">
        <v>624</v>
      </c>
      <c r="C205" s="16" t="s">
        <v>553</v>
      </c>
      <c r="D205" s="16" t="s">
        <v>527</v>
      </c>
      <c r="E205" s="21">
        <v>1</v>
      </c>
      <c r="F205" s="19">
        <v>10</v>
      </c>
      <c r="G205" s="19">
        <v>12</v>
      </c>
      <c r="H205" s="19">
        <v>9893</v>
      </c>
      <c r="I205" s="19">
        <v>9893</v>
      </c>
      <c r="J205" s="19">
        <v>811</v>
      </c>
      <c r="K205" s="19">
        <v>3</v>
      </c>
      <c r="L205" s="19">
        <v>0</v>
      </c>
      <c r="M205" s="24" t="s">
        <v>615</v>
      </c>
      <c r="N205" s="9"/>
      <c r="O205" s="5"/>
      <c r="P205" s="95"/>
    </row>
    <row r="206" spans="1:16" ht="18.75" customHeight="1" x14ac:dyDescent="0.25">
      <c r="A206" s="19">
        <v>242</v>
      </c>
      <c r="B206" s="16" t="s">
        <v>367</v>
      </c>
      <c r="C206" s="16" t="s">
        <v>526</v>
      </c>
      <c r="D206" s="16" t="s">
        <v>527</v>
      </c>
      <c r="E206" s="21">
        <v>1</v>
      </c>
      <c r="F206" s="19">
        <v>13</v>
      </c>
      <c r="G206" s="19">
        <v>13</v>
      </c>
      <c r="H206" s="19">
        <v>1778</v>
      </c>
      <c r="I206" s="19">
        <v>1778</v>
      </c>
      <c r="J206" s="19">
        <v>111</v>
      </c>
      <c r="K206" s="19">
        <v>1</v>
      </c>
      <c r="L206" s="19">
        <v>1</v>
      </c>
      <c r="M206" s="24" t="s">
        <v>615</v>
      </c>
      <c r="N206" s="9"/>
      <c r="O206" s="5"/>
      <c r="P206" s="95"/>
    </row>
    <row r="207" spans="1:16" ht="18.75" customHeight="1" x14ac:dyDescent="0.25">
      <c r="A207" s="19">
        <v>245</v>
      </c>
      <c r="B207" s="16" t="s">
        <v>625</v>
      </c>
      <c r="C207" s="16" t="s">
        <v>533</v>
      </c>
      <c r="D207" s="16" t="s">
        <v>534</v>
      </c>
      <c r="E207" s="21">
        <v>1</v>
      </c>
      <c r="F207" s="19">
        <v>8</v>
      </c>
      <c r="G207" s="19">
        <v>6</v>
      </c>
      <c r="H207" s="19">
        <v>2571</v>
      </c>
      <c r="I207" s="19">
        <v>2571</v>
      </c>
      <c r="J207" s="19">
        <v>154</v>
      </c>
      <c r="K207" s="19">
        <v>1</v>
      </c>
      <c r="L207" s="19">
        <v>1</v>
      </c>
      <c r="M207" s="24" t="s">
        <v>615</v>
      </c>
      <c r="N207" s="9"/>
      <c r="O207" s="5"/>
      <c r="P207" s="95"/>
    </row>
    <row r="208" spans="1:16" ht="18.75" customHeight="1" x14ac:dyDescent="0.25">
      <c r="A208" s="19">
        <v>246</v>
      </c>
      <c r="B208" s="16" t="s">
        <v>626</v>
      </c>
      <c r="C208" s="16" t="s">
        <v>627</v>
      </c>
      <c r="D208" s="16" t="s">
        <v>532</v>
      </c>
      <c r="E208" s="21">
        <v>1</v>
      </c>
      <c r="F208" s="19">
        <v>33</v>
      </c>
      <c r="G208" s="19">
        <v>17</v>
      </c>
      <c r="H208" s="19">
        <v>30500</v>
      </c>
      <c r="I208" s="19">
        <v>30500</v>
      </c>
      <c r="J208" s="19">
        <v>172</v>
      </c>
      <c r="K208" s="19">
        <v>2</v>
      </c>
      <c r="L208" s="19">
        <v>0</v>
      </c>
      <c r="M208" s="24" t="s">
        <v>615</v>
      </c>
      <c r="N208" s="9"/>
      <c r="O208" s="5"/>
      <c r="P208" s="95"/>
    </row>
    <row r="209" spans="1:16" ht="18.75" customHeight="1" x14ac:dyDescent="0.25">
      <c r="A209" s="19">
        <v>247</v>
      </c>
      <c r="B209" s="16" t="s">
        <v>628</v>
      </c>
      <c r="C209" s="16" t="s">
        <v>536</v>
      </c>
      <c r="D209" s="16" t="s">
        <v>527</v>
      </c>
      <c r="E209" s="21">
        <v>1</v>
      </c>
      <c r="F209" s="19">
        <v>38</v>
      </c>
      <c r="G209" s="19">
        <v>37</v>
      </c>
      <c r="H209" s="19">
        <v>9286</v>
      </c>
      <c r="I209" s="19">
        <v>9286</v>
      </c>
      <c r="J209" s="19">
        <v>190</v>
      </c>
      <c r="K209" s="19">
        <v>1</v>
      </c>
      <c r="L209" s="19">
        <v>1</v>
      </c>
      <c r="M209" s="24" t="s">
        <v>615</v>
      </c>
      <c r="N209" s="9"/>
      <c r="O209" s="5"/>
      <c r="P209" s="95"/>
    </row>
    <row r="210" spans="1:16" ht="18.75" customHeight="1" x14ac:dyDescent="0.25">
      <c r="A210" s="19">
        <v>248</v>
      </c>
      <c r="B210" s="16" t="s">
        <v>629</v>
      </c>
      <c r="C210" s="16" t="s">
        <v>144</v>
      </c>
      <c r="D210" s="16" t="s">
        <v>528</v>
      </c>
      <c r="E210" s="21">
        <v>1</v>
      </c>
      <c r="F210" s="19">
        <v>26</v>
      </c>
      <c r="G210" s="19">
        <v>28</v>
      </c>
      <c r="H210" s="19">
        <v>12590</v>
      </c>
      <c r="I210" s="19">
        <v>12590</v>
      </c>
      <c r="J210" s="19">
        <v>141</v>
      </c>
      <c r="K210" s="19">
        <v>1</v>
      </c>
      <c r="L210" s="19">
        <v>0</v>
      </c>
      <c r="M210" s="24" t="s">
        <v>615</v>
      </c>
      <c r="N210" s="9"/>
      <c r="O210" s="5"/>
      <c r="P210" s="95"/>
    </row>
    <row r="211" spans="1:16" ht="18.75" customHeight="1" x14ac:dyDescent="0.25">
      <c r="A211" s="19">
        <v>250</v>
      </c>
      <c r="B211" s="16" t="s">
        <v>630</v>
      </c>
      <c r="C211" s="16" t="s">
        <v>572</v>
      </c>
      <c r="D211" s="16" t="s">
        <v>534</v>
      </c>
      <c r="E211" s="21">
        <v>1</v>
      </c>
      <c r="F211" s="19">
        <v>7</v>
      </c>
      <c r="G211" s="19">
        <v>7</v>
      </c>
      <c r="H211" s="19">
        <v>4123</v>
      </c>
      <c r="I211" s="19">
        <v>4123</v>
      </c>
      <c r="J211" s="19">
        <v>375</v>
      </c>
      <c r="K211" s="19">
        <v>3</v>
      </c>
      <c r="L211" s="19">
        <v>0</v>
      </c>
      <c r="M211" s="24" t="s">
        <v>615</v>
      </c>
      <c r="N211" s="9"/>
      <c r="O211" s="5"/>
      <c r="P211" s="95"/>
    </row>
    <row r="212" spans="1:16" ht="18.75" customHeight="1" x14ac:dyDescent="0.25">
      <c r="A212" s="19">
        <v>251</v>
      </c>
      <c r="B212" s="16" t="s">
        <v>631</v>
      </c>
      <c r="C212" s="16" t="s">
        <v>548</v>
      </c>
      <c r="D212" s="16" t="s">
        <v>532</v>
      </c>
      <c r="E212" s="21">
        <v>1</v>
      </c>
      <c r="F212" s="19">
        <v>2</v>
      </c>
      <c r="G212" s="19">
        <v>3</v>
      </c>
      <c r="H212" s="19">
        <v>6380</v>
      </c>
      <c r="I212" s="19">
        <v>6380</v>
      </c>
      <c r="J212" s="19">
        <v>58</v>
      </c>
      <c r="K212" s="19">
        <v>1</v>
      </c>
      <c r="L212" s="19">
        <v>0</v>
      </c>
      <c r="M212" s="24" t="s">
        <v>615</v>
      </c>
      <c r="N212" s="9"/>
      <c r="O212" s="5"/>
      <c r="P212" s="95"/>
    </row>
    <row r="213" spans="1:16" ht="18.75" customHeight="1" x14ac:dyDescent="0.25">
      <c r="A213" s="19">
        <v>252</v>
      </c>
      <c r="B213" s="16" t="s">
        <v>632</v>
      </c>
      <c r="C213" s="16" t="s">
        <v>573</v>
      </c>
      <c r="D213" s="16" t="s">
        <v>534</v>
      </c>
      <c r="E213" s="21">
        <v>1</v>
      </c>
      <c r="F213" s="19">
        <v>4</v>
      </c>
      <c r="G213" s="19">
        <v>4</v>
      </c>
      <c r="H213" s="19">
        <v>1174</v>
      </c>
      <c r="I213" s="19">
        <v>1174</v>
      </c>
      <c r="J213" s="19">
        <v>75</v>
      </c>
      <c r="K213" s="19">
        <v>1</v>
      </c>
      <c r="L213" s="19">
        <v>0</v>
      </c>
      <c r="M213" s="24" t="s">
        <v>615</v>
      </c>
      <c r="N213" s="9"/>
      <c r="O213" s="5"/>
      <c r="P213" s="95"/>
    </row>
    <row r="214" spans="1:16" ht="18.75" customHeight="1" x14ac:dyDescent="0.25">
      <c r="A214" s="19">
        <v>253</v>
      </c>
      <c r="B214" s="16" t="s">
        <v>633</v>
      </c>
      <c r="C214" s="16" t="s">
        <v>199</v>
      </c>
      <c r="D214" s="16" t="s">
        <v>527</v>
      </c>
      <c r="E214" s="21">
        <v>1</v>
      </c>
      <c r="F214" s="19">
        <v>11</v>
      </c>
      <c r="G214" s="19">
        <v>12</v>
      </c>
      <c r="H214" s="19">
        <v>3687</v>
      </c>
      <c r="I214" s="19">
        <v>3687</v>
      </c>
      <c r="J214" s="19">
        <v>66</v>
      </c>
      <c r="K214" s="19">
        <v>1</v>
      </c>
      <c r="L214" s="19">
        <v>0</v>
      </c>
      <c r="M214" s="24" t="s">
        <v>615</v>
      </c>
      <c r="N214" s="9"/>
      <c r="O214" s="5"/>
      <c r="P214" s="95"/>
    </row>
    <row r="215" spans="1:16" ht="18.75" customHeight="1" x14ac:dyDescent="0.25">
      <c r="A215" s="19">
        <v>254</v>
      </c>
      <c r="B215" s="16" t="s">
        <v>634</v>
      </c>
      <c r="C215" s="16" t="s">
        <v>531</v>
      </c>
      <c r="D215" s="16" t="s">
        <v>525</v>
      </c>
      <c r="E215" s="21">
        <v>1</v>
      </c>
      <c r="F215" s="19">
        <v>2</v>
      </c>
      <c r="G215" s="19">
        <v>1</v>
      </c>
      <c r="H215" s="19">
        <v>6020</v>
      </c>
      <c r="I215" s="19">
        <v>6020</v>
      </c>
      <c r="J215" s="19">
        <v>51</v>
      </c>
      <c r="K215" s="19">
        <v>1</v>
      </c>
      <c r="L215" s="19">
        <v>0</v>
      </c>
      <c r="M215" s="24" t="s">
        <v>615</v>
      </c>
      <c r="N215" s="9"/>
      <c r="O215" s="5"/>
      <c r="P215" s="95"/>
    </row>
    <row r="216" spans="1:16" ht="18.75" customHeight="1" x14ac:dyDescent="0.25">
      <c r="A216" s="19">
        <v>255</v>
      </c>
      <c r="B216" s="16" t="s">
        <v>635</v>
      </c>
      <c r="C216" s="16" t="s">
        <v>559</v>
      </c>
      <c r="D216" s="16" t="s">
        <v>547</v>
      </c>
      <c r="E216" s="21">
        <v>1</v>
      </c>
      <c r="F216" s="19">
        <v>4</v>
      </c>
      <c r="G216" s="19">
        <v>4</v>
      </c>
      <c r="H216" s="19">
        <v>860</v>
      </c>
      <c r="I216" s="19">
        <v>860</v>
      </c>
      <c r="J216" s="19">
        <v>14</v>
      </c>
      <c r="K216" s="19">
        <v>1</v>
      </c>
      <c r="L216" s="19">
        <v>0</v>
      </c>
      <c r="M216" s="24" t="s">
        <v>615</v>
      </c>
      <c r="N216" s="9"/>
      <c r="O216" s="5"/>
      <c r="P216" s="95"/>
    </row>
    <row r="217" spans="1:16" ht="18.75" customHeight="1" x14ac:dyDescent="0.25">
      <c r="A217" s="19">
        <v>257</v>
      </c>
      <c r="B217" s="16" t="s">
        <v>636</v>
      </c>
      <c r="C217" s="16" t="s">
        <v>573</v>
      </c>
      <c r="D217" s="16" t="s">
        <v>534</v>
      </c>
      <c r="E217" s="21">
        <v>1</v>
      </c>
      <c r="F217" s="19">
        <v>2</v>
      </c>
      <c r="G217" s="19">
        <v>4</v>
      </c>
      <c r="H217" s="19">
        <v>6775</v>
      </c>
      <c r="I217" s="19">
        <v>6775</v>
      </c>
      <c r="J217" s="19">
        <v>35</v>
      </c>
      <c r="K217" s="19">
        <v>1</v>
      </c>
      <c r="L217" s="19">
        <v>0</v>
      </c>
      <c r="M217" s="24" t="s">
        <v>615</v>
      </c>
      <c r="N217" s="9"/>
      <c r="O217" s="5"/>
      <c r="P217" s="95"/>
    </row>
    <row r="218" spans="1:16" ht="18.75" customHeight="1" x14ac:dyDescent="0.25">
      <c r="A218" s="19">
        <v>258</v>
      </c>
      <c r="B218" s="16" t="s">
        <v>637</v>
      </c>
      <c r="C218" s="16" t="s">
        <v>152</v>
      </c>
      <c r="D218" s="16" t="s">
        <v>532</v>
      </c>
      <c r="E218" s="21">
        <v>1</v>
      </c>
      <c r="F218" s="19">
        <v>1</v>
      </c>
      <c r="G218" s="19">
        <v>1</v>
      </c>
      <c r="H218" s="19">
        <v>3540</v>
      </c>
      <c r="I218" s="19">
        <v>3540</v>
      </c>
      <c r="J218" s="19">
        <v>59</v>
      </c>
      <c r="K218" s="19">
        <v>1</v>
      </c>
      <c r="L218" s="19">
        <v>0</v>
      </c>
      <c r="M218" s="24" t="s">
        <v>615</v>
      </c>
      <c r="N218" s="9"/>
      <c r="O218" s="5"/>
      <c r="P218" s="95"/>
    </row>
    <row r="219" spans="1:16" ht="18.75" customHeight="1" x14ac:dyDescent="0.25">
      <c r="A219" s="19">
        <v>259</v>
      </c>
      <c r="B219" s="16" t="s">
        <v>638</v>
      </c>
      <c r="C219" s="16" t="s">
        <v>531</v>
      </c>
      <c r="D219" s="16" t="s">
        <v>525</v>
      </c>
      <c r="E219" s="21">
        <v>1</v>
      </c>
      <c r="F219" s="19">
        <v>2</v>
      </c>
      <c r="G219" s="19">
        <v>6</v>
      </c>
      <c r="H219" s="19">
        <v>188</v>
      </c>
      <c r="I219" s="19">
        <v>188</v>
      </c>
      <c r="J219" s="19">
        <v>188</v>
      </c>
      <c r="K219" s="19">
        <v>6</v>
      </c>
      <c r="L219" s="19">
        <v>0</v>
      </c>
      <c r="M219" s="24" t="s">
        <v>615</v>
      </c>
      <c r="N219" s="9"/>
      <c r="O219" s="5"/>
      <c r="P219" s="95"/>
    </row>
    <row r="220" spans="1:16" ht="18.75" customHeight="1" x14ac:dyDescent="0.25">
      <c r="A220" s="19">
        <v>260</v>
      </c>
      <c r="B220" s="16" t="s">
        <v>639</v>
      </c>
      <c r="C220" s="16" t="s">
        <v>530</v>
      </c>
      <c r="D220" s="16" t="s">
        <v>525</v>
      </c>
      <c r="E220" s="21">
        <v>1</v>
      </c>
      <c r="F220" s="19">
        <v>7</v>
      </c>
      <c r="G220" s="19">
        <v>11</v>
      </c>
      <c r="H220" s="19">
        <v>2516</v>
      </c>
      <c r="I220" s="19">
        <v>2516</v>
      </c>
      <c r="J220" s="19">
        <v>328</v>
      </c>
      <c r="K220" s="19">
        <v>8</v>
      </c>
      <c r="L220" s="19">
        <v>0</v>
      </c>
      <c r="M220" s="24" t="s">
        <v>615</v>
      </c>
      <c r="N220" s="9"/>
      <c r="O220" s="5"/>
      <c r="P220" s="95"/>
    </row>
    <row r="221" spans="1:16" ht="18.75" customHeight="1" x14ac:dyDescent="0.25">
      <c r="A221" s="19">
        <v>261</v>
      </c>
      <c r="B221" s="16" t="s">
        <v>640</v>
      </c>
      <c r="C221" s="16" t="s">
        <v>128</v>
      </c>
      <c r="D221" s="16" t="s">
        <v>535</v>
      </c>
      <c r="E221" s="21">
        <v>1</v>
      </c>
      <c r="F221" s="19">
        <v>1</v>
      </c>
      <c r="G221" s="19">
        <v>1</v>
      </c>
      <c r="H221" s="19">
        <v>95</v>
      </c>
      <c r="I221" s="19">
        <v>95</v>
      </c>
      <c r="J221" s="19">
        <v>95</v>
      </c>
      <c r="K221" s="19">
        <v>4</v>
      </c>
      <c r="L221" s="19">
        <v>0</v>
      </c>
      <c r="M221" s="24" t="s">
        <v>615</v>
      </c>
      <c r="N221" s="9"/>
      <c r="O221" s="5"/>
      <c r="P221" s="95"/>
    </row>
    <row r="222" spans="1:16" ht="18.75" customHeight="1" x14ac:dyDescent="0.25">
      <c r="A222" s="32">
        <v>262</v>
      </c>
      <c r="B222" s="18" t="s">
        <v>641</v>
      </c>
      <c r="C222" s="18" t="s">
        <v>529</v>
      </c>
      <c r="D222" s="18" t="s">
        <v>527</v>
      </c>
      <c r="E222" s="35">
        <v>0.89</v>
      </c>
      <c r="F222" s="32">
        <v>52</v>
      </c>
      <c r="G222" s="32">
        <v>51</v>
      </c>
      <c r="H222" s="32">
        <v>33896</v>
      </c>
      <c r="I222" s="32">
        <v>33896</v>
      </c>
      <c r="J222" s="32">
        <v>719</v>
      </c>
      <c r="K222" s="32">
        <v>2</v>
      </c>
      <c r="L222" s="32">
        <v>0</v>
      </c>
      <c r="M222" s="39" t="s">
        <v>615</v>
      </c>
      <c r="N222" s="9"/>
      <c r="O222" s="5"/>
      <c r="P222" s="95"/>
    </row>
    <row r="223" spans="1:16" ht="18.75" customHeight="1" x14ac:dyDescent="0.25">
      <c r="A223" s="32">
        <v>263</v>
      </c>
      <c r="B223" s="18" t="s">
        <v>642</v>
      </c>
      <c r="C223" s="18" t="s">
        <v>133</v>
      </c>
      <c r="D223" s="18" t="s">
        <v>525</v>
      </c>
      <c r="E223" s="35">
        <v>0.99</v>
      </c>
      <c r="F223" s="32">
        <v>22</v>
      </c>
      <c r="G223" s="32">
        <v>6</v>
      </c>
      <c r="H223" s="32">
        <v>37975</v>
      </c>
      <c r="I223" s="32">
        <v>37975</v>
      </c>
      <c r="J223" s="32">
        <v>223</v>
      </c>
      <c r="K223" s="32">
        <v>1</v>
      </c>
      <c r="L223" s="32">
        <v>0</v>
      </c>
      <c r="M223" s="39" t="s">
        <v>615</v>
      </c>
      <c r="N223" s="9"/>
      <c r="O223" s="5"/>
      <c r="P223" s="95"/>
    </row>
    <row r="224" spans="1:16" ht="18.75" customHeight="1" x14ac:dyDescent="0.25">
      <c r="A224" s="19">
        <v>264</v>
      </c>
      <c r="B224" s="16" t="s">
        <v>643</v>
      </c>
      <c r="C224" s="16" t="s">
        <v>144</v>
      </c>
      <c r="D224" s="16" t="s">
        <v>528</v>
      </c>
      <c r="E224" s="21">
        <v>1</v>
      </c>
      <c r="F224" s="19">
        <v>7</v>
      </c>
      <c r="G224" s="19">
        <v>6</v>
      </c>
      <c r="H224" s="19">
        <v>3610</v>
      </c>
      <c r="I224" s="19">
        <v>3610</v>
      </c>
      <c r="J224" s="19">
        <v>30</v>
      </c>
      <c r="K224" s="19">
        <v>1</v>
      </c>
      <c r="L224" s="19">
        <v>0</v>
      </c>
      <c r="M224" s="24" t="s">
        <v>615</v>
      </c>
      <c r="N224" s="9"/>
      <c r="O224" s="5"/>
      <c r="P224" s="95"/>
    </row>
    <row r="225" spans="1:16" ht="18.75" customHeight="1" x14ac:dyDescent="0.25">
      <c r="A225" s="19">
        <v>265</v>
      </c>
      <c r="B225" s="16" t="s">
        <v>644</v>
      </c>
      <c r="C225" s="16" t="s">
        <v>562</v>
      </c>
      <c r="D225" s="16" t="s">
        <v>532</v>
      </c>
      <c r="E225" s="21">
        <v>1</v>
      </c>
      <c r="F225" s="19">
        <v>4</v>
      </c>
      <c r="G225" s="19">
        <v>6</v>
      </c>
      <c r="H225" s="19">
        <v>2871</v>
      </c>
      <c r="I225" s="19">
        <v>2871</v>
      </c>
      <c r="J225" s="19">
        <v>204</v>
      </c>
      <c r="K225" s="19">
        <v>3</v>
      </c>
      <c r="L225" s="19">
        <v>0</v>
      </c>
      <c r="M225" s="24" t="s">
        <v>615</v>
      </c>
      <c r="N225" s="9"/>
      <c r="O225" s="5"/>
      <c r="P225" s="95"/>
    </row>
    <row r="226" spans="1:16" ht="18.75" customHeight="1" x14ac:dyDescent="0.25">
      <c r="A226" s="19">
        <v>266</v>
      </c>
      <c r="B226" s="16" t="s">
        <v>645</v>
      </c>
      <c r="C226" s="16" t="s">
        <v>199</v>
      </c>
      <c r="D226" s="16" t="s">
        <v>527</v>
      </c>
      <c r="E226" s="21">
        <v>1</v>
      </c>
      <c r="F226" s="19">
        <v>5</v>
      </c>
      <c r="G226" s="19">
        <v>5</v>
      </c>
      <c r="H226" s="19">
        <v>3400</v>
      </c>
      <c r="I226" s="19">
        <v>3400</v>
      </c>
      <c r="J226" s="19">
        <v>34</v>
      </c>
      <c r="K226" s="19">
        <v>1</v>
      </c>
      <c r="L226" s="19">
        <v>0</v>
      </c>
      <c r="M226" s="24" t="s">
        <v>615</v>
      </c>
      <c r="N226" s="9"/>
      <c r="O226" s="5"/>
      <c r="P226" s="95"/>
    </row>
    <row r="227" spans="1:16" ht="18.75" customHeight="1" x14ac:dyDescent="0.25">
      <c r="A227" s="32">
        <v>267</v>
      </c>
      <c r="B227" s="18" t="s">
        <v>646</v>
      </c>
      <c r="C227" s="18" t="s">
        <v>557</v>
      </c>
      <c r="D227" s="18" t="s">
        <v>534</v>
      </c>
      <c r="E227" s="35">
        <v>0.88</v>
      </c>
      <c r="F227" s="32">
        <v>37</v>
      </c>
      <c r="G227" s="32">
        <v>39</v>
      </c>
      <c r="H227" s="32">
        <v>41384</v>
      </c>
      <c r="I227" s="32">
        <v>41384</v>
      </c>
      <c r="J227" s="32">
        <v>435</v>
      </c>
      <c r="K227" s="32">
        <v>3</v>
      </c>
      <c r="L227" s="32">
        <v>0</v>
      </c>
      <c r="M227" s="39" t="s">
        <v>615</v>
      </c>
      <c r="N227" s="9"/>
      <c r="O227" s="5"/>
      <c r="P227" s="95"/>
    </row>
    <row r="228" spans="1:16" ht="18.75" customHeight="1" x14ac:dyDescent="0.25">
      <c r="A228" s="32">
        <v>269</v>
      </c>
      <c r="B228" s="18" t="s">
        <v>647</v>
      </c>
      <c r="C228" s="18" t="s">
        <v>531</v>
      </c>
      <c r="D228" s="18" t="s">
        <v>525</v>
      </c>
      <c r="E228" s="35">
        <v>0</v>
      </c>
      <c r="F228" s="32">
        <v>11</v>
      </c>
      <c r="G228" s="32">
        <v>13</v>
      </c>
      <c r="H228" s="32">
        <v>8464</v>
      </c>
      <c r="I228" s="32">
        <v>8464</v>
      </c>
      <c r="J228" s="32">
        <v>119</v>
      </c>
      <c r="K228" s="32">
        <v>2</v>
      </c>
      <c r="L228" s="32">
        <v>0</v>
      </c>
      <c r="M228" s="39" t="s">
        <v>615</v>
      </c>
      <c r="N228" s="9"/>
      <c r="O228" s="5"/>
      <c r="P228" s="95"/>
    </row>
    <row r="229" spans="1:16" ht="18.75" customHeight="1" x14ac:dyDescent="0.25">
      <c r="A229" s="32">
        <v>270</v>
      </c>
      <c r="B229" s="18" t="s">
        <v>648</v>
      </c>
      <c r="C229" s="18" t="s">
        <v>389</v>
      </c>
      <c r="D229" s="18" t="s">
        <v>535</v>
      </c>
      <c r="E229" s="35">
        <v>0.53</v>
      </c>
      <c r="F229" s="32">
        <v>11</v>
      </c>
      <c r="G229" s="32">
        <v>25</v>
      </c>
      <c r="H229" s="32">
        <v>10251</v>
      </c>
      <c r="I229" s="32">
        <v>10251</v>
      </c>
      <c r="J229" s="32">
        <v>571</v>
      </c>
      <c r="K229" s="32">
        <v>11</v>
      </c>
      <c r="L229" s="32">
        <v>4</v>
      </c>
      <c r="M229" s="39" t="s">
        <v>615</v>
      </c>
      <c r="N229" s="9"/>
      <c r="O229" s="5"/>
      <c r="P229" s="95"/>
    </row>
    <row r="230" spans="1:16" ht="18.75" customHeight="1" x14ac:dyDescent="0.25">
      <c r="A230" s="19">
        <v>271</v>
      </c>
      <c r="B230" s="16" t="s">
        <v>649</v>
      </c>
      <c r="C230" s="16" t="s">
        <v>559</v>
      </c>
      <c r="D230" s="16" t="s">
        <v>547</v>
      </c>
      <c r="E230" s="21">
        <v>1</v>
      </c>
      <c r="F230" s="19">
        <v>7</v>
      </c>
      <c r="G230" s="19">
        <v>8</v>
      </c>
      <c r="H230" s="19">
        <v>4090</v>
      </c>
      <c r="I230" s="19">
        <v>4090</v>
      </c>
      <c r="J230" s="19">
        <v>40</v>
      </c>
      <c r="K230" s="19">
        <v>1</v>
      </c>
      <c r="L230" s="19">
        <v>0</v>
      </c>
      <c r="M230" s="24" t="s">
        <v>615</v>
      </c>
      <c r="N230" s="9"/>
      <c r="O230" s="5"/>
      <c r="P230" s="95"/>
    </row>
    <row r="231" spans="1:16" ht="18.75" customHeight="1" x14ac:dyDescent="0.25">
      <c r="A231" s="19">
        <v>272</v>
      </c>
      <c r="B231" s="16" t="s">
        <v>650</v>
      </c>
      <c r="C231" s="16" t="s">
        <v>560</v>
      </c>
      <c r="D231" s="16" t="s">
        <v>534</v>
      </c>
      <c r="E231" s="21">
        <v>1</v>
      </c>
      <c r="F231" s="19">
        <v>7</v>
      </c>
      <c r="G231" s="19">
        <v>5</v>
      </c>
      <c r="H231" s="19">
        <v>8250</v>
      </c>
      <c r="I231" s="19">
        <v>8250</v>
      </c>
      <c r="J231" s="19">
        <v>118</v>
      </c>
      <c r="K231" s="19">
        <v>1</v>
      </c>
      <c r="L231" s="19">
        <v>0</v>
      </c>
      <c r="M231" s="24" t="s">
        <v>615</v>
      </c>
      <c r="N231" s="9"/>
      <c r="O231" s="5"/>
      <c r="P231" s="95"/>
    </row>
    <row r="232" spans="1:16" ht="18.75" customHeight="1" x14ac:dyDescent="0.25">
      <c r="A232" s="32">
        <v>273</v>
      </c>
      <c r="B232" s="18" t="s">
        <v>651</v>
      </c>
      <c r="C232" s="18" t="s">
        <v>621</v>
      </c>
      <c r="D232" s="18" t="s">
        <v>532</v>
      </c>
      <c r="E232" s="35">
        <v>0</v>
      </c>
      <c r="F232" s="32">
        <v>4</v>
      </c>
      <c r="G232" s="32">
        <v>5</v>
      </c>
      <c r="H232" s="32">
        <v>5600</v>
      </c>
      <c r="I232" s="32">
        <v>5600</v>
      </c>
      <c r="J232" s="32">
        <v>28</v>
      </c>
      <c r="K232" s="32">
        <v>1</v>
      </c>
      <c r="L232" s="32">
        <v>1</v>
      </c>
      <c r="M232" s="39" t="s">
        <v>615</v>
      </c>
      <c r="N232" s="9"/>
      <c r="O232" s="5"/>
      <c r="P232" s="95"/>
    </row>
    <row r="233" spans="1:16" ht="18.75" customHeight="1" x14ac:dyDescent="0.25">
      <c r="A233" s="32">
        <v>275</v>
      </c>
      <c r="B233" s="18" t="s">
        <v>652</v>
      </c>
      <c r="C233" s="18" t="s">
        <v>220</v>
      </c>
      <c r="D233" s="18" t="s">
        <v>534</v>
      </c>
      <c r="E233" s="35">
        <v>0</v>
      </c>
      <c r="F233" s="32">
        <v>5</v>
      </c>
      <c r="G233" s="32">
        <v>4</v>
      </c>
      <c r="H233" s="32">
        <v>5900</v>
      </c>
      <c r="I233" s="32">
        <v>5900</v>
      </c>
      <c r="J233" s="32">
        <v>430</v>
      </c>
      <c r="K233" s="32">
        <v>1</v>
      </c>
      <c r="L233" s="32">
        <v>0</v>
      </c>
      <c r="M233" s="39" t="s">
        <v>615</v>
      </c>
      <c r="N233" s="9"/>
      <c r="O233" s="5"/>
      <c r="P233" s="95"/>
    </row>
    <row r="234" spans="1:16" ht="18.75" customHeight="1" x14ac:dyDescent="0.25">
      <c r="A234" s="32">
        <v>278</v>
      </c>
      <c r="B234" s="18" t="s">
        <v>653</v>
      </c>
      <c r="C234" s="18" t="s">
        <v>563</v>
      </c>
      <c r="D234" s="18" t="s">
        <v>532</v>
      </c>
      <c r="E234" s="35">
        <v>0</v>
      </c>
      <c r="F234" s="32">
        <v>32</v>
      </c>
      <c r="G234" s="32">
        <v>34</v>
      </c>
      <c r="H234" s="32">
        <v>13088</v>
      </c>
      <c r="I234" s="32">
        <v>13088</v>
      </c>
      <c r="J234" s="32">
        <v>232</v>
      </c>
      <c r="K234" s="32">
        <v>1</v>
      </c>
      <c r="L234" s="32">
        <v>0</v>
      </c>
      <c r="M234" s="39" t="s">
        <v>615</v>
      </c>
      <c r="N234" s="9"/>
      <c r="O234" s="5"/>
      <c r="P234" s="95"/>
    </row>
    <row r="235" spans="1:16" ht="18.75" customHeight="1" x14ac:dyDescent="0.25">
      <c r="A235" s="32">
        <v>281</v>
      </c>
      <c r="B235" s="18" t="s">
        <v>654</v>
      </c>
      <c r="C235" s="18" t="s">
        <v>655</v>
      </c>
      <c r="D235" s="18" t="s">
        <v>532</v>
      </c>
      <c r="E235" s="35">
        <v>0</v>
      </c>
      <c r="F235" s="32">
        <v>23</v>
      </c>
      <c r="G235" s="32">
        <v>28</v>
      </c>
      <c r="H235" s="32">
        <v>26558</v>
      </c>
      <c r="I235" s="43">
        <v>26558</v>
      </c>
      <c r="J235" s="43">
        <v>647</v>
      </c>
      <c r="K235" s="43">
        <v>4</v>
      </c>
      <c r="L235" s="43">
        <v>1</v>
      </c>
      <c r="M235" s="39" t="s">
        <v>615</v>
      </c>
      <c r="N235" s="9"/>
      <c r="O235" s="5"/>
      <c r="P235" s="95"/>
    </row>
    <row r="236" spans="1:16" ht="18.75" customHeight="1" x14ac:dyDescent="0.25">
      <c r="A236" s="5"/>
      <c r="E236" s="6"/>
      <c r="F236" s="5"/>
      <c r="G236" s="5"/>
      <c r="H236" s="1"/>
      <c r="I236" s="19">
        <f>+SUM(I195:I235)</f>
        <v>727710</v>
      </c>
      <c r="J236" s="19">
        <f>+SUM(J195:J235)</f>
        <v>15281</v>
      </c>
      <c r="K236" s="19">
        <f>+SUM(K195:K235)</f>
        <v>110</v>
      </c>
      <c r="L236" s="19">
        <f>+SUM(L195:L235)</f>
        <v>19</v>
      </c>
      <c r="M236" s="9"/>
      <c r="N236" s="9"/>
      <c r="O236" s="5"/>
      <c r="P236" s="95"/>
    </row>
    <row r="237" spans="1:16" ht="18.75" customHeight="1" x14ac:dyDescent="0.25">
      <c r="A237" s="5"/>
      <c r="E237" s="6"/>
      <c r="F237" s="5"/>
      <c r="G237" s="5"/>
      <c r="H237" s="5"/>
      <c r="I237" s="5"/>
      <c r="J237" s="5"/>
      <c r="K237" s="5"/>
      <c r="L237" s="5"/>
      <c r="M237" s="9"/>
      <c r="N237" s="9"/>
      <c r="O237" s="5"/>
      <c r="P237" s="95"/>
    </row>
    <row r="238" spans="1:16" ht="18.75" customHeight="1" x14ac:dyDescent="0.25">
      <c r="A238" s="5"/>
      <c r="E238" s="6"/>
      <c r="F238" s="5"/>
      <c r="G238" s="5"/>
      <c r="H238" s="5"/>
      <c r="I238" s="5"/>
      <c r="J238" s="5"/>
      <c r="K238" s="5"/>
      <c r="L238" s="5"/>
      <c r="M238" s="9"/>
      <c r="N238" s="9"/>
      <c r="O238" s="5"/>
      <c r="P238" s="95"/>
    </row>
    <row r="239" spans="1:16" ht="18.75" customHeight="1" x14ac:dyDescent="0.25">
      <c r="A239" s="5"/>
      <c r="E239" s="6"/>
      <c r="F239" s="5"/>
      <c r="G239" s="5"/>
      <c r="H239" s="5"/>
      <c r="I239" s="5"/>
      <c r="J239" s="5"/>
      <c r="K239" s="5"/>
      <c r="L239" s="5"/>
      <c r="M239" s="9"/>
      <c r="N239" s="9"/>
      <c r="O239" s="5"/>
      <c r="P239" s="95"/>
    </row>
    <row r="240" spans="1:16" ht="18.75" customHeight="1" x14ac:dyDescent="0.25">
      <c r="A240" s="19">
        <v>268</v>
      </c>
      <c r="B240" s="16" t="s">
        <v>656</v>
      </c>
      <c r="C240" s="16" t="s">
        <v>309</v>
      </c>
      <c r="D240" s="16" t="s">
        <v>523</v>
      </c>
      <c r="E240" s="21">
        <v>1</v>
      </c>
      <c r="F240" s="19">
        <v>20</v>
      </c>
      <c r="G240" s="19">
        <v>23</v>
      </c>
      <c r="H240" s="19">
        <v>56620</v>
      </c>
      <c r="I240" s="19">
        <v>56620</v>
      </c>
      <c r="J240" s="19">
        <v>413</v>
      </c>
      <c r="K240" s="19">
        <v>3</v>
      </c>
      <c r="L240" s="19">
        <v>2</v>
      </c>
      <c r="M240" s="24" t="s">
        <v>657</v>
      </c>
      <c r="N240" s="9"/>
      <c r="O240" s="5"/>
      <c r="P240" s="95"/>
    </row>
    <row r="241" spans="1:16" ht="18.75" customHeight="1" x14ac:dyDescent="0.25">
      <c r="A241" s="19">
        <v>274</v>
      </c>
      <c r="B241" s="16" t="s">
        <v>658</v>
      </c>
      <c r="C241" s="16" t="s">
        <v>211</v>
      </c>
      <c r="D241" s="16" t="s">
        <v>534</v>
      </c>
      <c r="E241" s="21">
        <v>1</v>
      </c>
      <c r="F241" s="19">
        <v>4</v>
      </c>
      <c r="G241" s="19">
        <v>6</v>
      </c>
      <c r="H241" s="19">
        <v>713</v>
      </c>
      <c r="I241" s="19">
        <v>713</v>
      </c>
      <c r="J241" s="19">
        <v>20</v>
      </c>
      <c r="K241" s="19">
        <v>1</v>
      </c>
      <c r="L241" s="19">
        <v>0</v>
      </c>
      <c r="M241" s="24" t="s">
        <v>657</v>
      </c>
      <c r="N241" s="9"/>
      <c r="O241" s="5"/>
      <c r="P241" s="95"/>
    </row>
    <row r="242" spans="1:16" ht="18.75" customHeight="1" x14ac:dyDescent="0.25">
      <c r="A242" s="19">
        <v>276</v>
      </c>
      <c r="B242" s="16" t="s">
        <v>659</v>
      </c>
      <c r="C242" s="16" t="s">
        <v>548</v>
      </c>
      <c r="D242" s="16" t="s">
        <v>532</v>
      </c>
      <c r="E242" s="21">
        <v>0</v>
      </c>
      <c r="F242" s="19">
        <v>7</v>
      </c>
      <c r="G242" s="19">
        <v>11</v>
      </c>
      <c r="H242" s="19">
        <v>25196</v>
      </c>
      <c r="I242" s="19">
        <v>25196</v>
      </c>
      <c r="J242" s="19">
        <v>333</v>
      </c>
      <c r="K242" s="19">
        <v>4</v>
      </c>
      <c r="L242" s="19">
        <v>0</v>
      </c>
      <c r="M242" s="24" t="s">
        <v>657</v>
      </c>
      <c r="N242" s="9"/>
      <c r="O242" s="5"/>
      <c r="P242" s="95"/>
    </row>
    <row r="243" spans="1:16" ht="18.75" customHeight="1" x14ac:dyDescent="0.25">
      <c r="A243" s="19">
        <v>277</v>
      </c>
      <c r="B243" s="16" t="s">
        <v>660</v>
      </c>
      <c r="C243" s="16" t="s">
        <v>555</v>
      </c>
      <c r="D243" s="16" t="s">
        <v>547</v>
      </c>
      <c r="E243" s="21">
        <v>1</v>
      </c>
      <c r="F243" s="19">
        <v>7</v>
      </c>
      <c r="G243" s="19">
        <v>21</v>
      </c>
      <c r="H243" s="19">
        <v>53925</v>
      </c>
      <c r="I243" s="19">
        <v>53925</v>
      </c>
      <c r="J243" s="19">
        <v>3579</v>
      </c>
      <c r="K243" s="19">
        <v>8</v>
      </c>
      <c r="L243" s="19">
        <v>2</v>
      </c>
      <c r="M243" s="24" t="s">
        <v>657</v>
      </c>
      <c r="N243" s="9"/>
      <c r="O243" s="5"/>
      <c r="P243" s="95"/>
    </row>
    <row r="244" spans="1:16" ht="18.75" customHeight="1" x14ac:dyDescent="0.25">
      <c r="A244" s="19">
        <v>279</v>
      </c>
      <c r="B244" s="16" t="s">
        <v>661</v>
      </c>
      <c r="C244" s="16" t="s">
        <v>553</v>
      </c>
      <c r="D244" s="16" t="s">
        <v>527</v>
      </c>
      <c r="E244" s="21">
        <v>1</v>
      </c>
      <c r="F244" s="19">
        <v>106</v>
      </c>
      <c r="G244" s="19">
        <v>92</v>
      </c>
      <c r="H244" s="19">
        <v>66180</v>
      </c>
      <c r="I244" s="19">
        <v>66180</v>
      </c>
      <c r="J244" s="19">
        <v>4032</v>
      </c>
      <c r="K244" s="19">
        <v>13</v>
      </c>
      <c r="L244" s="19">
        <v>4</v>
      </c>
      <c r="M244" s="24" t="s">
        <v>657</v>
      </c>
      <c r="N244" s="9"/>
      <c r="O244" s="5"/>
      <c r="P244" s="95"/>
    </row>
    <row r="245" spans="1:16" ht="18.75" customHeight="1" x14ac:dyDescent="0.25">
      <c r="A245" s="19">
        <v>280</v>
      </c>
      <c r="B245" s="16" t="s">
        <v>662</v>
      </c>
      <c r="C245" s="16" t="s">
        <v>220</v>
      </c>
      <c r="D245" s="16" t="s">
        <v>534</v>
      </c>
      <c r="E245" s="21">
        <v>0</v>
      </c>
      <c r="F245" s="19">
        <v>35</v>
      </c>
      <c r="G245" s="19">
        <v>71</v>
      </c>
      <c r="H245" s="19">
        <v>305177</v>
      </c>
      <c r="I245" s="19">
        <v>305232</v>
      </c>
      <c r="J245" s="19">
        <v>6212</v>
      </c>
      <c r="K245" s="19">
        <v>22</v>
      </c>
      <c r="L245" s="19">
        <v>2</v>
      </c>
      <c r="M245" s="24" t="s">
        <v>657</v>
      </c>
      <c r="N245" s="9"/>
      <c r="O245" s="5"/>
      <c r="P245" s="95"/>
    </row>
    <row r="246" spans="1:16" ht="18.75" customHeight="1" x14ac:dyDescent="0.25">
      <c r="A246" s="19">
        <v>282</v>
      </c>
      <c r="B246" s="16" t="s">
        <v>663</v>
      </c>
      <c r="C246" s="16" t="s">
        <v>557</v>
      </c>
      <c r="D246" s="16" t="s">
        <v>534</v>
      </c>
      <c r="E246" s="21">
        <v>0</v>
      </c>
      <c r="F246" s="19">
        <v>3</v>
      </c>
      <c r="G246" s="19">
        <v>3</v>
      </c>
      <c r="H246" s="19">
        <v>657</v>
      </c>
      <c r="I246" s="19">
        <v>657</v>
      </c>
      <c r="J246" s="19">
        <v>22</v>
      </c>
      <c r="K246" s="19">
        <v>1</v>
      </c>
      <c r="L246" s="19">
        <v>0</v>
      </c>
      <c r="M246" s="24" t="s">
        <v>657</v>
      </c>
      <c r="N246" s="9"/>
      <c r="O246" s="5"/>
      <c r="P246" s="95"/>
    </row>
    <row r="247" spans="1:16" ht="18.75" customHeight="1" x14ac:dyDescent="0.25">
      <c r="A247" s="19">
        <v>283</v>
      </c>
      <c r="B247" s="16" t="s">
        <v>664</v>
      </c>
      <c r="C247" s="16" t="s">
        <v>149</v>
      </c>
      <c r="D247" s="16" t="s">
        <v>532</v>
      </c>
      <c r="E247" s="21">
        <v>0</v>
      </c>
      <c r="F247" s="19">
        <v>62</v>
      </c>
      <c r="G247" s="19">
        <v>48</v>
      </c>
      <c r="H247" s="19">
        <v>19059</v>
      </c>
      <c r="I247" s="19">
        <v>19099</v>
      </c>
      <c r="J247" s="19">
        <v>550</v>
      </c>
      <c r="K247" s="19">
        <v>3</v>
      </c>
      <c r="L247" s="19">
        <v>2</v>
      </c>
      <c r="M247" s="24" t="s">
        <v>657</v>
      </c>
      <c r="N247" s="9"/>
      <c r="O247" s="5"/>
      <c r="P247" s="95"/>
    </row>
    <row r="248" spans="1:16" ht="18.75" customHeight="1" x14ac:dyDescent="0.25">
      <c r="A248" s="19">
        <v>284</v>
      </c>
      <c r="B248" s="16" t="s">
        <v>665</v>
      </c>
      <c r="C248" s="16" t="s">
        <v>529</v>
      </c>
      <c r="D248" s="16" t="s">
        <v>527</v>
      </c>
      <c r="E248" s="21">
        <v>1</v>
      </c>
      <c r="F248" s="19">
        <v>7</v>
      </c>
      <c r="G248" s="19">
        <v>2</v>
      </c>
      <c r="H248" s="19">
        <v>2330</v>
      </c>
      <c r="I248" s="19">
        <v>2330</v>
      </c>
      <c r="J248" s="19">
        <v>34</v>
      </c>
      <c r="K248" s="19">
        <v>1</v>
      </c>
      <c r="L248" s="19">
        <v>0</v>
      </c>
      <c r="M248" s="24" t="s">
        <v>657</v>
      </c>
      <c r="N248" s="9"/>
      <c r="O248" s="5"/>
      <c r="P248" s="95"/>
    </row>
    <row r="249" spans="1:16" ht="18.75" customHeight="1" x14ac:dyDescent="0.25">
      <c r="A249" s="19">
        <v>285</v>
      </c>
      <c r="B249" s="16" t="s">
        <v>666</v>
      </c>
      <c r="C249" s="16" t="s">
        <v>627</v>
      </c>
      <c r="D249" s="16" t="s">
        <v>532</v>
      </c>
      <c r="E249" s="21">
        <v>0</v>
      </c>
      <c r="F249" s="19">
        <v>4</v>
      </c>
      <c r="G249" s="19">
        <v>4</v>
      </c>
      <c r="H249" s="19">
        <v>630</v>
      </c>
      <c r="I249" s="19">
        <v>630</v>
      </c>
      <c r="J249" s="19">
        <v>7</v>
      </c>
      <c r="K249" s="19">
        <v>1</v>
      </c>
      <c r="L249" s="19">
        <v>0</v>
      </c>
      <c r="M249" s="24" t="s">
        <v>657</v>
      </c>
      <c r="N249" s="9"/>
      <c r="O249" s="5"/>
      <c r="P249" s="95"/>
    </row>
    <row r="250" spans="1:16" ht="18.75" customHeight="1" x14ac:dyDescent="0.25">
      <c r="A250" s="19">
        <v>286</v>
      </c>
      <c r="B250" s="16" t="s">
        <v>667</v>
      </c>
      <c r="C250" s="16" t="s">
        <v>536</v>
      </c>
      <c r="D250" s="16" t="s">
        <v>527</v>
      </c>
      <c r="E250" s="21">
        <v>1</v>
      </c>
      <c r="F250" s="19">
        <v>2</v>
      </c>
      <c r="G250" s="19">
        <v>3</v>
      </c>
      <c r="H250" s="19">
        <v>90</v>
      </c>
      <c r="I250" s="19">
        <v>90</v>
      </c>
      <c r="J250" s="19">
        <v>45</v>
      </c>
      <c r="K250" s="19">
        <v>1</v>
      </c>
      <c r="L250" s="19">
        <v>1</v>
      </c>
      <c r="M250" s="24" t="s">
        <v>657</v>
      </c>
      <c r="N250" s="9"/>
      <c r="O250" s="5"/>
      <c r="P250" s="95"/>
    </row>
    <row r="251" spans="1:16" ht="18.75" customHeight="1" x14ac:dyDescent="0.25">
      <c r="A251" s="19">
        <v>287</v>
      </c>
      <c r="B251" s="16" t="s">
        <v>668</v>
      </c>
      <c r="C251" s="16" t="s">
        <v>116</v>
      </c>
      <c r="D251" s="16" t="s">
        <v>534</v>
      </c>
      <c r="E251" s="21">
        <v>0.31</v>
      </c>
      <c r="F251" s="19">
        <v>6</v>
      </c>
      <c r="G251" s="19">
        <v>7</v>
      </c>
      <c r="H251" s="19">
        <v>12922</v>
      </c>
      <c r="I251" s="19">
        <v>4000</v>
      </c>
      <c r="J251" s="19">
        <v>382</v>
      </c>
      <c r="K251" s="19">
        <v>2</v>
      </c>
      <c r="L251" s="19">
        <v>2</v>
      </c>
      <c r="M251" s="24" t="s">
        <v>657</v>
      </c>
      <c r="N251" s="9"/>
      <c r="O251" s="5"/>
      <c r="P251" s="95"/>
    </row>
    <row r="252" spans="1:16" ht="18.75" customHeight="1" x14ac:dyDescent="0.25">
      <c r="A252" s="19">
        <v>288</v>
      </c>
      <c r="B252" s="16" t="s">
        <v>669</v>
      </c>
      <c r="C252" s="16" t="s">
        <v>220</v>
      </c>
      <c r="D252" s="16" t="s">
        <v>534</v>
      </c>
      <c r="E252" s="21">
        <v>0</v>
      </c>
      <c r="F252" s="19">
        <v>1</v>
      </c>
      <c r="G252" s="19">
        <v>1</v>
      </c>
      <c r="H252" s="19">
        <v>1695</v>
      </c>
      <c r="I252" s="19">
        <v>1700</v>
      </c>
      <c r="J252" s="19">
        <v>171</v>
      </c>
      <c r="K252" s="19">
        <v>1</v>
      </c>
      <c r="L252" s="19">
        <v>1</v>
      </c>
      <c r="M252" s="24" t="s">
        <v>657</v>
      </c>
      <c r="N252" s="9"/>
      <c r="O252" s="5"/>
      <c r="P252" s="95"/>
    </row>
    <row r="253" spans="1:16" ht="18.75" customHeight="1" x14ac:dyDescent="0.25">
      <c r="A253" s="19">
        <v>289</v>
      </c>
      <c r="B253" s="16" t="s">
        <v>670</v>
      </c>
      <c r="C253" s="16" t="s">
        <v>179</v>
      </c>
      <c r="D253" s="16" t="s">
        <v>547</v>
      </c>
      <c r="E253" s="21">
        <v>0</v>
      </c>
      <c r="F253" s="19">
        <v>28</v>
      </c>
      <c r="G253" s="19">
        <v>24</v>
      </c>
      <c r="H253" s="19">
        <v>4733</v>
      </c>
      <c r="I253" s="19">
        <v>5448</v>
      </c>
      <c r="J253" s="19">
        <v>164</v>
      </c>
      <c r="K253" s="19">
        <v>1</v>
      </c>
      <c r="L253" s="19">
        <v>0</v>
      </c>
      <c r="M253" s="24" t="s">
        <v>657</v>
      </c>
      <c r="N253" s="9"/>
      <c r="O253" s="5"/>
      <c r="P253" s="95"/>
    </row>
    <row r="254" spans="1:16" ht="18.75" customHeight="1" x14ac:dyDescent="0.25">
      <c r="A254" s="19">
        <v>290</v>
      </c>
      <c r="B254" s="16" t="s">
        <v>671</v>
      </c>
      <c r="C254" s="16" t="s">
        <v>211</v>
      </c>
      <c r="D254" s="16" t="s">
        <v>534</v>
      </c>
      <c r="E254" s="21">
        <v>1</v>
      </c>
      <c r="F254" s="19">
        <v>1</v>
      </c>
      <c r="G254" s="19">
        <v>3</v>
      </c>
      <c r="H254" s="19">
        <v>9000</v>
      </c>
      <c r="I254" s="19">
        <v>9000</v>
      </c>
      <c r="J254" s="19">
        <v>90</v>
      </c>
      <c r="K254" s="19">
        <v>1</v>
      </c>
      <c r="L254" s="19">
        <v>0</v>
      </c>
      <c r="M254" s="24" t="s">
        <v>657</v>
      </c>
      <c r="N254" s="9"/>
      <c r="O254" s="5"/>
      <c r="P254" s="95"/>
    </row>
    <row r="255" spans="1:16" ht="18.75" customHeight="1" x14ac:dyDescent="0.25">
      <c r="A255" s="19">
        <v>291</v>
      </c>
      <c r="B255" s="16" t="s">
        <v>672</v>
      </c>
      <c r="C255" s="16" t="s">
        <v>211</v>
      </c>
      <c r="D255" s="16" t="s">
        <v>534</v>
      </c>
      <c r="E255" s="21">
        <v>1</v>
      </c>
      <c r="F255" s="19">
        <v>18</v>
      </c>
      <c r="G255" s="19">
        <v>25</v>
      </c>
      <c r="H255" s="19">
        <v>35513</v>
      </c>
      <c r="I255" s="19">
        <v>35513</v>
      </c>
      <c r="J255" s="19">
        <v>337</v>
      </c>
      <c r="K255" s="19">
        <v>2</v>
      </c>
      <c r="L255" s="19">
        <v>0</v>
      </c>
      <c r="M255" s="24" t="s">
        <v>657</v>
      </c>
      <c r="N255" s="9"/>
      <c r="O255" s="5"/>
      <c r="P255" s="95"/>
    </row>
    <row r="256" spans="1:16" ht="18.75" customHeight="1" x14ac:dyDescent="0.25">
      <c r="A256" s="19">
        <v>292</v>
      </c>
      <c r="B256" s="16" t="s">
        <v>673</v>
      </c>
      <c r="C256" s="16" t="s">
        <v>674</v>
      </c>
      <c r="D256" s="16" t="s">
        <v>547</v>
      </c>
      <c r="E256" s="21">
        <v>1</v>
      </c>
      <c r="F256" s="19">
        <v>7</v>
      </c>
      <c r="G256" s="19">
        <v>8</v>
      </c>
      <c r="H256" s="19">
        <v>7</v>
      </c>
      <c r="I256" s="19">
        <v>7</v>
      </c>
      <c r="J256" s="19">
        <v>7</v>
      </c>
      <c r="K256" s="19">
        <v>1</v>
      </c>
      <c r="L256" s="19">
        <v>0</v>
      </c>
      <c r="M256" s="24" t="s">
        <v>657</v>
      </c>
      <c r="N256" s="9"/>
      <c r="O256" s="5"/>
      <c r="P256" s="95"/>
    </row>
    <row r="257" spans="1:16" ht="18.75" customHeight="1" x14ac:dyDescent="0.25">
      <c r="A257" s="19">
        <v>293</v>
      </c>
      <c r="B257" s="16" t="s">
        <v>675</v>
      </c>
      <c r="C257" s="16" t="s">
        <v>560</v>
      </c>
      <c r="D257" s="16" t="s">
        <v>534</v>
      </c>
      <c r="E257" s="21">
        <v>1</v>
      </c>
      <c r="F257" s="19">
        <v>1</v>
      </c>
      <c r="G257" s="19">
        <v>1</v>
      </c>
      <c r="H257" s="19">
        <v>50</v>
      </c>
      <c r="I257" s="19">
        <v>50</v>
      </c>
      <c r="J257" s="19">
        <v>5</v>
      </c>
      <c r="K257" s="19">
        <v>1</v>
      </c>
      <c r="L257" s="19">
        <v>0</v>
      </c>
      <c r="M257" s="24" t="s">
        <v>657</v>
      </c>
      <c r="N257" s="9"/>
      <c r="O257" s="5"/>
      <c r="P257" s="95"/>
    </row>
    <row r="258" spans="1:16" ht="18.75" customHeight="1" x14ac:dyDescent="0.25">
      <c r="A258" s="19">
        <v>294</v>
      </c>
      <c r="B258" s="16" t="s">
        <v>676</v>
      </c>
      <c r="C258" s="16" t="s">
        <v>562</v>
      </c>
      <c r="D258" s="16" t="s">
        <v>532</v>
      </c>
      <c r="E258" s="21">
        <v>1</v>
      </c>
      <c r="F258" s="19">
        <v>2</v>
      </c>
      <c r="G258" s="19">
        <v>3</v>
      </c>
      <c r="H258" s="19">
        <v>202</v>
      </c>
      <c r="I258" s="19">
        <v>202</v>
      </c>
      <c r="J258" s="19">
        <v>3</v>
      </c>
      <c r="K258" s="19">
        <v>1</v>
      </c>
      <c r="L258" s="19">
        <v>0</v>
      </c>
      <c r="M258" s="24" t="s">
        <v>657</v>
      </c>
      <c r="N258" s="9"/>
      <c r="O258" s="5"/>
      <c r="P258" s="95"/>
    </row>
    <row r="259" spans="1:16" ht="18.75" customHeight="1" x14ac:dyDescent="0.25">
      <c r="A259" s="19">
        <v>295</v>
      </c>
      <c r="B259" s="16" t="s">
        <v>677</v>
      </c>
      <c r="C259" s="16" t="s">
        <v>566</v>
      </c>
      <c r="D259" s="16" t="s">
        <v>567</v>
      </c>
      <c r="E259" s="21">
        <v>1</v>
      </c>
      <c r="F259" s="19">
        <v>11</v>
      </c>
      <c r="G259" s="19">
        <v>1</v>
      </c>
      <c r="H259" s="19">
        <v>459</v>
      </c>
      <c r="I259" s="19">
        <v>459</v>
      </c>
      <c r="J259" s="19">
        <v>63</v>
      </c>
      <c r="K259" s="19">
        <v>1</v>
      </c>
      <c r="L259" s="19">
        <v>0</v>
      </c>
      <c r="M259" s="24" t="s">
        <v>657</v>
      </c>
      <c r="N259" s="9"/>
      <c r="O259" s="5"/>
      <c r="P259" s="95"/>
    </row>
    <row r="260" spans="1:16" ht="18.75" customHeight="1" x14ac:dyDescent="0.25">
      <c r="A260" s="19">
        <v>296</v>
      </c>
      <c r="B260" s="16" t="s">
        <v>678</v>
      </c>
      <c r="C260" s="16" t="s">
        <v>566</v>
      </c>
      <c r="D260" s="16" t="s">
        <v>567</v>
      </c>
      <c r="E260" s="21">
        <v>1</v>
      </c>
      <c r="F260" s="19">
        <v>25</v>
      </c>
      <c r="G260" s="19">
        <v>34</v>
      </c>
      <c r="H260" s="19">
        <v>25340</v>
      </c>
      <c r="I260" s="19">
        <v>25340</v>
      </c>
      <c r="J260" s="19">
        <v>1335</v>
      </c>
      <c r="K260" s="19">
        <v>7</v>
      </c>
      <c r="L260" s="19">
        <v>0</v>
      </c>
      <c r="M260" s="24" t="s">
        <v>657</v>
      </c>
      <c r="N260" s="9"/>
      <c r="O260" s="5"/>
      <c r="P260" s="95"/>
    </row>
    <row r="261" spans="1:16" ht="18.75" customHeight="1" x14ac:dyDescent="0.25">
      <c r="A261" s="19">
        <v>297</v>
      </c>
      <c r="B261" s="16" t="s">
        <v>679</v>
      </c>
      <c r="C261" s="16" t="s">
        <v>531</v>
      </c>
      <c r="D261" s="16" t="s">
        <v>525</v>
      </c>
      <c r="E261" s="21">
        <v>1</v>
      </c>
      <c r="F261" s="19">
        <v>1</v>
      </c>
      <c r="G261" s="19">
        <v>1</v>
      </c>
      <c r="H261" s="19">
        <v>1008</v>
      </c>
      <c r="I261" s="49">
        <v>1008</v>
      </c>
      <c r="J261" s="49">
        <v>21</v>
      </c>
      <c r="K261" s="49">
        <v>1</v>
      </c>
      <c r="L261" s="49">
        <v>0</v>
      </c>
      <c r="M261" s="24" t="s">
        <v>657</v>
      </c>
      <c r="N261" s="9"/>
      <c r="O261" s="5"/>
      <c r="P261" s="95"/>
    </row>
    <row r="262" spans="1:16" ht="18.75" customHeight="1" x14ac:dyDescent="0.25">
      <c r="A262" s="5"/>
      <c r="E262" s="6"/>
      <c r="F262" s="5"/>
      <c r="G262" s="5"/>
      <c r="H262" s="5"/>
      <c r="I262" s="19">
        <f>SUM(I240:I261)</f>
        <v>613399</v>
      </c>
      <c r="J262" s="19">
        <f>SUM(J240:J261)</f>
        <v>17825</v>
      </c>
      <c r="K262" s="19">
        <f>SUM(K240:K261)</f>
        <v>77</v>
      </c>
      <c r="L262" s="19">
        <f>SUM(L240:L261)</f>
        <v>16</v>
      </c>
      <c r="M262" s="9"/>
      <c r="N262" s="9"/>
      <c r="O262" s="5"/>
      <c r="P262" s="95"/>
    </row>
    <row r="263" spans="1:16" ht="18.75" customHeight="1" x14ac:dyDescent="0.25">
      <c r="A263" s="5"/>
      <c r="E263" s="6"/>
      <c r="F263" s="5"/>
      <c r="G263" s="5"/>
      <c r="H263" s="5"/>
      <c r="I263" s="5"/>
      <c r="J263" s="5"/>
      <c r="K263" s="5"/>
      <c r="L263" s="5"/>
      <c r="M263" s="9"/>
      <c r="N263" s="9"/>
      <c r="O263" s="5"/>
      <c r="P263" s="95"/>
    </row>
    <row r="264" spans="1:16" ht="18.75" customHeight="1" x14ac:dyDescent="0.25">
      <c r="A264" s="5"/>
      <c r="E264" s="6"/>
      <c r="F264" s="5"/>
      <c r="G264" s="5"/>
      <c r="H264" s="5"/>
      <c r="I264" s="5"/>
      <c r="J264" s="5"/>
      <c r="K264" s="5"/>
      <c r="L264" s="5"/>
      <c r="M264" s="9"/>
      <c r="N264" s="9"/>
      <c r="O264" s="5"/>
      <c r="P264" s="95"/>
    </row>
    <row r="265" spans="1:16" ht="18.75" customHeight="1" x14ac:dyDescent="0.25">
      <c r="A265" s="19">
        <v>298</v>
      </c>
      <c r="B265" s="16" t="s">
        <v>680</v>
      </c>
      <c r="C265" s="16" t="s">
        <v>133</v>
      </c>
      <c r="D265" s="16" t="s">
        <v>525</v>
      </c>
      <c r="E265" s="21">
        <v>1</v>
      </c>
      <c r="F265" s="19">
        <v>30</v>
      </c>
      <c r="G265" s="19">
        <v>27</v>
      </c>
      <c r="H265" s="19">
        <v>73007</v>
      </c>
      <c r="I265" s="19">
        <v>73007</v>
      </c>
      <c r="J265" s="19">
        <v>848</v>
      </c>
      <c r="K265" s="19">
        <v>2</v>
      </c>
      <c r="L265" s="19"/>
      <c r="M265" s="24" t="s">
        <v>681</v>
      </c>
      <c r="N265" s="9"/>
      <c r="O265" s="5"/>
      <c r="P265" s="95"/>
    </row>
    <row r="266" spans="1:16" ht="18.75" customHeight="1" x14ac:dyDescent="0.25">
      <c r="A266" s="19">
        <v>299</v>
      </c>
      <c r="B266" s="16" t="s">
        <v>682</v>
      </c>
      <c r="C266" s="16" t="s">
        <v>557</v>
      </c>
      <c r="D266" s="16" t="s">
        <v>534</v>
      </c>
      <c r="E266" s="21">
        <v>1</v>
      </c>
      <c r="F266" s="19">
        <v>8</v>
      </c>
      <c r="G266" s="19">
        <v>6</v>
      </c>
      <c r="H266" s="19">
        <v>45295</v>
      </c>
      <c r="I266" s="19">
        <v>45295</v>
      </c>
      <c r="J266" s="19">
        <v>478</v>
      </c>
      <c r="K266" s="19">
        <v>2</v>
      </c>
      <c r="L266" s="19"/>
      <c r="M266" s="24" t="s">
        <v>681</v>
      </c>
      <c r="N266" s="9"/>
      <c r="O266" s="5"/>
      <c r="P266" s="95"/>
    </row>
    <row r="267" spans="1:16" ht="18.75" customHeight="1" x14ac:dyDescent="0.25">
      <c r="A267" s="19">
        <v>300</v>
      </c>
      <c r="B267" s="16" t="s">
        <v>683</v>
      </c>
      <c r="C267" s="16" t="s">
        <v>530</v>
      </c>
      <c r="D267" s="16" t="s">
        <v>525</v>
      </c>
      <c r="E267" s="21">
        <v>1</v>
      </c>
      <c r="F267" s="19">
        <v>11</v>
      </c>
      <c r="G267" s="19">
        <v>18</v>
      </c>
      <c r="H267" s="19">
        <v>43828</v>
      </c>
      <c r="I267" s="19">
        <v>43828</v>
      </c>
      <c r="J267" s="19">
        <v>886</v>
      </c>
      <c r="K267" s="19">
        <v>7</v>
      </c>
      <c r="L267" s="19">
        <v>1</v>
      </c>
      <c r="M267" s="24" t="s">
        <v>681</v>
      </c>
      <c r="N267" s="9"/>
      <c r="O267" s="5"/>
      <c r="P267" s="95"/>
    </row>
    <row r="268" spans="1:16" ht="18.75" customHeight="1" x14ac:dyDescent="0.25">
      <c r="A268" s="19">
        <v>301</v>
      </c>
      <c r="B268" s="16" t="s">
        <v>684</v>
      </c>
      <c r="C268" s="16" t="s">
        <v>685</v>
      </c>
      <c r="D268" s="16" t="s">
        <v>535</v>
      </c>
      <c r="E268" s="21">
        <v>1</v>
      </c>
      <c r="F268" s="19">
        <v>6</v>
      </c>
      <c r="G268" s="19">
        <v>4</v>
      </c>
      <c r="H268" s="19">
        <v>15200</v>
      </c>
      <c r="I268" s="19">
        <v>15200</v>
      </c>
      <c r="J268" s="19">
        <v>130</v>
      </c>
      <c r="K268" s="19">
        <v>1</v>
      </c>
      <c r="L268" s="19"/>
      <c r="M268" s="24" t="s">
        <v>681</v>
      </c>
      <c r="N268" s="9"/>
      <c r="O268" s="5"/>
      <c r="P268" s="95"/>
    </row>
    <row r="269" spans="1:16" ht="18.75" customHeight="1" x14ac:dyDescent="0.25">
      <c r="A269" s="19">
        <v>302</v>
      </c>
      <c r="B269" s="16" t="s">
        <v>686</v>
      </c>
      <c r="C269" s="16" t="s">
        <v>309</v>
      </c>
      <c r="D269" s="16" t="s">
        <v>523</v>
      </c>
      <c r="E269" s="21">
        <v>1</v>
      </c>
      <c r="F269" s="19">
        <v>12</v>
      </c>
      <c r="G269" s="19">
        <v>8</v>
      </c>
      <c r="H269" s="19">
        <v>26875</v>
      </c>
      <c r="I269" s="19">
        <v>26875</v>
      </c>
      <c r="J269" s="318">
        <v>345</v>
      </c>
      <c r="K269" s="19">
        <v>3</v>
      </c>
      <c r="L269" s="19">
        <v>2</v>
      </c>
      <c r="M269" s="24" t="s">
        <v>681</v>
      </c>
      <c r="N269" s="9"/>
      <c r="O269" s="5"/>
      <c r="P269" s="95"/>
    </row>
    <row r="270" spans="1:16" ht="18.75" customHeight="1" x14ac:dyDescent="0.25">
      <c r="A270" s="19">
        <v>303</v>
      </c>
      <c r="B270" s="16" t="s">
        <v>687</v>
      </c>
      <c r="C270" s="16" t="s">
        <v>553</v>
      </c>
      <c r="D270" s="16" t="s">
        <v>527</v>
      </c>
      <c r="E270" s="21">
        <v>1</v>
      </c>
      <c r="F270" s="19">
        <v>20</v>
      </c>
      <c r="G270" s="19">
        <v>22</v>
      </c>
      <c r="H270" s="19">
        <v>51574</v>
      </c>
      <c r="I270" s="19">
        <v>51574</v>
      </c>
      <c r="J270" s="19">
        <v>600</v>
      </c>
      <c r="K270" s="19">
        <v>3</v>
      </c>
      <c r="L270" s="19"/>
      <c r="M270" s="24" t="s">
        <v>681</v>
      </c>
      <c r="N270" s="9"/>
      <c r="O270" s="5"/>
      <c r="P270" s="95"/>
    </row>
    <row r="271" spans="1:16" ht="18.75" customHeight="1" x14ac:dyDescent="0.25">
      <c r="A271" s="19">
        <v>304</v>
      </c>
      <c r="B271" s="16" t="s">
        <v>688</v>
      </c>
      <c r="C271" s="16" t="s">
        <v>551</v>
      </c>
      <c r="D271" s="16" t="s">
        <v>547</v>
      </c>
      <c r="E271" s="21">
        <v>1</v>
      </c>
      <c r="F271" s="19">
        <v>21</v>
      </c>
      <c r="G271" s="19">
        <v>26</v>
      </c>
      <c r="H271" s="19">
        <v>105584</v>
      </c>
      <c r="I271" s="19">
        <v>105584</v>
      </c>
      <c r="J271" s="19">
        <v>898</v>
      </c>
      <c r="K271" s="19">
        <v>5</v>
      </c>
      <c r="L271" s="19"/>
      <c r="M271" s="24" t="s">
        <v>681</v>
      </c>
      <c r="N271" s="9"/>
      <c r="O271" s="5"/>
      <c r="P271" s="95"/>
    </row>
    <row r="272" spans="1:16" ht="18.75" customHeight="1" x14ac:dyDescent="0.25">
      <c r="A272" s="19">
        <v>305</v>
      </c>
      <c r="B272" s="16" t="s">
        <v>689</v>
      </c>
      <c r="C272" s="16" t="s">
        <v>325</v>
      </c>
      <c r="D272" s="16" t="s">
        <v>534</v>
      </c>
      <c r="E272" s="21">
        <v>1</v>
      </c>
      <c r="F272" s="19">
        <v>9</v>
      </c>
      <c r="G272" s="19">
        <v>13</v>
      </c>
      <c r="H272" s="19">
        <v>12120</v>
      </c>
      <c r="I272" s="19">
        <v>12120</v>
      </c>
      <c r="J272" s="19">
        <v>892</v>
      </c>
      <c r="K272" s="19">
        <v>3</v>
      </c>
      <c r="L272" s="19">
        <v>1</v>
      </c>
      <c r="M272" s="24" t="s">
        <v>681</v>
      </c>
      <c r="N272" s="9"/>
      <c r="O272" s="5"/>
      <c r="P272" s="95"/>
    </row>
    <row r="273" spans="1:16" ht="18.75" customHeight="1" x14ac:dyDescent="0.25">
      <c r="A273" s="19">
        <v>306</v>
      </c>
      <c r="B273" s="16" t="s">
        <v>690</v>
      </c>
      <c r="C273" s="16" t="s">
        <v>199</v>
      </c>
      <c r="D273" s="16" t="s">
        <v>527</v>
      </c>
      <c r="E273" s="21">
        <v>1</v>
      </c>
      <c r="F273" s="19">
        <v>20</v>
      </c>
      <c r="G273" s="19">
        <v>19</v>
      </c>
      <c r="H273" s="19">
        <v>13503</v>
      </c>
      <c r="I273" s="19">
        <v>13503</v>
      </c>
      <c r="J273" s="19">
        <v>151</v>
      </c>
      <c r="K273" s="19">
        <v>2</v>
      </c>
      <c r="L273" s="19"/>
      <c r="M273" s="24" t="s">
        <v>681</v>
      </c>
      <c r="N273" s="9"/>
      <c r="O273" s="5"/>
      <c r="P273" s="95"/>
    </row>
    <row r="274" spans="1:16" ht="18.75" customHeight="1" x14ac:dyDescent="0.25">
      <c r="A274" s="325">
        <v>307</v>
      </c>
      <c r="B274" s="326" t="s">
        <v>691</v>
      </c>
      <c r="C274" s="326" t="s">
        <v>152</v>
      </c>
      <c r="D274" s="326" t="s">
        <v>532</v>
      </c>
      <c r="E274" s="327">
        <v>1</v>
      </c>
      <c r="F274" s="325">
        <v>8</v>
      </c>
      <c r="G274" s="325">
        <v>9</v>
      </c>
      <c r="H274" s="325">
        <v>4684</v>
      </c>
      <c r="I274" s="325">
        <v>4684</v>
      </c>
      <c r="J274" s="325">
        <v>196</v>
      </c>
      <c r="K274" s="325">
        <v>2</v>
      </c>
      <c r="L274" s="325"/>
      <c r="M274" s="328" t="s">
        <v>681</v>
      </c>
      <c r="N274" s="9"/>
      <c r="O274" s="5"/>
      <c r="P274" s="95"/>
    </row>
    <row r="275" spans="1:16" ht="18.75" customHeight="1" x14ac:dyDescent="0.25">
      <c r="A275" s="19">
        <v>308</v>
      </c>
      <c r="B275" s="16" t="s">
        <v>692</v>
      </c>
      <c r="C275" s="16" t="s">
        <v>149</v>
      </c>
      <c r="D275" s="16" t="s">
        <v>532</v>
      </c>
      <c r="E275" s="21">
        <v>1</v>
      </c>
      <c r="F275" s="19">
        <v>8</v>
      </c>
      <c r="G275" s="19">
        <v>8</v>
      </c>
      <c r="H275" s="19">
        <v>4073</v>
      </c>
      <c r="I275" s="19">
        <v>4073</v>
      </c>
      <c r="J275" s="19">
        <v>89</v>
      </c>
      <c r="K275" s="19">
        <v>2</v>
      </c>
      <c r="L275" s="19"/>
      <c r="M275" s="24" t="s">
        <v>681</v>
      </c>
      <c r="N275" s="9"/>
      <c r="O275" s="5"/>
      <c r="P275" s="95"/>
    </row>
    <row r="276" spans="1:16" ht="18.75" customHeight="1" x14ac:dyDescent="0.25">
      <c r="A276" s="19">
        <v>309</v>
      </c>
      <c r="B276" s="16" t="s">
        <v>693</v>
      </c>
      <c r="C276" s="16" t="s">
        <v>533</v>
      </c>
      <c r="D276" s="16" t="s">
        <v>534</v>
      </c>
      <c r="E276" s="21">
        <v>1</v>
      </c>
      <c r="F276" s="19">
        <v>23</v>
      </c>
      <c r="G276" s="19">
        <v>25</v>
      </c>
      <c r="H276" s="19">
        <v>4087</v>
      </c>
      <c r="I276" s="19">
        <v>4087</v>
      </c>
      <c r="J276" s="19">
        <v>274</v>
      </c>
      <c r="K276" s="19">
        <v>1</v>
      </c>
      <c r="L276" s="19"/>
      <c r="M276" s="24" t="s">
        <v>681</v>
      </c>
      <c r="N276" s="9"/>
      <c r="O276" s="5"/>
      <c r="P276" s="95"/>
    </row>
    <row r="277" spans="1:16" ht="18.75" customHeight="1" x14ac:dyDescent="0.25">
      <c r="A277" s="19">
        <v>310</v>
      </c>
      <c r="B277" s="16" t="s">
        <v>694</v>
      </c>
      <c r="C277" s="16" t="s">
        <v>655</v>
      </c>
      <c r="D277" s="16" t="s">
        <v>532</v>
      </c>
      <c r="E277" s="21">
        <v>1</v>
      </c>
      <c r="F277" s="19">
        <v>14</v>
      </c>
      <c r="G277" s="19">
        <v>10</v>
      </c>
      <c r="H277" s="19">
        <v>18455</v>
      </c>
      <c r="I277" s="19">
        <v>18455</v>
      </c>
      <c r="J277" s="19">
        <v>177</v>
      </c>
      <c r="K277" s="19">
        <v>1</v>
      </c>
      <c r="L277" s="19"/>
      <c r="M277" s="24" t="s">
        <v>681</v>
      </c>
      <c r="N277" s="9"/>
      <c r="O277" s="5"/>
      <c r="P277" s="95"/>
    </row>
    <row r="278" spans="1:16" ht="18.75" customHeight="1" x14ac:dyDescent="0.25">
      <c r="A278" s="19">
        <v>311</v>
      </c>
      <c r="B278" s="16" t="s">
        <v>695</v>
      </c>
      <c r="C278" s="16" t="s">
        <v>144</v>
      </c>
      <c r="D278" s="16" t="s">
        <v>528</v>
      </c>
      <c r="E278" s="21">
        <v>1</v>
      </c>
      <c r="F278" s="19">
        <v>4</v>
      </c>
      <c r="G278" s="19">
        <v>3</v>
      </c>
      <c r="H278" s="19">
        <v>8800</v>
      </c>
      <c r="I278" s="19">
        <v>8800</v>
      </c>
      <c r="J278" s="19">
        <v>50</v>
      </c>
      <c r="K278" s="19">
        <v>1</v>
      </c>
      <c r="L278" s="19"/>
      <c r="M278" s="24" t="s">
        <v>681</v>
      </c>
      <c r="N278" s="9"/>
      <c r="O278" s="5"/>
      <c r="P278" s="95"/>
    </row>
    <row r="279" spans="1:16" ht="18.75" customHeight="1" x14ac:dyDescent="0.25">
      <c r="A279" s="19">
        <v>312</v>
      </c>
      <c r="B279" s="16" t="s">
        <v>696</v>
      </c>
      <c r="C279" s="16" t="s">
        <v>552</v>
      </c>
      <c r="D279" s="16" t="s">
        <v>534</v>
      </c>
      <c r="E279" s="21">
        <v>1</v>
      </c>
      <c r="F279" s="19">
        <v>9</v>
      </c>
      <c r="G279" s="19">
        <v>11</v>
      </c>
      <c r="H279" s="19">
        <v>11558</v>
      </c>
      <c r="I279" s="19">
        <v>11558</v>
      </c>
      <c r="J279" s="19">
        <v>142</v>
      </c>
      <c r="K279" s="19">
        <v>1</v>
      </c>
      <c r="L279" s="19">
        <v>1</v>
      </c>
      <c r="M279" s="24" t="s">
        <v>681</v>
      </c>
      <c r="N279" s="9"/>
      <c r="O279" s="5"/>
      <c r="P279" s="95"/>
    </row>
    <row r="280" spans="1:16" ht="18.75" customHeight="1" x14ac:dyDescent="0.25">
      <c r="A280" s="19">
        <v>313</v>
      </c>
      <c r="B280" s="16" t="s">
        <v>697</v>
      </c>
      <c r="C280" s="16" t="s">
        <v>538</v>
      </c>
      <c r="D280" s="16" t="s">
        <v>534</v>
      </c>
      <c r="E280" s="21">
        <v>1</v>
      </c>
      <c r="F280" s="19">
        <v>3</v>
      </c>
      <c r="G280" s="19">
        <v>9</v>
      </c>
      <c r="H280" s="19">
        <v>14152</v>
      </c>
      <c r="I280" s="19">
        <v>14152</v>
      </c>
      <c r="J280" s="19">
        <v>234</v>
      </c>
      <c r="K280" s="19">
        <v>5</v>
      </c>
      <c r="L280" s="19">
        <v>5</v>
      </c>
      <c r="M280" s="24" t="s">
        <v>681</v>
      </c>
      <c r="N280" s="9"/>
      <c r="O280" s="5"/>
      <c r="P280" s="95"/>
    </row>
    <row r="281" spans="1:16" ht="18.75" customHeight="1" x14ac:dyDescent="0.25">
      <c r="A281" s="19">
        <v>314</v>
      </c>
      <c r="B281" s="16" t="s">
        <v>698</v>
      </c>
      <c r="C281" s="16" t="s">
        <v>220</v>
      </c>
      <c r="D281" s="16" t="s">
        <v>534</v>
      </c>
      <c r="E281" s="21">
        <v>1</v>
      </c>
      <c r="F281" s="19">
        <v>8</v>
      </c>
      <c r="G281" s="19">
        <v>9</v>
      </c>
      <c r="H281" s="19">
        <v>57700</v>
      </c>
      <c r="I281" s="19">
        <v>57700</v>
      </c>
      <c r="J281" s="19">
        <v>1083</v>
      </c>
      <c r="K281" s="19">
        <v>2</v>
      </c>
      <c r="L281" s="19"/>
      <c r="M281" s="24" t="s">
        <v>681</v>
      </c>
      <c r="N281" s="9"/>
      <c r="O281" s="5"/>
      <c r="P281" s="95"/>
    </row>
    <row r="282" spans="1:16" ht="18.75" customHeight="1" x14ac:dyDescent="0.25">
      <c r="A282" s="19">
        <v>318</v>
      </c>
      <c r="B282" s="16" t="s">
        <v>699</v>
      </c>
      <c r="C282" s="16" t="s">
        <v>548</v>
      </c>
      <c r="D282" s="16" t="s">
        <v>532</v>
      </c>
      <c r="E282" s="21">
        <v>1</v>
      </c>
      <c r="F282" s="19">
        <v>7</v>
      </c>
      <c r="G282" s="19">
        <v>6</v>
      </c>
      <c r="H282" s="19">
        <v>5850</v>
      </c>
      <c r="I282" s="19">
        <v>5850</v>
      </c>
      <c r="J282" s="19">
        <v>296</v>
      </c>
      <c r="K282" s="19">
        <v>2</v>
      </c>
      <c r="L282" s="19"/>
      <c r="M282" s="24" t="s">
        <v>681</v>
      </c>
      <c r="N282" s="9"/>
      <c r="O282" s="5"/>
      <c r="P282" s="95"/>
    </row>
    <row r="283" spans="1:16" ht="18.75" customHeight="1" x14ac:dyDescent="0.25">
      <c r="A283" s="19">
        <v>319</v>
      </c>
      <c r="B283" s="16" t="s">
        <v>700</v>
      </c>
      <c r="C283" s="16" t="s">
        <v>573</v>
      </c>
      <c r="D283" s="16" t="s">
        <v>534</v>
      </c>
      <c r="E283" s="21">
        <v>1</v>
      </c>
      <c r="F283" s="19">
        <v>6</v>
      </c>
      <c r="G283" s="19">
        <v>6</v>
      </c>
      <c r="H283" s="19">
        <v>14120</v>
      </c>
      <c r="I283" s="19">
        <v>14120</v>
      </c>
      <c r="J283" s="19">
        <v>181</v>
      </c>
      <c r="K283" s="19">
        <v>1</v>
      </c>
      <c r="L283" s="19"/>
      <c r="M283" s="24" t="s">
        <v>681</v>
      </c>
      <c r="N283" s="9"/>
      <c r="O283" s="5"/>
      <c r="P283" s="95"/>
    </row>
    <row r="284" spans="1:16" ht="18.75" customHeight="1" x14ac:dyDescent="0.25">
      <c r="A284" s="19">
        <v>320</v>
      </c>
      <c r="B284" s="16" t="s">
        <v>701</v>
      </c>
      <c r="C284" s="16" t="s">
        <v>526</v>
      </c>
      <c r="D284" s="16" t="s">
        <v>527</v>
      </c>
      <c r="E284" s="21">
        <v>1</v>
      </c>
      <c r="F284" s="19">
        <v>15</v>
      </c>
      <c r="G284" s="19">
        <v>16</v>
      </c>
      <c r="H284" s="19">
        <v>2287</v>
      </c>
      <c r="I284" s="19">
        <v>2287</v>
      </c>
      <c r="J284" s="19">
        <v>126</v>
      </c>
      <c r="K284" s="19">
        <v>2</v>
      </c>
      <c r="L284" s="19"/>
      <c r="M284" s="24" t="s">
        <v>681</v>
      </c>
      <c r="N284" s="9"/>
      <c r="O284" s="5"/>
      <c r="P284" s="95"/>
    </row>
    <row r="285" spans="1:16" ht="18.75" customHeight="1" x14ac:dyDescent="0.25">
      <c r="A285" s="19">
        <v>321</v>
      </c>
      <c r="B285" s="16" t="s">
        <v>702</v>
      </c>
      <c r="C285" s="16" t="s">
        <v>133</v>
      </c>
      <c r="D285" s="16" t="s">
        <v>525</v>
      </c>
      <c r="E285" s="21">
        <v>1</v>
      </c>
      <c r="F285" s="19">
        <v>24</v>
      </c>
      <c r="G285" s="19">
        <v>22</v>
      </c>
      <c r="H285" s="19">
        <v>74900</v>
      </c>
      <c r="I285" s="19">
        <v>74900</v>
      </c>
      <c r="J285" s="19">
        <v>376</v>
      </c>
      <c r="K285" s="19">
        <v>3</v>
      </c>
      <c r="L285" s="19">
        <v>1</v>
      </c>
      <c r="M285" s="24" t="s">
        <v>681</v>
      </c>
      <c r="N285" s="9"/>
      <c r="O285" s="5"/>
      <c r="P285" s="95"/>
    </row>
    <row r="286" spans="1:16" ht="18.75" customHeight="1" x14ac:dyDescent="0.25">
      <c r="A286" s="19">
        <v>322</v>
      </c>
      <c r="B286" s="16" t="s">
        <v>703</v>
      </c>
      <c r="C286" s="16" t="s">
        <v>564</v>
      </c>
      <c r="D286" s="16" t="s">
        <v>528</v>
      </c>
      <c r="E286" s="21">
        <v>1</v>
      </c>
      <c r="F286" s="19">
        <v>25</v>
      </c>
      <c r="G286" s="19">
        <v>27</v>
      </c>
      <c r="H286" s="19">
        <v>11621</v>
      </c>
      <c r="I286" s="19">
        <v>11621</v>
      </c>
      <c r="J286" s="19">
        <v>220</v>
      </c>
      <c r="K286" s="19">
        <v>1</v>
      </c>
      <c r="L286" s="19"/>
      <c r="M286" s="24" t="s">
        <v>681</v>
      </c>
      <c r="N286" s="9"/>
      <c r="O286" s="5"/>
      <c r="P286" s="95"/>
    </row>
    <row r="287" spans="1:16" ht="18.75" customHeight="1" x14ac:dyDescent="0.25">
      <c r="A287" s="19">
        <v>323</v>
      </c>
      <c r="B287" s="16" t="s">
        <v>704</v>
      </c>
      <c r="C287" s="16" t="s">
        <v>705</v>
      </c>
      <c r="D287" s="16" t="s">
        <v>527</v>
      </c>
      <c r="E287" s="21">
        <v>1</v>
      </c>
      <c r="F287" s="19">
        <v>17</v>
      </c>
      <c r="G287" s="19">
        <v>19</v>
      </c>
      <c r="H287" s="19">
        <v>14497</v>
      </c>
      <c r="I287" s="19">
        <v>14497</v>
      </c>
      <c r="J287" s="19">
        <v>255</v>
      </c>
      <c r="K287" s="19">
        <v>4</v>
      </c>
      <c r="L287" s="19">
        <v>2</v>
      </c>
      <c r="M287" s="24" t="s">
        <v>681</v>
      </c>
      <c r="N287" s="9"/>
      <c r="O287" s="5"/>
      <c r="P287" s="95"/>
    </row>
    <row r="288" spans="1:16" ht="18.75" customHeight="1" x14ac:dyDescent="0.25">
      <c r="A288" s="19">
        <v>1323</v>
      </c>
      <c r="B288" s="16" t="s">
        <v>706</v>
      </c>
      <c r="C288" s="16" t="s">
        <v>116</v>
      </c>
      <c r="D288" s="16" t="s">
        <v>534</v>
      </c>
      <c r="E288" s="21">
        <v>1</v>
      </c>
      <c r="F288" s="19">
        <v>3</v>
      </c>
      <c r="G288" s="19">
        <v>9</v>
      </c>
      <c r="H288" s="19">
        <v>11332</v>
      </c>
      <c r="I288" s="19">
        <v>11332</v>
      </c>
      <c r="J288" s="19">
        <v>304</v>
      </c>
      <c r="K288" s="19">
        <v>5</v>
      </c>
      <c r="L288" s="19"/>
      <c r="M288" s="24" t="s">
        <v>681</v>
      </c>
      <c r="N288" s="9"/>
      <c r="O288" s="5"/>
      <c r="P288" s="95"/>
    </row>
    <row r="289" spans="1:16" ht="18.75" customHeight="1" x14ac:dyDescent="0.25">
      <c r="A289" s="19">
        <v>1325</v>
      </c>
      <c r="B289" s="16" t="s">
        <v>707</v>
      </c>
      <c r="C289" s="16" t="s">
        <v>211</v>
      </c>
      <c r="D289" s="16" t="s">
        <v>534</v>
      </c>
      <c r="E289" s="21">
        <v>1</v>
      </c>
      <c r="F289" s="19">
        <v>3</v>
      </c>
      <c r="G289" s="19">
        <v>3</v>
      </c>
      <c r="H289" s="19">
        <v>27</v>
      </c>
      <c r="I289" s="19">
        <v>27</v>
      </c>
      <c r="J289" s="19">
        <v>27</v>
      </c>
      <c r="K289" s="19">
        <v>1</v>
      </c>
      <c r="L289" s="19">
        <v>1</v>
      </c>
      <c r="M289" s="24" t="s">
        <v>681</v>
      </c>
      <c r="N289" s="9"/>
      <c r="O289" s="5"/>
      <c r="P289" s="95"/>
    </row>
    <row r="290" spans="1:16" ht="18.75" customHeight="1" x14ac:dyDescent="0.25">
      <c r="A290" s="19">
        <v>1326</v>
      </c>
      <c r="B290" s="16" t="s">
        <v>708</v>
      </c>
      <c r="C290" s="16" t="s">
        <v>550</v>
      </c>
      <c r="D290" s="16" t="s">
        <v>534</v>
      </c>
      <c r="E290" s="21">
        <v>1</v>
      </c>
      <c r="F290" s="19">
        <v>13</v>
      </c>
      <c r="G290" s="19">
        <v>13</v>
      </c>
      <c r="H290" s="19">
        <v>21050</v>
      </c>
      <c r="I290" s="19">
        <v>21050</v>
      </c>
      <c r="J290" s="19">
        <v>339</v>
      </c>
      <c r="K290" s="19">
        <v>2</v>
      </c>
      <c r="L290" s="19"/>
      <c r="M290" s="24" t="s">
        <v>681</v>
      </c>
      <c r="N290" s="9"/>
      <c r="O290" s="5"/>
      <c r="P290" s="95"/>
    </row>
    <row r="291" spans="1:16" ht="18.75" customHeight="1" x14ac:dyDescent="0.25">
      <c r="A291" s="19">
        <v>1327</v>
      </c>
      <c r="B291" s="16" t="s">
        <v>709</v>
      </c>
      <c r="C291" s="16" t="s">
        <v>566</v>
      </c>
      <c r="D291" s="16" t="s">
        <v>567</v>
      </c>
      <c r="E291" s="21">
        <v>1</v>
      </c>
      <c r="F291" s="19">
        <v>3</v>
      </c>
      <c r="G291" s="19">
        <v>2</v>
      </c>
      <c r="H291" s="19">
        <v>863</v>
      </c>
      <c r="I291" s="19">
        <v>863</v>
      </c>
      <c r="J291" s="19">
        <v>288</v>
      </c>
      <c r="K291" s="19">
        <v>1</v>
      </c>
      <c r="L291" s="19"/>
      <c r="M291" s="24" t="s">
        <v>681</v>
      </c>
      <c r="N291" s="9"/>
      <c r="O291" s="5"/>
      <c r="P291" s="95"/>
    </row>
    <row r="292" spans="1:16" ht="18.75" customHeight="1" x14ac:dyDescent="0.25">
      <c r="A292" s="329">
        <v>1328</v>
      </c>
      <c r="B292" s="330" t="s">
        <v>710</v>
      </c>
      <c r="C292" s="330" t="s">
        <v>133</v>
      </c>
      <c r="D292" s="330" t="s">
        <v>525</v>
      </c>
      <c r="E292" s="331">
        <v>1</v>
      </c>
      <c r="F292" s="329">
        <v>1</v>
      </c>
      <c r="G292" s="329">
        <v>1</v>
      </c>
      <c r="H292" s="329">
        <v>96</v>
      </c>
      <c r="I292" s="329">
        <v>96</v>
      </c>
      <c r="J292" s="329">
        <v>3</v>
      </c>
      <c r="K292" s="329">
        <v>1</v>
      </c>
      <c r="L292" s="329"/>
      <c r="M292" s="332" t="s">
        <v>681</v>
      </c>
      <c r="N292" s="9"/>
      <c r="O292" s="5"/>
      <c r="P292" s="95"/>
    </row>
    <row r="293" spans="1:16" ht="18.75" customHeight="1" x14ac:dyDescent="0.25">
      <c r="A293" s="19">
        <v>1330</v>
      </c>
      <c r="B293" s="308" t="s">
        <v>711</v>
      </c>
      <c r="C293" s="16" t="s">
        <v>220</v>
      </c>
      <c r="D293" s="16" t="s">
        <v>534</v>
      </c>
      <c r="E293" s="21">
        <v>1</v>
      </c>
      <c r="F293" s="19">
        <v>9</v>
      </c>
      <c r="G293" s="19">
        <v>3</v>
      </c>
      <c r="H293" s="19">
        <v>28785</v>
      </c>
      <c r="I293" s="19">
        <v>28785</v>
      </c>
      <c r="J293" s="19">
        <v>784</v>
      </c>
      <c r="K293" s="19">
        <v>3</v>
      </c>
      <c r="L293" s="19"/>
      <c r="M293" s="24" t="s">
        <v>681</v>
      </c>
      <c r="N293" s="9"/>
      <c r="O293" s="5"/>
      <c r="P293" s="95"/>
    </row>
    <row r="294" spans="1:16" ht="18.75" customHeight="1" x14ac:dyDescent="0.25">
      <c r="A294" s="5"/>
      <c r="E294" s="6"/>
      <c r="F294" s="5"/>
      <c r="G294" s="5"/>
      <c r="H294" s="5"/>
      <c r="I294" s="19">
        <f>SUM(I265:I293)</f>
        <v>695923</v>
      </c>
      <c r="J294" s="19">
        <f>SUM(J265:J293)</f>
        <v>10672</v>
      </c>
      <c r="K294" s="19">
        <f>SUM(K265:K293)</f>
        <v>69</v>
      </c>
      <c r="L294" s="19">
        <f>SUM(L265:L293)</f>
        <v>14</v>
      </c>
      <c r="M294" s="9"/>
      <c r="N294" s="9"/>
      <c r="O294" s="5"/>
      <c r="P294" s="95"/>
    </row>
    <row r="295" spans="1:16" ht="18.75" customHeight="1" x14ac:dyDescent="0.25">
      <c r="A295" s="5"/>
      <c r="E295" s="6"/>
      <c r="F295" s="5"/>
      <c r="G295" s="5"/>
      <c r="H295" s="5"/>
      <c r="I295" s="5"/>
      <c r="J295" s="5"/>
      <c r="K295" s="5"/>
      <c r="L295" s="5"/>
      <c r="M295" s="9"/>
      <c r="N295" s="9"/>
      <c r="O295" s="5"/>
      <c r="P295" s="95"/>
    </row>
    <row r="296" spans="1:16" ht="18.75" customHeight="1" x14ac:dyDescent="0.25">
      <c r="A296" s="1" t="s">
        <v>509</v>
      </c>
      <c r="B296" s="2" t="s">
        <v>510</v>
      </c>
      <c r="C296" s="2" t="s">
        <v>511</v>
      </c>
      <c r="D296" s="2" t="s">
        <v>512</v>
      </c>
      <c r="E296" s="324" t="s">
        <v>513</v>
      </c>
      <c r="F296" s="1" t="s">
        <v>514</v>
      </c>
      <c r="G296" s="1" t="s">
        <v>12</v>
      </c>
      <c r="H296" s="1" t="s">
        <v>515</v>
      </c>
      <c r="I296" s="1" t="s">
        <v>516</v>
      </c>
      <c r="J296" s="1" t="s">
        <v>712</v>
      </c>
      <c r="K296" s="5"/>
      <c r="L296" s="5"/>
      <c r="M296" s="9"/>
      <c r="N296" s="9"/>
      <c r="O296" s="5"/>
      <c r="P296" s="95"/>
    </row>
    <row r="297" spans="1:16" ht="18.75" customHeight="1" x14ac:dyDescent="0.25">
      <c r="A297" s="19">
        <v>1329</v>
      </c>
      <c r="B297" s="16" t="s">
        <v>713</v>
      </c>
      <c r="C297" s="16" t="s">
        <v>566</v>
      </c>
      <c r="D297" s="16" t="s">
        <v>567</v>
      </c>
      <c r="E297" s="21">
        <v>1</v>
      </c>
      <c r="F297" s="19">
        <v>1</v>
      </c>
      <c r="G297" s="19">
        <v>1</v>
      </c>
      <c r="H297" s="19">
        <v>25</v>
      </c>
      <c r="I297" s="19">
        <v>25</v>
      </c>
      <c r="J297" s="19">
        <v>2</v>
      </c>
      <c r="K297" s="19">
        <v>1</v>
      </c>
      <c r="L297" s="19">
        <v>0</v>
      </c>
      <c r="M297" s="24" t="s">
        <v>714</v>
      </c>
      <c r="N297" s="9"/>
      <c r="O297" s="5"/>
      <c r="P297" s="95"/>
    </row>
    <row r="298" spans="1:16" ht="18.75" customHeight="1" x14ac:dyDescent="0.25">
      <c r="A298" s="19">
        <v>1331</v>
      </c>
      <c r="B298" s="16" t="s">
        <v>715</v>
      </c>
      <c r="C298" s="16" t="s">
        <v>716</v>
      </c>
      <c r="D298" s="16" t="s">
        <v>525</v>
      </c>
      <c r="E298" s="21">
        <v>1</v>
      </c>
      <c r="F298" s="19">
        <v>1</v>
      </c>
      <c r="G298" s="19">
        <v>1</v>
      </c>
      <c r="H298" s="19">
        <v>6</v>
      </c>
      <c r="I298" s="19">
        <v>6</v>
      </c>
      <c r="J298" s="19">
        <v>6</v>
      </c>
      <c r="K298" s="19">
        <v>1</v>
      </c>
      <c r="L298" s="19">
        <v>0</v>
      </c>
      <c r="M298" s="24" t="s">
        <v>714</v>
      </c>
      <c r="N298" s="9"/>
      <c r="O298" s="5"/>
      <c r="P298" s="95"/>
    </row>
    <row r="299" spans="1:16" ht="18.75" customHeight="1" x14ac:dyDescent="0.25">
      <c r="A299" s="19">
        <v>1332</v>
      </c>
      <c r="B299" s="16" t="s">
        <v>717</v>
      </c>
      <c r="C299" s="16" t="s">
        <v>566</v>
      </c>
      <c r="D299" s="16" t="s">
        <v>567</v>
      </c>
      <c r="E299" s="21">
        <v>1</v>
      </c>
      <c r="F299" s="19">
        <v>1</v>
      </c>
      <c r="G299" s="19">
        <v>1</v>
      </c>
      <c r="H299" s="19">
        <v>25</v>
      </c>
      <c r="I299" s="19">
        <v>25</v>
      </c>
      <c r="J299" s="19">
        <v>1</v>
      </c>
      <c r="K299" s="19">
        <v>1</v>
      </c>
      <c r="L299" s="19">
        <v>0</v>
      </c>
      <c r="M299" s="24" t="s">
        <v>714</v>
      </c>
      <c r="N299" s="9"/>
      <c r="O299" s="5"/>
      <c r="P299" s="95"/>
    </row>
    <row r="300" spans="1:16" ht="18.75" customHeight="1" x14ac:dyDescent="0.25">
      <c r="A300" s="19">
        <v>1334</v>
      </c>
      <c r="B300" s="16" t="s">
        <v>718</v>
      </c>
      <c r="C300" s="16" t="s">
        <v>566</v>
      </c>
      <c r="D300" s="16" t="s">
        <v>567</v>
      </c>
      <c r="E300" s="21">
        <v>1</v>
      </c>
      <c r="F300" s="19">
        <v>30</v>
      </c>
      <c r="G300" s="19">
        <v>36</v>
      </c>
      <c r="H300" s="19">
        <v>33605</v>
      </c>
      <c r="I300" s="19">
        <v>33605</v>
      </c>
      <c r="J300" s="19">
        <v>1645</v>
      </c>
      <c r="K300" s="19">
        <v>6</v>
      </c>
      <c r="L300" s="19">
        <v>0</v>
      </c>
      <c r="M300" s="24" t="s">
        <v>714</v>
      </c>
      <c r="N300" s="9"/>
      <c r="O300" s="5"/>
      <c r="P300" s="95"/>
    </row>
    <row r="301" spans="1:16" ht="18.75" customHeight="1" x14ac:dyDescent="0.25">
      <c r="A301" s="19">
        <v>1335</v>
      </c>
      <c r="B301" s="16" t="s">
        <v>719</v>
      </c>
      <c r="C301" s="16" t="s">
        <v>566</v>
      </c>
      <c r="D301" s="16" t="s">
        <v>567</v>
      </c>
      <c r="E301" s="21">
        <v>1</v>
      </c>
      <c r="F301" s="19">
        <v>23</v>
      </c>
      <c r="G301" s="19">
        <v>7</v>
      </c>
      <c r="H301" s="19">
        <v>3574</v>
      </c>
      <c r="I301" s="19">
        <v>3574</v>
      </c>
      <c r="J301" s="19">
        <v>260</v>
      </c>
      <c r="K301" s="19">
        <v>3</v>
      </c>
      <c r="L301" s="19">
        <v>0</v>
      </c>
      <c r="M301" s="24" t="s">
        <v>714</v>
      </c>
      <c r="N301" s="9"/>
      <c r="O301" s="5"/>
      <c r="P301" s="95"/>
    </row>
    <row r="302" spans="1:16" ht="18.75" customHeight="1" x14ac:dyDescent="0.25">
      <c r="A302" s="19">
        <v>1336</v>
      </c>
      <c r="B302" s="16" t="s">
        <v>720</v>
      </c>
      <c r="C302" s="16" t="s">
        <v>220</v>
      </c>
      <c r="D302" s="16" t="s">
        <v>534</v>
      </c>
      <c r="E302" s="21">
        <v>1</v>
      </c>
      <c r="F302" s="19">
        <v>15</v>
      </c>
      <c r="G302" s="19">
        <v>4</v>
      </c>
      <c r="H302" s="19">
        <v>72328</v>
      </c>
      <c r="I302" s="19">
        <v>72328</v>
      </c>
      <c r="J302" s="19">
        <v>1068</v>
      </c>
      <c r="K302" s="19">
        <v>5</v>
      </c>
      <c r="L302" s="19">
        <v>0</v>
      </c>
      <c r="M302" s="24" t="s">
        <v>714</v>
      </c>
      <c r="N302" s="9"/>
      <c r="O302" s="5"/>
      <c r="P302" s="95"/>
    </row>
    <row r="303" spans="1:16" ht="18.75" customHeight="1" x14ac:dyDescent="0.25">
      <c r="A303" s="19">
        <v>1337</v>
      </c>
      <c r="B303" s="16" t="s">
        <v>721</v>
      </c>
      <c r="C303" s="16" t="s">
        <v>553</v>
      </c>
      <c r="D303" s="16" t="s">
        <v>527</v>
      </c>
      <c r="E303" s="21">
        <v>1</v>
      </c>
      <c r="F303" s="19">
        <v>108</v>
      </c>
      <c r="G303" s="19">
        <v>120</v>
      </c>
      <c r="H303" s="19">
        <v>152045</v>
      </c>
      <c r="I303" s="19">
        <v>152045</v>
      </c>
      <c r="J303" s="19">
        <v>3646</v>
      </c>
      <c r="K303" s="19">
        <v>20</v>
      </c>
      <c r="L303" s="19">
        <v>3</v>
      </c>
      <c r="M303" s="24" t="s">
        <v>714</v>
      </c>
      <c r="N303" s="9"/>
      <c r="O303" s="5"/>
      <c r="P303" s="95"/>
    </row>
    <row r="304" spans="1:16" ht="18.75" customHeight="1" x14ac:dyDescent="0.25">
      <c r="A304" s="19">
        <v>1338</v>
      </c>
      <c r="B304" s="16" t="s">
        <v>722</v>
      </c>
      <c r="C304" s="16" t="s">
        <v>530</v>
      </c>
      <c r="D304" s="16" t="s">
        <v>525</v>
      </c>
      <c r="E304" s="21">
        <v>1</v>
      </c>
      <c r="F304" s="19">
        <v>8</v>
      </c>
      <c r="G304" s="19">
        <v>11</v>
      </c>
      <c r="H304" s="19">
        <v>37390</v>
      </c>
      <c r="I304" s="19">
        <v>37390</v>
      </c>
      <c r="J304" s="19">
        <v>323</v>
      </c>
      <c r="K304" s="19">
        <v>2</v>
      </c>
      <c r="L304" s="19">
        <v>0</v>
      </c>
      <c r="M304" s="24" t="s">
        <v>714</v>
      </c>
      <c r="N304" s="9"/>
      <c r="O304" s="5"/>
      <c r="P304" s="95"/>
    </row>
    <row r="305" spans="1:16" ht="18.75" customHeight="1" x14ac:dyDescent="0.25">
      <c r="A305" s="19">
        <v>1339</v>
      </c>
      <c r="B305" s="16" t="s">
        <v>692</v>
      </c>
      <c r="C305" s="16" t="s">
        <v>149</v>
      </c>
      <c r="D305" s="16" t="s">
        <v>532</v>
      </c>
      <c r="E305" s="21">
        <v>1</v>
      </c>
      <c r="F305" s="19">
        <v>19</v>
      </c>
      <c r="G305" s="19">
        <v>16</v>
      </c>
      <c r="H305" s="19">
        <v>26675</v>
      </c>
      <c r="I305" s="19">
        <v>26675</v>
      </c>
      <c r="J305" s="19">
        <v>144</v>
      </c>
      <c r="K305" s="19">
        <v>2</v>
      </c>
      <c r="L305" s="19">
        <v>0</v>
      </c>
      <c r="M305" s="24" t="s">
        <v>714</v>
      </c>
      <c r="N305" s="9"/>
      <c r="O305" s="5"/>
      <c r="P305" s="95"/>
    </row>
    <row r="306" spans="1:16" ht="18.75" customHeight="1" x14ac:dyDescent="0.25">
      <c r="A306" s="19">
        <v>1340</v>
      </c>
      <c r="B306" s="16" t="s">
        <v>723</v>
      </c>
      <c r="C306" s="16" t="s">
        <v>531</v>
      </c>
      <c r="D306" s="16" t="s">
        <v>525</v>
      </c>
      <c r="E306" s="21">
        <v>1</v>
      </c>
      <c r="F306" s="19">
        <v>16</v>
      </c>
      <c r="G306" s="19">
        <v>18</v>
      </c>
      <c r="H306" s="19">
        <v>14072</v>
      </c>
      <c r="I306" s="19">
        <v>14072</v>
      </c>
      <c r="J306" s="19">
        <v>204</v>
      </c>
      <c r="K306" s="19">
        <v>3</v>
      </c>
      <c r="L306" s="19">
        <v>0</v>
      </c>
      <c r="M306" s="24" t="s">
        <v>714</v>
      </c>
      <c r="N306" s="9"/>
      <c r="O306" s="5"/>
      <c r="P306" s="95"/>
    </row>
    <row r="307" spans="1:16" ht="18.75" customHeight="1" x14ac:dyDescent="0.25">
      <c r="A307" s="19">
        <v>1342</v>
      </c>
      <c r="B307" s="16" t="s">
        <v>724</v>
      </c>
      <c r="C307" s="16" t="s">
        <v>655</v>
      </c>
      <c r="D307" s="16" t="s">
        <v>532</v>
      </c>
      <c r="E307" s="21">
        <v>1</v>
      </c>
      <c r="F307" s="19">
        <v>1</v>
      </c>
      <c r="G307" s="19">
        <v>1</v>
      </c>
      <c r="H307" s="19">
        <v>3600</v>
      </c>
      <c r="I307" s="19">
        <v>3600</v>
      </c>
      <c r="J307" s="19">
        <v>18</v>
      </c>
      <c r="K307" s="19">
        <v>1</v>
      </c>
      <c r="L307" s="19">
        <v>0</v>
      </c>
      <c r="M307" s="24" t="s">
        <v>714</v>
      </c>
      <c r="N307" s="9"/>
      <c r="O307" s="5"/>
      <c r="P307" s="95"/>
    </row>
    <row r="308" spans="1:16" ht="18.75" customHeight="1" x14ac:dyDescent="0.25">
      <c r="A308" s="19">
        <v>1343</v>
      </c>
      <c r="B308" s="16" t="s">
        <v>725</v>
      </c>
      <c r="C308" s="16" t="s">
        <v>552</v>
      </c>
      <c r="D308" s="16" t="s">
        <v>534</v>
      </c>
      <c r="E308" s="21">
        <v>1</v>
      </c>
      <c r="F308" s="19">
        <v>30</v>
      </c>
      <c r="G308" s="19">
        <v>36</v>
      </c>
      <c r="H308" s="19">
        <v>33331</v>
      </c>
      <c r="I308" s="19">
        <v>33331</v>
      </c>
      <c r="J308" s="19">
        <v>1045</v>
      </c>
      <c r="K308" s="19">
        <v>3</v>
      </c>
      <c r="L308" s="19">
        <v>1</v>
      </c>
      <c r="M308" s="24" t="s">
        <v>714</v>
      </c>
      <c r="N308" s="9"/>
      <c r="O308" s="5"/>
      <c r="P308" s="95"/>
    </row>
    <row r="309" spans="1:16" ht="18.75" customHeight="1" x14ac:dyDescent="0.25">
      <c r="A309" s="19">
        <v>1347</v>
      </c>
      <c r="B309" s="16" t="s">
        <v>726</v>
      </c>
      <c r="C309" s="16" t="s">
        <v>538</v>
      </c>
      <c r="D309" s="16" t="s">
        <v>534</v>
      </c>
      <c r="E309" s="21">
        <v>1</v>
      </c>
      <c r="F309" s="19">
        <v>22</v>
      </c>
      <c r="G309" s="19">
        <v>25</v>
      </c>
      <c r="H309" s="19">
        <v>13052</v>
      </c>
      <c r="I309" s="19">
        <v>13052</v>
      </c>
      <c r="J309" s="19">
        <v>358</v>
      </c>
      <c r="K309" s="19">
        <v>2</v>
      </c>
      <c r="L309" s="19">
        <v>0</v>
      </c>
      <c r="M309" s="24" t="s">
        <v>714</v>
      </c>
      <c r="N309" s="9"/>
      <c r="O309" s="5"/>
      <c r="P309" s="95"/>
    </row>
    <row r="310" spans="1:16" ht="18.75" customHeight="1" x14ac:dyDescent="0.25">
      <c r="A310" s="19">
        <v>1348</v>
      </c>
      <c r="B310" s="16" t="s">
        <v>727</v>
      </c>
      <c r="C310" s="16" t="s">
        <v>220</v>
      </c>
      <c r="D310" s="16" t="s">
        <v>534</v>
      </c>
      <c r="E310" s="21">
        <v>1</v>
      </c>
      <c r="F310" s="19">
        <v>3</v>
      </c>
      <c r="G310" s="19">
        <v>2</v>
      </c>
      <c r="H310" s="19">
        <v>4550</v>
      </c>
      <c r="I310" s="19">
        <v>4550</v>
      </c>
      <c r="J310" s="19">
        <v>137</v>
      </c>
      <c r="K310" s="19">
        <v>2</v>
      </c>
      <c r="L310" s="19">
        <v>0</v>
      </c>
      <c r="M310" s="24" t="s">
        <v>714</v>
      </c>
      <c r="N310" s="9"/>
      <c r="O310" s="5"/>
      <c r="P310" s="95"/>
    </row>
    <row r="311" spans="1:16" ht="18.75" customHeight="1" x14ac:dyDescent="0.25">
      <c r="A311" s="19">
        <v>1349</v>
      </c>
      <c r="B311" s="16" t="s">
        <v>728</v>
      </c>
      <c r="C311" s="16" t="s">
        <v>548</v>
      </c>
      <c r="D311" s="16" t="s">
        <v>532</v>
      </c>
      <c r="E311" s="21">
        <v>1</v>
      </c>
      <c r="F311" s="19">
        <v>2</v>
      </c>
      <c r="G311" s="19">
        <v>5</v>
      </c>
      <c r="H311" s="19">
        <v>2225</v>
      </c>
      <c r="I311" s="19">
        <v>2225</v>
      </c>
      <c r="J311" s="19">
        <v>235</v>
      </c>
      <c r="K311" s="19">
        <v>2</v>
      </c>
      <c r="L311" s="19">
        <v>0</v>
      </c>
      <c r="M311" s="24" t="s">
        <v>714</v>
      </c>
      <c r="N311" s="9"/>
      <c r="O311" s="5"/>
      <c r="P311" s="95"/>
    </row>
    <row r="312" spans="1:16" ht="18.75" customHeight="1" x14ac:dyDescent="0.25">
      <c r="A312" s="19">
        <v>1350</v>
      </c>
      <c r="B312" s="16" t="s">
        <v>729</v>
      </c>
      <c r="C312" s="16" t="s">
        <v>573</v>
      </c>
      <c r="D312" s="16" t="s">
        <v>534</v>
      </c>
      <c r="E312" s="21">
        <v>1</v>
      </c>
      <c r="F312" s="19">
        <v>32</v>
      </c>
      <c r="G312" s="19">
        <v>40</v>
      </c>
      <c r="H312" s="19">
        <v>69912</v>
      </c>
      <c r="I312" s="19">
        <v>69912</v>
      </c>
      <c r="J312" s="19">
        <v>2008</v>
      </c>
      <c r="K312" s="19">
        <v>8</v>
      </c>
      <c r="L312" s="19">
        <v>1</v>
      </c>
      <c r="M312" s="24" t="s">
        <v>714</v>
      </c>
      <c r="N312" s="9"/>
      <c r="O312" s="5"/>
      <c r="P312" s="95"/>
    </row>
    <row r="313" spans="1:16" ht="18.75" customHeight="1" x14ac:dyDescent="0.25">
      <c r="A313" s="19">
        <v>1352</v>
      </c>
      <c r="B313" s="16" t="s">
        <v>730</v>
      </c>
      <c r="C313" s="16" t="s">
        <v>551</v>
      </c>
      <c r="D313" s="16" t="s">
        <v>547</v>
      </c>
      <c r="E313" s="21">
        <v>1</v>
      </c>
      <c r="F313" s="19">
        <v>26</v>
      </c>
      <c r="G313" s="19">
        <v>33</v>
      </c>
      <c r="H313" s="19">
        <v>43639</v>
      </c>
      <c r="I313" s="19">
        <v>43639</v>
      </c>
      <c r="J313" s="19">
        <v>1608</v>
      </c>
      <c r="K313" s="19">
        <v>6</v>
      </c>
      <c r="L313" s="19">
        <v>1</v>
      </c>
      <c r="M313" s="24" t="s">
        <v>714</v>
      </c>
      <c r="N313" s="9"/>
      <c r="O313" s="5"/>
      <c r="P313" s="95"/>
    </row>
    <row r="314" spans="1:16" ht="18.75" customHeight="1" x14ac:dyDescent="0.25">
      <c r="A314" s="19">
        <v>1353</v>
      </c>
      <c r="B314" s="16" t="s">
        <v>731</v>
      </c>
      <c r="C314" s="16" t="s">
        <v>325</v>
      </c>
      <c r="D314" s="16" t="s">
        <v>534</v>
      </c>
      <c r="E314" s="21">
        <v>1</v>
      </c>
      <c r="F314" s="19">
        <v>5</v>
      </c>
      <c r="G314" s="19">
        <v>5</v>
      </c>
      <c r="H314" s="19">
        <v>3084</v>
      </c>
      <c r="I314" s="19">
        <v>3084</v>
      </c>
      <c r="J314" s="19">
        <v>129</v>
      </c>
      <c r="K314" s="19">
        <v>1</v>
      </c>
      <c r="L314" s="19">
        <v>0</v>
      </c>
      <c r="M314" s="24" t="s">
        <v>714</v>
      </c>
      <c r="N314" s="9"/>
      <c r="O314" s="5"/>
      <c r="P314" s="95"/>
    </row>
    <row r="315" spans="1:16" ht="18.75" customHeight="1" x14ac:dyDescent="0.25">
      <c r="A315" s="19">
        <v>1354</v>
      </c>
      <c r="B315" s="16" t="s">
        <v>732</v>
      </c>
      <c r="C315" s="16" t="s">
        <v>550</v>
      </c>
      <c r="D315" s="16" t="s">
        <v>534</v>
      </c>
      <c r="E315" s="21">
        <v>1</v>
      </c>
      <c r="F315" s="19">
        <v>1</v>
      </c>
      <c r="G315" s="19">
        <v>1</v>
      </c>
      <c r="H315" s="19">
        <v>500</v>
      </c>
      <c r="I315" s="19">
        <v>500</v>
      </c>
      <c r="J315" s="19">
        <v>20</v>
      </c>
      <c r="K315" s="19">
        <v>1</v>
      </c>
      <c r="L315" s="19">
        <v>0</v>
      </c>
      <c r="M315" s="24" t="s">
        <v>714</v>
      </c>
      <c r="N315" s="9"/>
      <c r="O315" s="5"/>
      <c r="P315" s="95"/>
    </row>
    <row r="316" spans="1:16" ht="18.75" customHeight="1" x14ac:dyDescent="0.25">
      <c r="A316" s="19">
        <v>1355</v>
      </c>
      <c r="B316" s="16" t="s">
        <v>733</v>
      </c>
      <c r="C316" s="16" t="s">
        <v>566</v>
      </c>
      <c r="D316" s="16" t="s">
        <v>567</v>
      </c>
      <c r="E316" s="21">
        <v>1</v>
      </c>
      <c r="F316" s="19">
        <v>1</v>
      </c>
      <c r="G316" s="19">
        <v>2</v>
      </c>
      <c r="H316" s="19">
        <v>32725</v>
      </c>
      <c r="I316" s="19">
        <v>32725</v>
      </c>
      <c r="J316" s="19">
        <v>1310</v>
      </c>
      <c r="K316" s="19">
        <v>2</v>
      </c>
      <c r="L316" s="19">
        <v>2</v>
      </c>
      <c r="M316" s="24" t="s">
        <v>714</v>
      </c>
      <c r="N316" s="9"/>
      <c r="O316" s="5"/>
      <c r="P316" s="95"/>
    </row>
    <row r="317" spans="1:16" ht="18.75" customHeight="1" x14ac:dyDescent="0.25">
      <c r="A317" s="19">
        <v>1356</v>
      </c>
      <c r="B317" s="16" t="s">
        <v>734</v>
      </c>
      <c r="C317" s="16" t="s">
        <v>325</v>
      </c>
      <c r="D317" s="16" t="s">
        <v>534</v>
      </c>
      <c r="E317" s="21">
        <v>1</v>
      </c>
      <c r="F317" s="19">
        <v>2</v>
      </c>
      <c r="G317" s="19">
        <v>2</v>
      </c>
      <c r="H317" s="19">
        <v>5</v>
      </c>
      <c r="I317" s="19">
        <v>5</v>
      </c>
      <c r="J317" s="19">
        <v>3</v>
      </c>
      <c r="K317" s="19">
        <v>1</v>
      </c>
      <c r="L317" s="19">
        <v>0</v>
      </c>
      <c r="M317" s="24" t="s">
        <v>714</v>
      </c>
      <c r="N317" s="9"/>
      <c r="O317" s="5"/>
      <c r="P317" s="95"/>
    </row>
    <row r="318" spans="1:16" ht="18.75" customHeight="1" x14ac:dyDescent="0.25">
      <c r="A318" s="19">
        <v>1357</v>
      </c>
      <c r="B318" s="16" t="s">
        <v>735</v>
      </c>
      <c r="C318" s="16" t="s">
        <v>551</v>
      </c>
      <c r="D318" s="16" t="s">
        <v>547</v>
      </c>
      <c r="E318" s="21">
        <v>1</v>
      </c>
      <c r="F318" s="19">
        <v>1</v>
      </c>
      <c r="G318" s="19">
        <v>2</v>
      </c>
      <c r="H318" s="19">
        <v>5960</v>
      </c>
      <c r="I318" s="19">
        <v>5960</v>
      </c>
      <c r="J318" s="19">
        <v>596</v>
      </c>
      <c r="K318" s="19">
        <v>1</v>
      </c>
      <c r="L318" s="19">
        <v>0</v>
      </c>
      <c r="M318" s="24" t="s">
        <v>714</v>
      </c>
      <c r="N318" s="9"/>
      <c r="O318" s="5"/>
      <c r="P318" s="95"/>
    </row>
    <row r="319" spans="1:16" ht="18.75" customHeight="1" x14ac:dyDescent="0.25">
      <c r="A319" s="19">
        <v>1358</v>
      </c>
      <c r="B319" s="16" t="s">
        <v>736</v>
      </c>
      <c r="C319" s="16" t="s">
        <v>551</v>
      </c>
      <c r="D319" s="16" t="s">
        <v>547</v>
      </c>
      <c r="E319" s="21">
        <v>1</v>
      </c>
      <c r="F319" s="19">
        <v>1</v>
      </c>
      <c r="G319" s="19">
        <v>1</v>
      </c>
      <c r="H319" s="19">
        <v>1350</v>
      </c>
      <c r="I319" s="19">
        <v>1350</v>
      </c>
      <c r="J319" s="19">
        <v>27</v>
      </c>
      <c r="K319" s="19">
        <v>1</v>
      </c>
      <c r="L319" s="19">
        <v>0</v>
      </c>
      <c r="M319" s="24" t="s">
        <v>714</v>
      </c>
      <c r="N319" s="9"/>
      <c r="O319" s="5"/>
      <c r="P319" s="95"/>
    </row>
    <row r="320" spans="1:16" ht="18.75" customHeight="1" x14ac:dyDescent="0.25">
      <c r="A320" s="19">
        <v>1359</v>
      </c>
      <c r="B320" s="16" t="s">
        <v>737</v>
      </c>
      <c r="C320" s="16" t="s">
        <v>566</v>
      </c>
      <c r="D320" s="16" t="s">
        <v>567</v>
      </c>
      <c r="E320" s="21">
        <v>1</v>
      </c>
      <c r="F320" s="19">
        <v>5</v>
      </c>
      <c r="G320" s="19">
        <v>5</v>
      </c>
      <c r="H320" s="19">
        <v>2956</v>
      </c>
      <c r="I320" s="19">
        <v>2956</v>
      </c>
      <c r="J320" s="19">
        <v>242</v>
      </c>
      <c r="K320" s="19">
        <v>2</v>
      </c>
      <c r="L320" s="19">
        <v>0</v>
      </c>
      <c r="M320" s="24" t="s">
        <v>714</v>
      </c>
      <c r="N320" s="9"/>
      <c r="O320" s="5"/>
      <c r="P320" s="95"/>
    </row>
    <row r="321" spans="1:16" ht="18.75" customHeight="1" x14ac:dyDescent="0.25">
      <c r="A321" s="19">
        <v>1360</v>
      </c>
      <c r="B321" s="16" t="s">
        <v>738</v>
      </c>
      <c r="C321" s="16" t="s">
        <v>739</v>
      </c>
      <c r="D321" s="16" t="s">
        <v>532</v>
      </c>
      <c r="E321" s="21">
        <v>1</v>
      </c>
      <c r="F321" s="19">
        <v>46</v>
      </c>
      <c r="G321" s="19">
        <v>28</v>
      </c>
      <c r="H321" s="19">
        <v>17215</v>
      </c>
      <c r="I321" s="19">
        <v>17215</v>
      </c>
      <c r="J321" s="19">
        <v>845</v>
      </c>
      <c r="K321" s="19">
        <v>3</v>
      </c>
      <c r="L321" s="19">
        <v>0</v>
      </c>
      <c r="M321" s="24" t="s">
        <v>714</v>
      </c>
      <c r="N321" s="9"/>
      <c r="O321" s="5"/>
      <c r="P321" s="95"/>
    </row>
    <row r="322" spans="1:16" ht="18.75" customHeight="1" x14ac:dyDescent="0.25">
      <c r="A322" s="19">
        <v>1361</v>
      </c>
      <c r="B322" s="16" t="s">
        <v>740</v>
      </c>
      <c r="C322" s="16" t="s">
        <v>551</v>
      </c>
      <c r="D322" s="16" t="s">
        <v>547</v>
      </c>
      <c r="E322" s="21">
        <v>1</v>
      </c>
      <c r="F322" s="19">
        <v>3</v>
      </c>
      <c r="G322" s="19">
        <v>5</v>
      </c>
      <c r="H322" s="19">
        <v>492</v>
      </c>
      <c r="I322" s="19">
        <v>492</v>
      </c>
      <c r="J322" s="19">
        <v>18</v>
      </c>
      <c r="K322" s="19">
        <v>1</v>
      </c>
      <c r="L322" s="19">
        <v>0</v>
      </c>
      <c r="M322" s="24" t="s">
        <v>714</v>
      </c>
      <c r="N322" s="9"/>
      <c r="O322" s="5"/>
      <c r="P322" s="95"/>
    </row>
    <row r="323" spans="1:16" ht="18.75" customHeight="1" x14ac:dyDescent="0.25">
      <c r="A323" s="19">
        <v>1362</v>
      </c>
      <c r="B323" s="16" t="s">
        <v>741</v>
      </c>
      <c r="C323" s="16" t="s">
        <v>538</v>
      </c>
      <c r="D323" s="16" t="s">
        <v>534</v>
      </c>
      <c r="E323" s="21">
        <v>1</v>
      </c>
      <c r="F323" s="19">
        <v>3</v>
      </c>
      <c r="G323" s="19">
        <v>2</v>
      </c>
      <c r="H323" s="19">
        <v>26</v>
      </c>
      <c r="I323" s="19">
        <v>26</v>
      </c>
      <c r="J323" s="19">
        <v>13</v>
      </c>
      <c r="K323" s="19">
        <v>1</v>
      </c>
      <c r="L323" s="19">
        <v>0</v>
      </c>
      <c r="M323" s="24" t="s">
        <v>714</v>
      </c>
      <c r="N323" s="9"/>
      <c r="O323" s="5"/>
      <c r="P323" s="95"/>
    </row>
    <row r="324" spans="1:16" ht="18.75" customHeight="1" x14ac:dyDescent="0.25">
      <c r="A324" s="19">
        <v>1363</v>
      </c>
      <c r="B324" s="16" t="s">
        <v>742</v>
      </c>
      <c r="C324" s="16" t="s">
        <v>573</v>
      </c>
      <c r="D324" s="16" t="s">
        <v>534</v>
      </c>
      <c r="E324" s="21">
        <v>1</v>
      </c>
      <c r="F324" s="19">
        <v>1</v>
      </c>
      <c r="G324" s="19">
        <v>2</v>
      </c>
      <c r="H324" s="19">
        <v>58</v>
      </c>
      <c r="I324" s="49">
        <v>58</v>
      </c>
      <c r="J324" s="49">
        <v>29</v>
      </c>
      <c r="K324" s="49">
        <v>1</v>
      </c>
      <c r="L324" s="49">
        <v>0</v>
      </c>
      <c r="M324" s="24" t="s">
        <v>714</v>
      </c>
      <c r="N324" s="9"/>
      <c r="O324" s="5"/>
      <c r="P324" s="95"/>
    </row>
    <row r="325" spans="1:16" ht="18.75" customHeight="1" x14ac:dyDescent="0.25">
      <c r="A325" s="5"/>
      <c r="E325" s="6"/>
      <c r="F325" s="5"/>
      <c r="G325" s="5"/>
      <c r="H325" s="5"/>
      <c r="I325" s="19">
        <f>SUM(I297:I324)</f>
        <v>574425</v>
      </c>
      <c r="J325" s="19">
        <f>SUM(J297:J324)</f>
        <v>15940</v>
      </c>
      <c r="K325" s="19">
        <f>SUM(K297:K324)</f>
        <v>83</v>
      </c>
      <c r="L325" s="19">
        <f>SUM(L297:L324)</f>
        <v>8</v>
      </c>
      <c r="M325" s="9"/>
      <c r="N325" s="9"/>
      <c r="O325" s="5"/>
      <c r="P325" s="95"/>
    </row>
    <row r="326" spans="1:16" ht="18.75" customHeight="1" x14ac:dyDescent="0.25">
      <c r="A326" s="5"/>
      <c r="E326" s="6"/>
      <c r="F326" s="5"/>
      <c r="G326" s="5"/>
      <c r="H326" s="5"/>
      <c r="I326" s="5"/>
      <c r="J326" s="5"/>
      <c r="K326" s="5"/>
      <c r="L326" s="5"/>
      <c r="M326" s="9"/>
      <c r="N326" s="9"/>
      <c r="O326" s="5"/>
      <c r="P326" s="95"/>
    </row>
    <row r="327" spans="1:16" ht="18.75" customHeight="1" x14ac:dyDescent="0.25">
      <c r="A327" s="19">
        <v>1364</v>
      </c>
      <c r="B327" s="308" t="s">
        <v>743</v>
      </c>
      <c r="C327" s="304" t="s">
        <v>530</v>
      </c>
      <c r="D327" s="16" t="s">
        <v>525</v>
      </c>
      <c r="E327" s="21">
        <v>1</v>
      </c>
      <c r="F327" s="19">
        <v>1</v>
      </c>
      <c r="G327" s="19">
        <v>1</v>
      </c>
      <c r="H327" s="19">
        <v>2</v>
      </c>
      <c r="I327" s="19">
        <v>2</v>
      </c>
      <c r="J327" s="19">
        <v>2</v>
      </c>
      <c r="K327" s="19">
        <v>1</v>
      </c>
      <c r="L327" s="19">
        <v>0</v>
      </c>
      <c r="M327" s="24" t="s">
        <v>744</v>
      </c>
      <c r="N327" s="3" t="e">
        <f ca="1">concatenar(B327,#REF!,#REF!,#REF!)</f>
        <v>#NAME?</v>
      </c>
      <c r="O327" s="5"/>
      <c r="P327" s="95"/>
    </row>
    <row r="328" spans="1:16" ht="18.75" customHeight="1" x14ac:dyDescent="0.25">
      <c r="A328" s="329">
        <v>1365</v>
      </c>
      <c r="B328" s="330" t="s">
        <v>745</v>
      </c>
      <c r="C328" s="330" t="s">
        <v>149</v>
      </c>
      <c r="D328" s="330" t="s">
        <v>532</v>
      </c>
      <c r="E328" s="331">
        <v>1</v>
      </c>
      <c r="F328" s="329">
        <v>10</v>
      </c>
      <c r="G328" s="329">
        <v>11</v>
      </c>
      <c r="H328" s="329">
        <v>13868</v>
      </c>
      <c r="I328" s="329">
        <v>13868</v>
      </c>
      <c r="J328" s="329">
        <v>108</v>
      </c>
      <c r="K328" s="329">
        <v>1</v>
      </c>
      <c r="L328" s="329">
        <v>0</v>
      </c>
      <c r="M328" s="332" t="s">
        <v>744</v>
      </c>
      <c r="N328" s="9"/>
      <c r="O328" s="5"/>
      <c r="P328" s="95"/>
    </row>
    <row r="329" spans="1:16" ht="18.75" customHeight="1" x14ac:dyDescent="0.25">
      <c r="A329" s="19">
        <v>1366</v>
      </c>
      <c r="B329" s="16" t="s">
        <v>746</v>
      </c>
      <c r="C329" s="16" t="s">
        <v>739</v>
      </c>
      <c r="D329" s="16" t="s">
        <v>532</v>
      </c>
      <c r="E329" s="21">
        <v>1</v>
      </c>
      <c r="F329" s="19">
        <v>7</v>
      </c>
      <c r="G329" s="19">
        <v>6</v>
      </c>
      <c r="H329" s="19">
        <v>4428</v>
      </c>
      <c r="I329" s="19">
        <v>4428</v>
      </c>
      <c r="J329" s="19">
        <v>177</v>
      </c>
      <c r="K329" s="19">
        <v>1</v>
      </c>
      <c r="L329" s="19">
        <v>0</v>
      </c>
      <c r="M329" s="24" t="s">
        <v>744</v>
      </c>
      <c r="N329" s="9"/>
      <c r="O329" s="5"/>
      <c r="P329" s="95"/>
    </row>
    <row r="330" spans="1:16" ht="18.75" customHeight="1" x14ac:dyDescent="0.25">
      <c r="A330" s="19">
        <v>1367</v>
      </c>
      <c r="B330" s="16" t="s">
        <v>747</v>
      </c>
      <c r="C330" s="16" t="s">
        <v>655</v>
      </c>
      <c r="D330" s="16" t="s">
        <v>532</v>
      </c>
      <c r="E330" s="21">
        <v>1</v>
      </c>
      <c r="F330" s="19">
        <v>3</v>
      </c>
      <c r="G330" s="19">
        <v>4</v>
      </c>
      <c r="H330" s="19">
        <v>7645</v>
      </c>
      <c r="I330" s="19">
        <v>7645</v>
      </c>
      <c r="J330" s="19">
        <v>102</v>
      </c>
      <c r="K330" s="19">
        <v>1</v>
      </c>
      <c r="L330" s="19">
        <v>0</v>
      </c>
      <c r="M330" s="24" t="s">
        <v>744</v>
      </c>
      <c r="N330" s="9"/>
      <c r="O330" s="5"/>
      <c r="P330" s="95"/>
    </row>
    <row r="331" spans="1:16" ht="18.75" customHeight="1" x14ac:dyDescent="0.25">
      <c r="A331" s="19">
        <v>1368</v>
      </c>
      <c r="B331" s="16" t="s">
        <v>748</v>
      </c>
      <c r="C331" s="16" t="s">
        <v>552</v>
      </c>
      <c r="D331" s="16" t="s">
        <v>534</v>
      </c>
      <c r="E331" s="21">
        <v>1</v>
      </c>
      <c r="F331" s="19">
        <v>11</v>
      </c>
      <c r="G331" s="19">
        <v>15</v>
      </c>
      <c r="H331" s="19">
        <v>17528</v>
      </c>
      <c r="I331" s="19">
        <v>17528</v>
      </c>
      <c r="J331" s="19">
        <v>160</v>
      </c>
      <c r="K331" s="19">
        <v>1</v>
      </c>
      <c r="L331" s="19">
        <v>0</v>
      </c>
      <c r="M331" s="24" t="s">
        <v>744</v>
      </c>
      <c r="N331" s="9"/>
      <c r="O331" s="5"/>
      <c r="P331" s="95"/>
    </row>
    <row r="332" spans="1:16" ht="18.75" customHeight="1" x14ac:dyDescent="0.25">
      <c r="A332" s="19">
        <v>1369</v>
      </c>
      <c r="B332" s="16" t="s">
        <v>749</v>
      </c>
      <c r="C332" s="16" t="s">
        <v>538</v>
      </c>
      <c r="D332" s="16" t="s">
        <v>534</v>
      </c>
      <c r="E332" s="21">
        <v>1</v>
      </c>
      <c r="F332" s="19">
        <v>8</v>
      </c>
      <c r="G332" s="19">
        <v>10</v>
      </c>
      <c r="H332" s="19">
        <v>7912</v>
      </c>
      <c r="I332" s="19">
        <v>7912</v>
      </c>
      <c r="J332" s="19">
        <v>169</v>
      </c>
      <c r="K332" s="19">
        <v>1</v>
      </c>
      <c r="L332" s="19">
        <v>1</v>
      </c>
      <c r="M332" s="24" t="s">
        <v>744</v>
      </c>
      <c r="N332" s="9"/>
      <c r="O332" s="5"/>
      <c r="P332" s="95"/>
    </row>
    <row r="333" spans="1:16" ht="18.75" customHeight="1" x14ac:dyDescent="0.25">
      <c r="A333" s="19">
        <v>1370</v>
      </c>
      <c r="B333" s="16" t="s">
        <v>750</v>
      </c>
      <c r="C333" s="16" t="s">
        <v>220</v>
      </c>
      <c r="D333" s="16" t="s">
        <v>534</v>
      </c>
      <c r="E333" s="21">
        <v>1</v>
      </c>
      <c r="F333" s="19">
        <v>3</v>
      </c>
      <c r="G333" s="19">
        <v>5</v>
      </c>
      <c r="H333" s="19">
        <v>5950</v>
      </c>
      <c r="I333" s="19">
        <v>5950</v>
      </c>
      <c r="J333" s="19">
        <v>124</v>
      </c>
      <c r="K333" s="19">
        <v>1</v>
      </c>
      <c r="L333" s="19">
        <v>0</v>
      </c>
      <c r="M333" s="24" t="s">
        <v>744</v>
      </c>
      <c r="N333" s="9"/>
      <c r="O333" s="5"/>
      <c r="P333" s="95"/>
    </row>
    <row r="334" spans="1:16" ht="18.75" customHeight="1" x14ac:dyDescent="0.25">
      <c r="A334" s="19">
        <v>1371</v>
      </c>
      <c r="B334" s="16" t="s">
        <v>751</v>
      </c>
      <c r="C334" s="16" t="s">
        <v>548</v>
      </c>
      <c r="D334" s="16" t="s">
        <v>532</v>
      </c>
      <c r="E334" s="21">
        <v>1</v>
      </c>
      <c r="F334" s="19">
        <v>2</v>
      </c>
      <c r="G334" s="19">
        <v>3</v>
      </c>
      <c r="H334" s="19">
        <v>4825</v>
      </c>
      <c r="I334" s="19">
        <v>4825</v>
      </c>
      <c r="J334" s="19">
        <v>65</v>
      </c>
      <c r="K334" s="19">
        <v>2</v>
      </c>
      <c r="L334" s="19">
        <v>1</v>
      </c>
      <c r="M334" s="24" t="s">
        <v>744</v>
      </c>
      <c r="N334" s="9"/>
      <c r="O334" s="5"/>
      <c r="P334" s="95"/>
    </row>
    <row r="335" spans="1:16" ht="18.75" customHeight="1" x14ac:dyDescent="0.25">
      <c r="A335" s="19">
        <v>1372</v>
      </c>
      <c r="B335" s="16" t="s">
        <v>752</v>
      </c>
      <c r="C335" s="16" t="s">
        <v>573</v>
      </c>
      <c r="D335" s="16" t="s">
        <v>534</v>
      </c>
      <c r="E335" s="21">
        <v>1</v>
      </c>
      <c r="F335" s="19">
        <v>16</v>
      </c>
      <c r="G335" s="19">
        <v>17</v>
      </c>
      <c r="H335" s="19">
        <v>33005</v>
      </c>
      <c r="I335" s="19">
        <v>33005</v>
      </c>
      <c r="J335" s="19">
        <v>601</v>
      </c>
      <c r="K335" s="19">
        <v>3</v>
      </c>
      <c r="L335" s="19">
        <v>1</v>
      </c>
      <c r="M335" s="24" t="s">
        <v>744</v>
      </c>
      <c r="N335" s="9"/>
      <c r="O335" s="5"/>
      <c r="P335" s="95"/>
    </row>
    <row r="336" spans="1:16" ht="18.75" customHeight="1" x14ac:dyDescent="0.25">
      <c r="A336" s="19">
        <v>1373</v>
      </c>
      <c r="B336" s="16" t="s">
        <v>753</v>
      </c>
      <c r="C336" s="16" t="s">
        <v>551</v>
      </c>
      <c r="D336" s="16" t="s">
        <v>547</v>
      </c>
      <c r="E336" s="21">
        <v>1</v>
      </c>
      <c r="F336" s="19">
        <v>8</v>
      </c>
      <c r="G336" s="19">
        <v>9</v>
      </c>
      <c r="H336" s="19">
        <v>9754</v>
      </c>
      <c r="I336" s="19">
        <v>9754</v>
      </c>
      <c r="J336" s="19">
        <v>451</v>
      </c>
      <c r="K336" s="19">
        <v>1</v>
      </c>
      <c r="L336" s="19">
        <v>0</v>
      </c>
      <c r="M336" s="24" t="s">
        <v>744</v>
      </c>
      <c r="N336" s="9"/>
      <c r="O336" s="5"/>
      <c r="P336" s="95"/>
    </row>
    <row r="337" spans="1:16" ht="18.75" customHeight="1" x14ac:dyDescent="0.25">
      <c r="A337" s="19">
        <v>1374</v>
      </c>
      <c r="B337" s="16" t="s">
        <v>754</v>
      </c>
      <c r="C337" s="16" t="s">
        <v>199</v>
      </c>
      <c r="D337" s="16" t="s">
        <v>527</v>
      </c>
      <c r="E337" s="21">
        <v>1</v>
      </c>
      <c r="F337" s="19">
        <v>20</v>
      </c>
      <c r="G337" s="19">
        <v>23</v>
      </c>
      <c r="H337" s="19">
        <v>6572</v>
      </c>
      <c r="I337" s="19">
        <v>6572</v>
      </c>
      <c r="J337" s="19">
        <v>143</v>
      </c>
      <c r="K337" s="19">
        <v>2</v>
      </c>
      <c r="L337" s="19">
        <v>0</v>
      </c>
      <c r="M337" s="24" t="s">
        <v>744</v>
      </c>
      <c r="N337" s="9"/>
      <c r="O337" s="5"/>
      <c r="P337" s="95"/>
    </row>
    <row r="338" spans="1:16" ht="18.75" customHeight="1" x14ac:dyDescent="0.25">
      <c r="A338" s="19">
        <v>1377</v>
      </c>
      <c r="B338" s="16" t="s">
        <v>755</v>
      </c>
      <c r="C338" s="16" t="s">
        <v>550</v>
      </c>
      <c r="D338" s="16" t="s">
        <v>534</v>
      </c>
      <c r="E338" s="21">
        <v>1</v>
      </c>
      <c r="F338" s="19">
        <v>5</v>
      </c>
      <c r="G338" s="19">
        <v>5</v>
      </c>
      <c r="H338" s="19">
        <v>4575</v>
      </c>
      <c r="I338" s="19">
        <v>4575</v>
      </c>
      <c r="J338" s="19">
        <v>143</v>
      </c>
      <c r="K338" s="19">
        <v>1</v>
      </c>
      <c r="L338" s="19">
        <v>0</v>
      </c>
      <c r="M338" s="24" t="s">
        <v>744</v>
      </c>
      <c r="N338" s="9"/>
      <c r="O338" s="5"/>
      <c r="P338" s="95"/>
    </row>
    <row r="339" spans="1:16" ht="18.75" customHeight="1" x14ac:dyDescent="0.25">
      <c r="A339" s="19">
        <v>1378</v>
      </c>
      <c r="B339" s="16" t="s">
        <v>756</v>
      </c>
      <c r="C339" s="16" t="s">
        <v>560</v>
      </c>
      <c r="D339" s="16" t="s">
        <v>534</v>
      </c>
      <c r="E339" s="21">
        <v>1</v>
      </c>
      <c r="F339" s="19">
        <v>26</v>
      </c>
      <c r="G339" s="19">
        <v>25</v>
      </c>
      <c r="H339" s="19">
        <v>54213</v>
      </c>
      <c r="I339" s="19">
        <v>54213</v>
      </c>
      <c r="J339" s="19">
        <v>1009</v>
      </c>
      <c r="K339" s="19">
        <v>6</v>
      </c>
      <c r="L339" s="19">
        <v>0</v>
      </c>
      <c r="M339" s="24" t="s">
        <v>744</v>
      </c>
      <c r="N339" s="9"/>
      <c r="O339" s="5"/>
      <c r="P339" s="95"/>
    </row>
    <row r="340" spans="1:16" ht="18.75" customHeight="1" x14ac:dyDescent="0.25">
      <c r="A340" s="19">
        <v>1379</v>
      </c>
      <c r="B340" s="16" t="s">
        <v>757</v>
      </c>
      <c r="C340" s="16" t="s">
        <v>211</v>
      </c>
      <c r="D340" s="16" t="s">
        <v>534</v>
      </c>
      <c r="E340" s="21">
        <v>1</v>
      </c>
      <c r="F340" s="19">
        <v>12</v>
      </c>
      <c r="G340" s="19">
        <v>15</v>
      </c>
      <c r="H340" s="19">
        <v>30407</v>
      </c>
      <c r="I340" s="19">
        <v>30407</v>
      </c>
      <c r="J340" s="19">
        <v>241</v>
      </c>
      <c r="K340" s="19">
        <v>2</v>
      </c>
      <c r="L340" s="19">
        <v>0</v>
      </c>
      <c r="M340" s="24" t="s">
        <v>744</v>
      </c>
      <c r="N340" s="9"/>
      <c r="O340" s="5"/>
      <c r="P340" s="95"/>
    </row>
    <row r="341" spans="1:16" ht="18.75" customHeight="1" x14ac:dyDescent="0.25">
      <c r="A341" s="19">
        <v>1380</v>
      </c>
      <c r="B341" s="16" t="s">
        <v>758</v>
      </c>
      <c r="C341" s="16" t="s">
        <v>572</v>
      </c>
      <c r="D341" s="16" t="s">
        <v>534</v>
      </c>
      <c r="E341" s="21">
        <v>1</v>
      </c>
      <c r="F341" s="19">
        <v>27</v>
      </c>
      <c r="G341" s="19">
        <v>47</v>
      </c>
      <c r="H341" s="19">
        <v>190949</v>
      </c>
      <c r="I341" s="19">
        <v>190949</v>
      </c>
      <c r="J341" s="19">
        <v>1787</v>
      </c>
      <c r="K341" s="19">
        <v>11</v>
      </c>
      <c r="L341" s="19">
        <v>0</v>
      </c>
      <c r="M341" s="24" t="s">
        <v>744</v>
      </c>
      <c r="N341" s="9"/>
      <c r="O341" s="5"/>
      <c r="P341" s="95"/>
    </row>
    <row r="342" spans="1:16" ht="18.75" customHeight="1" x14ac:dyDescent="0.25">
      <c r="A342" s="19">
        <v>1381</v>
      </c>
      <c r="B342" s="16" t="s">
        <v>759</v>
      </c>
      <c r="C342" s="16" t="s">
        <v>553</v>
      </c>
      <c r="D342" s="16" t="s">
        <v>527</v>
      </c>
      <c r="E342" s="21">
        <v>1</v>
      </c>
      <c r="F342" s="19">
        <v>3</v>
      </c>
      <c r="G342" s="19">
        <v>4</v>
      </c>
      <c r="H342" s="19">
        <v>2246</v>
      </c>
      <c r="I342" s="19">
        <v>2246</v>
      </c>
      <c r="J342" s="19">
        <v>30</v>
      </c>
      <c r="K342" s="19">
        <v>1</v>
      </c>
      <c r="L342" s="19">
        <v>0</v>
      </c>
      <c r="M342" s="24" t="s">
        <v>744</v>
      </c>
      <c r="N342" s="9"/>
      <c r="O342" s="5"/>
      <c r="P342" s="95"/>
    </row>
    <row r="343" spans="1:16" ht="18.75" customHeight="1" x14ac:dyDescent="0.25">
      <c r="A343" s="19">
        <v>1382</v>
      </c>
      <c r="B343" s="16" t="s">
        <v>760</v>
      </c>
      <c r="C343" s="16" t="s">
        <v>530</v>
      </c>
      <c r="D343" s="16" t="s">
        <v>525</v>
      </c>
      <c r="E343" s="21">
        <v>1</v>
      </c>
      <c r="F343" s="19">
        <v>27</v>
      </c>
      <c r="G343" s="19">
        <v>38</v>
      </c>
      <c r="H343" s="19">
        <v>45153</v>
      </c>
      <c r="I343" s="19">
        <v>45153</v>
      </c>
      <c r="J343" s="19">
        <v>805</v>
      </c>
      <c r="K343" s="19">
        <v>9</v>
      </c>
      <c r="L343" s="19">
        <v>0</v>
      </c>
      <c r="M343" s="24" t="s">
        <v>744</v>
      </c>
      <c r="N343" s="9"/>
      <c r="O343" s="5"/>
      <c r="P343" s="95"/>
    </row>
    <row r="344" spans="1:16" ht="18.75" customHeight="1" x14ac:dyDescent="0.25">
      <c r="A344" s="19">
        <v>1383</v>
      </c>
      <c r="B344" s="16" t="s">
        <v>761</v>
      </c>
      <c r="C344" s="16" t="s">
        <v>526</v>
      </c>
      <c r="D344" s="16" t="s">
        <v>527</v>
      </c>
      <c r="E344" s="21">
        <v>1</v>
      </c>
      <c r="F344" s="19">
        <v>14</v>
      </c>
      <c r="G344" s="19">
        <v>16</v>
      </c>
      <c r="H344" s="19">
        <v>2265</v>
      </c>
      <c r="I344" s="19">
        <v>2265</v>
      </c>
      <c r="J344" s="19">
        <v>104</v>
      </c>
      <c r="K344" s="19">
        <v>1</v>
      </c>
      <c r="L344" s="19">
        <v>0</v>
      </c>
      <c r="M344" s="24" t="s">
        <v>744</v>
      </c>
      <c r="N344" s="9"/>
      <c r="O344" s="5"/>
      <c r="P344" s="95"/>
    </row>
    <row r="345" spans="1:16" ht="18.75" customHeight="1" x14ac:dyDescent="0.25">
      <c r="A345" s="19">
        <v>1384</v>
      </c>
      <c r="B345" s="16" t="s">
        <v>762</v>
      </c>
      <c r="C345" s="16" t="s">
        <v>529</v>
      </c>
      <c r="D345" s="16" t="s">
        <v>527</v>
      </c>
      <c r="E345" s="21">
        <v>1</v>
      </c>
      <c r="F345" s="19">
        <v>32</v>
      </c>
      <c r="G345" s="19">
        <v>34</v>
      </c>
      <c r="H345" s="19">
        <v>11668</v>
      </c>
      <c r="I345" s="19">
        <v>11668</v>
      </c>
      <c r="J345" s="19">
        <v>3105</v>
      </c>
      <c r="K345" s="19">
        <v>1</v>
      </c>
      <c r="L345" s="19">
        <v>0</v>
      </c>
      <c r="M345" s="24" t="s">
        <v>744</v>
      </c>
      <c r="N345" s="9"/>
      <c r="O345" s="5"/>
      <c r="P345" s="95"/>
    </row>
    <row r="346" spans="1:16" ht="18.75" customHeight="1" x14ac:dyDescent="0.25">
      <c r="A346" s="19">
        <v>1385</v>
      </c>
      <c r="B346" s="16" t="s">
        <v>763</v>
      </c>
      <c r="C346" s="16" t="s">
        <v>539</v>
      </c>
      <c r="D346" s="16" t="s">
        <v>532</v>
      </c>
      <c r="E346" s="21">
        <v>1</v>
      </c>
      <c r="F346" s="19">
        <v>25</v>
      </c>
      <c r="G346" s="19">
        <v>30</v>
      </c>
      <c r="H346" s="19">
        <v>20853</v>
      </c>
      <c r="I346" s="19">
        <v>20853</v>
      </c>
      <c r="J346" s="19">
        <v>131</v>
      </c>
      <c r="K346" s="19">
        <v>2</v>
      </c>
      <c r="L346" s="19">
        <v>0</v>
      </c>
      <c r="M346" s="24" t="s">
        <v>744</v>
      </c>
      <c r="N346" s="9"/>
      <c r="O346" s="5"/>
      <c r="P346" s="95"/>
    </row>
    <row r="347" spans="1:16" ht="18.75" customHeight="1" x14ac:dyDescent="0.25">
      <c r="A347" s="19">
        <v>1386</v>
      </c>
      <c r="B347" s="16" t="s">
        <v>764</v>
      </c>
      <c r="C347" s="16" t="s">
        <v>152</v>
      </c>
      <c r="D347" s="16" t="s">
        <v>532</v>
      </c>
      <c r="E347" s="21">
        <v>1</v>
      </c>
      <c r="F347" s="19">
        <v>30</v>
      </c>
      <c r="G347" s="19">
        <v>34</v>
      </c>
      <c r="H347" s="19">
        <v>14361</v>
      </c>
      <c r="I347" s="19">
        <v>14361</v>
      </c>
      <c r="J347" s="19">
        <v>333</v>
      </c>
      <c r="K347" s="19">
        <v>3</v>
      </c>
      <c r="L347" s="19">
        <v>0</v>
      </c>
      <c r="M347" s="24" t="s">
        <v>744</v>
      </c>
      <c r="N347" s="9"/>
      <c r="O347" s="5"/>
      <c r="P347" s="95"/>
    </row>
    <row r="348" spans="1:16" ht="18.75" customHeight="1" x14ac:dyDescent="0.25">
      <c r="A348" s="19">
        <v>1387</v>
      </c>
      <c r="B348" s="16" t="s">
        <v>765</v>
      </c>
      <c r="C348" s="16" t="s">
        <v>550</v>
      </c>
      <c r="D348" s="16" t="s">
        <v>534</v>
      </c>
      <c r="E348" s="21">
        <v>1</v>
      </c>
      <c r="F348" s="19">
        <v>23</v>
      </c>
      <c r="G348" s="19">
        <v>30</v>
      </c>
      <c r="H348" s="19">
        <v>31738</v>
      </c>
      <c r="I348" s="19">
        <v>31738</v>
      </c>
      <c r="J348" s="19">
        <v>399</v>
      </c>
      <c r="K348" s="19">
        <v>3</v>
      </c>
      <c r="L348" s="19">
        <v>0</v>
      </c>
      <c r="M348" s="24" t="s">
        <v>744</v>
      </c>
      <c r="N348" s="9"/>
      <c r="O348" s="5"/>
      <c r="P348" s="95"/>
    </row>
    <row r="349" spans="1:16" ht="18.75" customHeight="1" x14ac:dyDescent="0.25">
      <c r="A349" s="19">
        <v>1388</v>
      </c>
      <c r="B349" s="16" t="s">
        <v>766</v>
      </c>
      <c r="C349" s="16" t="s">
        <v>531</v>
      </c>
      <c r="D349" s="16" t="s">
        <v>525</v>
      </c>
      <c r="E349" s="21">
        <v>1</v>
      </c>
      <c r="F349" s="19">
        <v>20</v>
      </c>
      <c r="G349" s="19">
        <v>26</v>
      </c>
      <c r="H349" s="19">
        <v>33006</v>
      </c>
      <c r="I349" s="19">
        <v>33006</v>
      </c>
      <c r="J349" s="19">
        <v>550</v>
      </c>
      <c r="K349" s="19">
        <v>6</v>
      </c>
      <c r="L349" s="19">
        <v>0</v>
      </c>
      <c r="M349" s="24" t="s">
        <v>744</v>
      </c>
      <c r="N349" s="9"/>
      <c r="O349" s="5"/>
      <c r="P349" s="95"/>
    </row>
    <row r="350" spans="1:16" ht="18.75" customHeight="1" x14ac:dyDescent="0.25">
      <c r="A350" s="19">
        <v>1389</v>
      </c>
      <c r="B350" s="16" t="s">
        <v>767</v>
      </c>
      <c r="C350" s="16" t="s">
        <v>559</v>
      </c>
      <c r="D350" s="16" t="s">
        <v>547</v>
      </c>
      <c r="E350" s="21">
        <v>1</v>
      </c>
      <c r="F350" s="19">
        <v>11</v>
      </c>
      <c r="G350" s="19">
        <v>13</v>
      </c>
      <c r="H350" s="19">
        <v>8218</v>
      </c>
      <c r="I350" s="19">
        <v>8218</v>
      </c>
      <c r="J350" s="19">
        <v>51</v>
      </c>
      <c r="K350" s="19">
        <v>1</v>
      </c>
      <c r="L350" s="19">
        <v>1</v>
      </c>
      <c r="M350" s="24" t="s">
        <v>744</v>
      </c>
      <c r="N350" s="9"/>
      <c r="O350" s="5"/>
      <c r="P350" s="95"/>
    </row>
    <row r="351" spans="1:16" ht="18.75" customHeight="1" x14ac:dyDescent="0.25">
      <c r="A351" s="19">
        <v>1390</v>
      </c>
      <c r="B351" s="16" t="s">
        <v>768</v>
      </c>
      <c r="C351" s="16" t="s">
        <v>179</v>
      </c>
      <c r="D351" s="16" t="s">
        <v>547</v>
      </c>
      <c r="E351" s="21">
        <v>1</v>
      </c>
      <c r="F351" s="19">
        <v>11</v>
      </c>
      <c r="G351" s="19">
        <v>15</v>
      </c>
      <c r="H351" s="19">
        <v>3790</v>
      </c>
      <c r="I351" s="19">
        <v>3790</v>
      </c>
      <c r="J351" s="19">
        <v>36</v>
      </c>
      <c r="K351" s="19">
        <v>1</v>
      </c>
      <c r="L351" s="19">
        <v>0</v>
      </c>
      <c r="M351" s="24" t="s">
        <v>744</v>
      </c>
      <c r="N351" s="9"/>
      <c r="O351" s="5"/>
      <c r="P351" s="95"/>
    </row>
    <row r="352" spans="1:16" ht="18.75" customHeight="1" x14ac:dyDescent="0.25">
      <c r="A352" s="19">
        <v>1391</v>
      </c>
      <c r="B352" s="16" t="s">
        <v>769</v>
      </c>
      <c r="C352" s="16" t="s">
        <v>555</v>
      </c>
      <c r="D352" s="16" t="s">
        <v>547</v>
      </c>
      <c r="E352" s="21">
        <v>1</v>
      </c>
      <c r="F352" s="19">
        <v>8</v>
      </c>
      <c r="G352" s="19">
        <v>16</v>
      </c>
      <c r="H352" s="19">
        <v>39760</v>
      </c>
      <c r="I352" s="19">
        <v>39760</v>
      </c>
      <c r="J352" s="19">
        <v>2359</v>
      </c>
      <c r="K352" s="19">
        <v>5</v>
      </c>
      <c r="L352" s="19">
        <v>0</v>
      </c>
      <c r="M352" s="24" t="s">
        <v>744</v>
      </c>
      <c r="N352" s="9"/>
      <c r="O352" s="5"/>
      <c r="P352" s="95"/>
    </row>
    <row r="353" spans="1:16" ht="18.75" customHeight="1" x14ac:dyDescent="0.25">
      <c r="A353" s="19">
        <v>1392</v>
      </c>
      <c r="B353" s="16" t="s">
        <v>770</v>
      </c>
      <c r="C353" s="16" t="s">
        <v>563</v>
      </c>
      <c r="D353" s="16" t="s">
        <v>532</v>
      </c>
      <c r="E353" s="21">
        <v>1</v>
      </c>
      <c r="F353" s="19">
        <v>40</v>
      </c>
      <c r="G353" s="19">
        <v>49</v>
      </c>
      <c r="H353" s="19">
        <v>19423</v>
      </c>
      <c r="I353" s="19">
        <v>19423</v>
      </c>
      <c r="J353" s="19">
        <v>218</v>
      </c>
      <c r="K353" s="19">
        <v>2</v>
      </c>
      <c r="L353" s="19">
        <v>1</v>
      </c>
      <c r="M353" s="24" t="s">
        <v>744</v>
      </c>
      <c r="N353" s="9"/>
      <c r="O353" s="5"/>
      <c r="P353" s="95"/>
    </row>
    <row r="354" spans="1:16" ht="18.75" customHeight="1" x14ac:dyDescent="0.25">
      <c r="A354" s="19">
        <v>2388</v>
      </c>
      <c r="B354" s="16" t="s">
        <v>771</v>
      </c>
      <c r="C354" s="16" t="s">
        <v>133</v>
      </c>
      <c r="D354" s="16" t="s">
        <v>525</v>
      </c>
      <c r="E354" s="21">
        <v>1</v>
      </c>
      <c r="F354" s="19">
        <v>21</v>
      </c>
      <c r="G354" s="19">
        <v>20</v>
      </c>
      <c r="H354" s="19">
        <v>9830</v>
      </c>
      <c r="I354" s="19">
        <v>9830</v>
      </c>
      <c r="J354" s="19">
        <v>51</v>
      </c>
      <c r="K354" s="19">
        <v>1</v>
      </c>
      <c r="L354" s="19">
        <v>0</v>
      </c>
      <c r="M354" s="24" t="s">
        <v>744</v>
      </c>
      <c r="N354" s="9"/>
      <c r="O354" s="5"/>
      <c r="P354" s="95"/>
    </row>
    <row r="355" spans="1:16" ht="18.75" customHeight="1" x14ac:dyDescent="0.25">
      <c r="A355" s="19">
        <v>2</v>
      </c>
      <c r="B355" s="16" t="s">
        <v>772</v>
      </c>
      <c r="C355" s="16" t="s">
        <v>566</v>
      </c>
      <c r="D355" s="16" t="s">
        <v>567</v>
      </c>
      <c r="E355" s="21">
        <v>1</v>
      </c>
      <c r="F355" s="19">
        <v>1</v>
      </c>
      <c r="G355" s="19">
        <v>2</v>
      </c>
      <c r="H355" s="19">
        <v>5000</v>
      </c>
      <c r="I355" s="19">
        <v>5000</v>
      </c>
      <c r="J355" s="19">
        <v>200</v>
      </c>
      <c r="K355" s="19">
        <v>1</v>
      </c>
      <c r="L355" s="19">
        <v>1</v>
      </c>
      <c r="M355" s="24" t="s">
        <v>744</v>
      </c>
      <c r="N355" s="9"/>
      <c r="O355" s="5"/>
      <c r="P355" s="95"/>
    </row>
    <row r="356" spans="1:16" ht="18.75" customHeight="1" x14ac:dyDescent="0.25">
      <c r="A356" s="19">
        <v>3390</v>
      </c>
      <c r="B356" s="16" t="s">
        <v>773</v>
      </c>
      <c r="C356" s="16" t="s">
        <v>560</v>
      </c>
      <c r="D356" s="16" t="s">
        <v>534</v>
      </c>
      <c r="E356" s="21">
        <v>0</v>
      </c>
      <c r="F356" s="19">
        <v>1</v>
      </c>
      <c r="G356" s="19">
        <v>1</v>
      </c>
      <c r="H356" s="19">
        <v>20</v>
      </c>
      <c r="I356" s="19">
        <v>0</v>
      </c>
      <c r="J356" s="19">
        <v>1</v>
      </c>
      <c r="K356" s="19"/>
      <c r="L356" s="19"/>
      <c r="M356" s="24" t="s">
        <v>744</v>
      </c>
      <c r="N356" s="9"/>
      <c r="O356" s="5"/>
      <c r="P356" s="95"/>
    </row>
    <row r="357" spans="1:16" ht="18.75" customHeight="1" x14ac:dyDescent="0.25">
      <c r="A357" s="19">
        <v>3392</v>
      </c>
      <c r="B357" s="16" t="s">
        <v>774</v>
      </c>
      <c r="C357" s="16" t="s">
        <v>552</v>
      </c>
      <c r="D357" s="16" t="s">
        <v>534</v>
      </c>
      <c r="E357" s="21">
        <v>1</v>
      </c>
      <c r="F357" s="19">
        <v>1</v>
      </c>
      <c r="G357" s="19">
        <v>1</v>
      </c>
      <c r="H357" s="19">
        <v>40</v>
      </c>
      <c r="I357" s="49">
        <v>40</v>
      </c>
      <c r="J357" s="49">
        <v>20</v>
      </c>
      <c r="K357" s="49">
        <v>1</v>
      </c>
      <c r="L357" s="49">
        <v>0</v>
      </c>
      <c r="M357" s="24" t="s">
        <v>744</v>
      </c>
      <c r="N357" s="9"/>
      <c r="O357" s="5"/>
      <c r="P357" s="95"/>
    </row>
    <row r="358" spans="1:16" ht="18.75" customHeight="1" x14ac:dyDescent="0.25">
      <c r="A358" s="5"/>
      <c r="E358" s="6"/>
      <c r="F358" s="5"/>
      <c r="G358" s="5"/>
      <c r="H358" s="5"/>
      <c r="I358" s="19">
        <f>SUM(I327:I357)</f>
        <v>638984</v>
      </c>
      <c r="J358" s="19">
        <f>SUM(J327:J357)</f>
        <v>13675</v>
      </c>
      <c r="K358" s="19">
        <f>SUM(K327:K357)</f>
        <v>73</v>
      </c>
      <c r="L358" s="19">
        <f>SUM(L327:L357)</f>
        <v>6</v>
      </c>
      <c r="M358" s="9"/>
      <c r="N358" s="9"/>
      <c r="O358" s="5"/>
      <c r="P358" s="95"/>
    </row>
    <row r="359" spans="1:16" ht="18.75" customHeight="1" x14ac:dyDescent="0.25">
      <c r="A359" s="5"/>
      <c r="E359" s="6"/>
      <c r="F359" s="5"/>
      <c r="G359" s="5"/>
      <c r="H359" s="5"/>
      <c r="I359" s="5"/>
      <c r="J359" s="5"/>
      <c r="K359" s="5"/>
      <c r="L359" s="5"/>
      <c r="M359" s="9"/>
      <c r="N359" s="9"/>
      <c r="O359" s="5"/>
      <c r="P359" s="95"/>
    </row>
    <row r="360" spans="1:16" ht="18.75" customHeight="1" x14ac:dyDescent="0.25">
      <c r="A360" s="19">
        <v>3389</v>
      </c>
      <c r="B360" s="16" t="s">
        <v>775</v>
      </c>
      <c r="C360" s="16" t="s">
        <v>553</v>
      </c>
      <c r="D360" s="16" t="s">
        <v>527</v>
      </c>
      <c r="E360" s="21">
        <v>1</v>
      </c>
      <c r="F360" s="19">
        <v>2</v>
      </c>
      <c r="G360" s="19">
        <v>1</v>
      </c>
      <c r="H360" s="19">
        <v>50</v>
      </c>
      <c r="I360" s="19">
        <v>50</v>
      </c>
      <c r="J360" s="19">
        <v>5</v>
      </c>
      <c r="K360" s="49">
        <v>0</v>
      </c>
      <c r="L360" s="49">
        <v>0</v>
      </c>
      <c r="M360" s="24" t="s">
        <v>776</v>
      </c>
      <c r="N360" s="24" t="s">
        <v>776</v>
      </c>
      <c r="O360" s="5"/>
      <c r="P360" s="95"/>
    </row>
    <row r="361" spans="1:16" ht="18.75" customHeight="1" x14ac:dyDescent="0.25">
      <c r="A361" s="19">
        <v>3393</v>
      </c>
      <c r="B361" s="16" t="s">
        <v>777</v>
      </c>
      <c r="C361" s="16" t="s">
        <v>309</v>
      </c>
      <c r="D361" s="16" t="s">
        <v>523</v>
      </c>
      <c r="E361" s="21">
        <v>1</v>
      </c>
      <c r="F361" s="19">
        <v>6</v>
      </c>
      <c r="G361" s="19">
        <v>9</v>
      </c>
      <c r="H361" s="19">
        <v>8840</v>
      </c>
      <c r="I361" s="19">
        <v>8840</v>
      </c>
      <c r="J361" s="19">
        <v>234</v>
      </c>
      <c r="K361" s="49">
        <v>1</v>
      </c>
      <c r="L361" s="49">
        <v>1</v>
      </c>
      <c r="M361" s="24" t="s">
        <v>776</v>
      </c>
      <c r="N361" s="24" t="s">
        <v>776</v>
      </c>
      <c r="O361" s="5"/>
      <c r="P361" s="95"/>
    </row>
    <row r="362" spans="1:16" ht="18.75" customHeight="1" x14ac:dyDescent="0.25">
      <c r="A362" s="19">
        <v>3394</v>
      </c>
      <c r="B362" s="16" t="s">
        <v>778</v>
      </c>
      <c r="C362" s="16" t="s">
        <v>149</v>
      </c>
      <c r="D362" s="16" t="s">
        <v>532</v>
      </c>
      <c r="E362" s="21">
        <v>1</v>
      </c>
      <c r="F362" s="19">
        <v>15</v>
      </c>
      <c r="G362" s="19">
        <v>16</v>
      </c>
      <c r="H362" s="19">
        <v>11334</v>
      </c>
      <c r="I362" s="19">
        <v>11334</v>
      </c>
      <c r="J362" s="19">
        <v>161</v>
      </c>
      <c r="K362" s="49">
        <v>1</v>
      </c>
      <c r="L362" s="49">
        <v>0</v>
      </c>
      <c r="M362" s="24" t="s">
        <v>776</v>
      </c>
      <c r="N362" s="24" t="s">
        <v>776</v>
      </c>
      <c r="O362" s="5"/>
      <c r="P362" s="95"/>
    </row>
    <row r="363" spans="1:16" ht="18.75" customHeight="1" x14ac:dyDescent="0.25">
      <c r="A363" s="19">
        <v>3395</v>
      </c>
      <c r="B363" s="16" t="s">
        <v>779</v>
      </c>
      <c r="C363" s="16" t="s">
        <v>530</v>
      </c>
      <c r="D363" s="16" t="s">
        <v>525</v>
      </c>
      <c r="E363" s="21">
        <v>1</v>
      </c>
      <c r="F363" s="19">
        <v>9</v>
      </c>
      <c r="G363" s="19">
        <v>14</v>
      </c>
      <c r="H363" s="19">
        <v>33663</v>
      </c>
      <c r="I363" s="19">
        <v>33663</v>
      </c>
      <c r="J363" s="19">
        <v>245</v>
      </c>
      <c r="K363" s="49">
        <v>3</v>
      </c>
      <c r="L363" s="49">
        <v>1</v>
      </c>
      <c r="M363" s="24" t="s">
        <v>776</v>
      </c>
      <c r="N363" s="24" t="s">
        <v>776</v>
      </c>
      <c r="O363" s="5"/>
      <c r="P363" s="95"/>
    </row>
    <row r="364" spans="1:16" ht="15" customHeight="1" x14ac:dyDescent="0.25">
      <c r="A364" s="19">
        <v>3396</v>
      </c>
      <c r="B364" s="16" t="s">
        <v>780</v>
      </c>
      <c r="C364" s="16" t="s">
        <v>533</v>
      </c>
      <c r="D364" s="16" t="s">
        <v>534</v>
      </c>
      <c r="E364" s="21">
        <v>1</v>
      </c>
      <c r="F364" s="19">
        <v>54</v>
      </c>
      <c r="G364" s="19">
        <v>65</v>
      </c>
      <c r="H364" s="19">
        <v>22978</v>
      </c>
      <c r="I364" s="19">
        <v>22978</v>
      </c>
      <c r="J364" s="19">
        <v>666</v>
      </c>
      <c r="K364" s="49">
        <v>3</v>
      </c>
      <c r="L364" s="49">
        <v>0</v>
      </c>
      <c r="M364" s="24" t="s">
        <v>776</v>
      </c>
      <c r="N364" s="24" t="s">
        <v>776</v>
      </c>
      <c r="O364" s="5"/>
      <c r="P364" s="95"/>
    </row>
    <row r="365" spans="1:16" ht="15" customHeight="1" x14ac:dyDescent="0.25">
      <c r="A365" s="19">
        <v>3397</v>
      </c>
      <c r="B365" s="16" t="s">
        <v>781</v>
      </c>
      <c r="C365" s="16" t="s">
        <v>531</v>
      </c>
      <c r="D365" s="16" t="s">
        <v>525</v>
      </c>
      <c r="E365" s="21">
        <v>1</v>
      </c>
      <c r="F365" s="19">
        <v>5</v>
      </c>
      <c r="G365" s="19">
        <v>8</v>
      </c>
      <c r="H365" s="19">
        <v>4104</v>
      </c>
      <c r="I365" s="19">
        <v>4104</v>
      </c>
      <c r="J365" s="19">
        <v>72</v>
      </c>
      <c r="K365" s="49">
        <v>1</v>
      </c>
      <c r="L365" s="49">
        <v>0</v>
      </c>
      <c r="M365" s="24" t="s">
        <v>776</v>
      </c>
      <c r="N365" s="24" t="s">
        <v>776</v>
      </c>
      <c r="O365" s="5"/>
      <c r="P365" s="95"/>
    </row>
    <row r="366" spans="1:16" ht="15" customHeight="1" x14ac:dyDescent="0.25">
      <c r="A366" s="19">
        <v>3398</v>
      </c>
      <c r="B366" s="16" t="s">
        <v>782</v>
      </c>
      <c r="C366" s="16" t="s">
        <v>529</v>
      </c>
      <c r="D366" s="16" t="s">
        <v>527</v>
      </c>
      <c r="E366" s="21">
        <v>1</v>
      </c>
      <c r="F366" s="19">
        <v>21</v>
      </c>
      <c r="G366" s="19">
        <v>21</v>
      </c>
      <c r="H366" s="19">
        <v>25211</v>
      </c>
      <c r="I366" s="19">
        <v>25211</v>
      </c>
      <c r="J366" s="19">
        <v>541</v>
      </c>
      <c r="K366" s="49">
        <v>3</v>
      </c>
      <c r="L366" s="49">
        <v>0</v>
      </c>
      <c r="M366" s="24" t="s">
        <v>776</v>
      </c>
      <c r="N366" s="24" t="s">
        <v>776</v>
      </c>
      <c r="O366" s="5"/>
      <c r="P366" s="95"/>
    </row>
    <row r="367" spans="1:16" ht="15" customHeight="1" x14ac:dyDescent="0.25">
      <c r="A367" s="19">
        <v>3399</v>
      </c>
      <c r="B367" s="16" t="s">
        <v>783</v>
      </c>
      <c r="C367" s="16" t="s">
        <v>739</v>
      </c>
      <c r="D367" s="16" t="s">
        <v>532</v>
      </c>
      <c r="E367" s="21">
        <v>1</v>
      </c>
      <c r="F367" s="19">
        <v>17</v>
      </c>
      <c r="G367" s="19">
        <v>21</v>
      </c>
      <c r="H367" s="19">
        <v>12475</v>
      </c>
      <c r="I367" s="19">
        <v>12475</v>
      </c>
      <c r="J367" s="19">
        <v>202</v>
      </c>
      <c r="K367" s="49">
        <v>2</v>
      </c>
      <c r="L367" s="49">
        <v>0</v>
      </c>
      <c r="M367" s="24" t="s">
        <v>776</v>
      </c>
      <c r="N367" s="24" t="s">
        <v>784</v>
      </c>
      <c r="O367" s="5"/>
      <c r="P367" s="95"/>
    </row>
    <row r="368" spans="1:16" ht="15" customHeight="1" x14ac:dyDescent="0.25">
      <c r="A368" s="49">
        <v>3400</v>
      </c>
      <c r="B368" s="48" t="s">
        <v>785</v>
      </c>
      <c r="C368" s="48" t="s">
        <v>133</v>
      </c>
      <c r="D368" s="48" t="s">
        <v>525</v>
      </c>
      <c r="E368" s="51">
        <v>1</v>
      </c>
      <c r="F368" s="49">
        <v>32</v>
      </c>
      <c r="G368" s="49">
        <v>39</v>
      </c>
      <c r="H368" s="49">
        <v>69408</v>
      </c>
      <c r="I368" s="49">
        <v>69408</v>
      </c>
      <c r="J368" s="49">
        <v>611</v>
      </c>
      <c r="K368" s="49">
        <v>3</v>
      </c>
      <c r="L368" s="49">
        <v>0</v>
      </c>
      <c r="M368" s="24" t="s">
        <v>776</v>
      </c>
      <c r="N368" s="24" t="s">
        <v>776</v>
      </c>
      <c r="O368" s="333">
        <v>720</v>
      </c>
      <c r="P368" s="95"/>
    </row>
    <row r="369" spans="1:16" ht="15" customHeight="1" x14ac:dyDescent="0.25">
      <c r="A369" s="19">
        <v>3401</v>
      </c>
      <c r="B369" s="16" t="s">
        <v>786</v>
      </c>
      <c r="C369" s="16" t="s">
        <v>559</v>
      </c>
      <c r="D369" s="16" t="s">
        <v>547</v>
      </c>
      <c r="E369" s="21">
        <v>1</v>
      </c>
      <c r="F369" s="19">
        <v>11</v>
      </c>
      <c r="G369" s="19">
        <v>15</v>
      </c>
      <c r="H369" s="19">
        <v>28250</v>
      </c>
      <c r="I369" s="19">
        <v>28250</v>
      </c>
      <c r="J369" s="19">
        <v>323</v>
      </c>
      <c r="K369" s="49">
        <v>1</v>
      </c>
      <c r="L369" s="49">
        <v>0</v>
      </c>
      <c r="M369" s="24" t="s">
        <v>776</v>
      </c>
      <c r="N369" s="24" t="s">
        <v>776</v>
      </c>
      <c r="O369" s="5"/>
      <c r="P369" s="95"/>
    </row>
    <row r="370" spans="1:16" ht="15" customHeight="1" x14ac:dyDescent="0.25">
      <c r="A370" s="19">
        <v>3402</v>
      </c>
      <c r="B370" s="16" t="s">
        <v>787</v>
      </c>
      <c r="C370" s="16" t="s">
        <v>560</v>
      </c>
      <c r="D370" s="16" t="s">
        <v>534</v>
      </c>
      <c r="E370" s="21">
        <v>1</v>
      </c>
      <c r="F370" s="19">
        <v>16</v>
      </c>
      <c r="G370" s="19">
        <v>24</v>
      </c>
      <c r="H370" s="19">
        <v>47460</v>
      </c>
      <c r="I370" s="19">
        <v>47460</v>
      </c>
      <c r="J370" s="19">
        <v>530</v>
      </c>
      <c r="K370" s="49">
        <v>2</v>
      </c>
      <c r="L370" s="49">
        <v>0</v>
      </c>
      <c r="M370" s="24" t="s">
        <v>776</v>
      </c>
      <c r="N370" s="24" t="s">
        <v>776</v>
      </c>
      <c r="O370" s="5"/>
      <c r="P370" s="95"/>
    </row>
    <row r="371" spans="1:16" ht="15" customHeight="1" x14ac:dyDescent="0.25">
      <c r="A371" s="19">
        <v>3403</v>
      </c>
      <c r="B371" s="16" t="s">
        <v>788</v>
      </c>
      <c r="C371" s="16" t="s">
        <v>552</v>
      </c>
      <c r="D371" s="16" t="s">
        <v>534</v>
      </c>
      <c r="E371" s="21">
        <v>1</v>
      </c>
      <c r="F371" s="19">
        <v>10</v>
      </c>
      <c r="G371" s="19">
        <v>18</v>
      </c>
      <c r="H371" s="19">
        <v>9043</v>
      </c>
      <c r="I371" s="19">
        <v>9043</v>
      </c>
      <c r="J371" s="19">
        <v>475</v>
      </c>
      <c r="K371" s="49">
        <v>2</v>
      </c>
      <c r="L371" s="49">
        <v>0</v>
      </c>
      <c r="M371" s="24" t="s">
        <v>776</v>
      </c>
      <c r="N371" s="24" t="s">
        <v>776</v>
      </c>
      <c r="O371" s="5"/>
      <c r="P371" s="95"/>
    </row>
    <row r="372" spans="1:16" ht="15" customHeight="1" x14ac:dyDescent="0.25">
      <c r="A372" s="19">
        <v>3404</v>
      </c>
      <c r="B372" s="16" t="s">
        <v>789</v>
      </c>
      <c r="C372" s="16" t="s">
        <v>538</v>
      </c>
      <c r="D372" s="16" t="s">
        <v>534</v>
      </c>
      <c r="E372" s="21">
        <v>1</v>
      </c>
      <c r="F372" s="19">
        <v>14</v>
      </c>
      <c r="G372" s="19">
        <v>19</v>
      </c>
      <c r="H372" s="19">
        <v>22651</v>
      </c>
      <c r="I372" s="19">
        <v>22651</v>
      </c>
      <c r="J372" s="19">
        <v>321</v>
      </c>
      <c r="K372" s="49">
        <v>2</v>
      </c>
      <c r="L372" s="49">
        <v>2</v>
      </c>
      <c r="M372" s="24" t="s">
        <v>776</v>
      </c>
      <c r="N372" s="24" t="s">
        <v>784</v>
      </c>
      <c r="O372" s="5"/>
      <c r="P372" s="95"/>
    </row>
    <row r="373" spans="1:16" ht="15" customHeight="1" x14ac:dyDescent="0.25">
      <c r="A373" s="19">
        <v>3405</v>
      </c>
      <c r="B373" s="16" t="s">
        <v>790</v>
      </c>
      <c r="C373" s="16" t="s">
        <v>539</v>
      </c>
      <c r="D373" s="16" t="s">
        <v>532</v>
      </c>
      <c r="E373" s="21">
        <v>1</v>
      </c>
      <c r="F373" s="19">
        <v>10</v>
      </c>
      <c r="G373" s="19">
        <v>14</v>
      </c>
      <c r="H373" s="19">
        <v>7025</v>
      </c>
      <c r="I373" s="19">
        <v>7025</v>
      </c>
      <c r="J373" s="19">
        <v>75</v>
      </c>
      <c r="K373" s="49">
        <v>1</v>
      </c>
      <c r="L373" s="49">
        <v>0</v>
      </c>
      <c r="M373" s="24" t="s">
        <v>776</v>
      </c>
      <c r="N373" s="24" t="s">
        <v>784</v>
      </c>
      <c r="O373" s="5"/>
      <c r="P373" s="95"/>
    </row>
    <row r="374" spans="1:16" ht="15" customHeight="1" x14ac:dyDescent="0.25">
      <c r="A374" s="19">
        <v>3406</v>
      </c>
      <c r="B374" s="16" t="s">
        <v>791</v>
      </c>
      <c r="C374" s="16" t="s">
        <v>211</v>
      </c>
      <c r="D374" s="16" t="s">
        <v>534</v>
      </c>
      <c r="E374" s="21">
        <v>1</v>
      </c>
      <c r="F374" s="19">
        <v>10</v>
      </c>
      <c r="G374" s="19">
        <v>12</v>
      </c>
      <c r="H374" s="19">
        <v>12807</v>
      </c>
      <c r="I374" s="19">
        <v>12807</v>
      </c>
      <c r="J374" s="19">
        <v>226</v>
      </c>
      <c r="K374" s="49">
        <v>1</v>
      </c>
      <c r="L374" s="49">
        <v>1</v>
      </c>
      <c r="M374" s="24" t="s">
        <v>776</v>
      </c>
      <c r="N374" s="24" t="s">
        <v>776</v>
      </c>
      <c r="O374" s="5"/>
      <c r="P374" s="95"/>
    </row>
    <row r="375" spans="1:16" ht="15" customHeight="1" x14ac:dyDescent="0.25">
      <c r="A375" s="19">
        <v>3407</v>
      </c>
      <c r="B375" s="16" t="s">
        <v>792</v>
      </c>
      <c r="C375" s="16" t="s">
        <v>545</v>
      </c>
      <c r="D375" s="16" t="s">
        <v>534</v>
      </c>
      <c r="E375" s="21">
        <v>1</v>
      </c>
      <c r="F375" s="19">
        <v>19</v>
      </c>
      <c r="G375" s="19">
        <v>23</v>
      </c>
      <c r="H375" s="19">
        <v>20335</v>
      </c>
      <c r="I375" s="19">
        <v>20335</v>
      </c>
      <c r="J375" s="19">
        <v>268</v>
      </c>
      <c r="K375" s="49">
        <v>2</v>
      </c>
      <c r="L375" s="49">
        <v>0</v>
      </c>
      <c r="M375" s="24" t="s">
        <v>776</v>
      </c>
      <c r="N375" s="24" t="s">
        <v>554</v>
      </c>
      <c r="O375" s="5"/>
      <c r="P375" s="95"/>
    </row>
    <row r="376" spans="1:16" ht="15" customHeight="1" x14ac:dyDescent="0.25">
      <c r="A376" s="19">
        <v>3409</v>
      </c>
      <c r="B376" s="16" t="s">
        <v>793</v>
      </c>
      <c r="C376" s="16" t="s">
        <v>179</v>
      </c>
      <c r="D376" s="16" t="s">
        <v>547</v>
      </c>
      <c r="E376" s="21">
        <v>1</v>
      </c>
      <c r="F376" s="19">
        <v>5</v>
      </c>
      <c r="G376" s="19">
        <v>4</v>
      </c>
      <c r="H376" s="19">
        <v>580</v>
      </c>
      <c r="I376" s="19">
        <v>580</v>
      </c>
      <c r="J376" s="19">
        <v>61</v>
      </c>
      <c r="K376" s="49">
        <v>1</v>
      </c>
      <c r="L376" s="49">
        <v>0</v>
      </c>
      <c r="M376" s="24" t="s">
        <v>776</v>
      </c>
      <c r="N376" s="24" t="s">
        <v>776</v>
      </c>
      <c r="O376" s="5"/>
      <c r="P376" s="95"/>
    </row>
    <row r="377" spans="1:16" ht="15" customHeight="1" x14ac:dyDescent="0.25">
      <c r="A377" s="19">
        <v>3413</v>
      </c>
      <c r="B377" s="16" t="s">
        <v>794</v>
      </c>
      <c r="C377" s="16" t="s">
        <v>551</v>
      </c>
      <c r="D377" s="16" t="s">
        <v>547</v>
      </c>
      <c r="E377" s="21">
        <v>1</v>
      </c>
      <c r="F377" s="19">
        <v>7</v>
      </c>
      <c r="G377" s="19">
        <v>8</v>
      </c>
      <c r="H377" s="19">
        <v>4169</v>
      </c>
      <c r="I377" s="19">
        <v>4169</v>
      </c>
      <c r="J377" s="19">
        <v>199</v>
      </c>
      <c r="K377" s="49">
        <v>2</v>
      </c>
      <c r="L377" s="49">
        <v>1</v>
      </c>
      <c r="M377" s="24" t="s">
        <v>776</v>
      </c>
      <c r="N377" s="24" t="s">
        <v>776</v>
      </c>
      <c r="O377" s="5"/>
      <c r="P377" s="95"/>
    </row>
    <row r="378" spans="1:16" ht="15" customHeight="1" x14ac:dyDescent="0.25">
      <c r="A378" s="19">
        <v>3415</v>
      </c>
      <c r="B378" s="16" t="s">
        <v>795</v>
      </c>
      <c r="C378" s="16" t="s">
        <v>553</v>
      </c>
      <c r="D378" s="16" t="s">
        <v>527</v>
      </c>
      <c r="E378" s="21">
        <v>1</v>
      </c>
      <c r="F378" s="19">
        <v>95</v>
      </c>
      <c r="G378" s="19">
        <v>117</v>
      </c>
      <c r="H378" s="19">
        <v>148689</v>
      </c>
      <c r="I378" s="19">
        <v>148689</v>
      </c>
      <c r="J378" s="19">
        <v>3678</v>
      </c>
      <c r="K378" s="49">
        <v>14</v>
      </c>
      <c r="L378" s="49">
        <v>2</v>
      </c>
      <c r="M378" s="24" t="s">
        <v>776</v>
      </c>
      <c r="N378" s="24" t="s">
        <v>776</v>
      </c>
      <c r="O378" s="5"/>
      <c r="P378" s="95"/>
    </row>
    <row r="379" spans="1:16" ht="15" customHeight="1" x14ac:dyDescent="0.25">
      <c r="A379" s="19">
        <v>3416</v>
      </c>
      <c r="B379" s="16" t="s">
        <v>796</v>
      </c>
      <c r="C379" s="16" t="s">
        <v>253</v>
      </c>
      <c r="D379" s="16" t="s">
        <v>574</v>
      </c>
      <c r="E379" s="21">
        <v>1</v>
      </c>
      <c r="F379" s="19">
        <v>13</v>
      </c>
      <c r="G379" s="19">
        <v>16</v>
      </c>
      <c r="H379" s="19">
        <v>33750</v>
      </c>
      <c r="I379" s="19">
        <v>33750</v>
      </c>
      <c r="J379" s="19">
        <v>277</v>
      </c>
      <c r="K379" s="49">
        <v>1</v>
      </c>
      <c r="L379" s="49">
        <v>0</v>
      </c>
      <c r="M379" s="24" t="s">
        <v>776</v>
      </c>
      <c r="N379" s="24" t="s">
        <v>797</v>
      </c>
      <c r="O379" s="5"/>
      <c r="P379" s="95"/>
    </row>
    <row r="380" spans="1:16" ht="15" customHeight="1" x14ac:dyDescent="0.25">
      <c r="A380" s="19">
        <v>3417</v>
      </c>
      <c r="B380" s="16" t="s">
        <v>798</v>
      </c>
      <c r="C380" s="16" t="s">
        <v>325</v>
      </c>
      <c r="D380" s="16" t="s">
        <v>534</v>
      </c>
      <c r="E380" s="21">
        <v>1</v>
      </c>
      <c r="F380" s="19">
        <v>1</v>
      </c>
      <c r="G380" s="19">
        <v>2</v>
      </c>
      <c r="H380" s="19">
        <v>5000</v>
      </c>
      <c r="I380" s="19">
        <v>5000</v>
      </c>
      <c r="J380" s="19">
        <v>200</v>
      </c>
      <c r="K380" s="49">
        <v>1</v>
      </c>
      <c r="L380" s="49">
        <v>0</v>
      </c>
      <c r="M380" s="24" t="s">
        <v>776</v>
      </c>
      <c r="N380" s="24" t="s">
        <v>784</v>
      </c>
      <c r="O380" s="5"/>
      <c r="P380" s="95"/>
    </row>
    <row r="381" spans="1:16" ht="15" customHeight="1" x14ac:dyDescent="0.25">
      <c r="A381" s="19">
        <v>3418</v>
      </c>
      <c r="B381" s="16" t="s">
        <v>799</v>
      </c>
      <c r="C381" s="16" t="s">
        <v>572</v>
      </c>
      <c r="D381" s="16" t="s">
        <v>534</v>
      </c>
      <c r="E381" s="21">
        <v>1</v>
      </c>
      <c r="F381" s="19">
        <v>16</v>
      </c>
      <c r="G381" s="19">
        <v>25</v>
      </c>
      <c r="H381" s="19">
        <v>58654</v>
      </c>
      <c r="I381" s="19">
        <v>58654</v>
      </c>
      <c r="J381" s="19">
        <v>813</v>
      </c>
      <c r="K381" s="49">
        <v>4</v>
      </c>
      <c r="L381" s="49">
        <v>1</v>
      </c>
      <c r="M381" s="24" t="s">
        <v>776</v>
      </c>
      <c r="N381" s="24" t="s">
        <v>776</v>
      </c>
      <c r="O381" s="5"/>
      <c r="P381" s="95"/>
    </row>
    <row r="382" spans="1:16" ht="15" customHeight="1" x14ac:dyDescent="0.25">
      <c r="A382" s="19">
        <v>3419</v>
      </c>
      <c r="B382" s="16" t="s">
        <v>800</v>
      </c>
      <c r="C382" s="16" t="s">
        <v>555</v>
      </c>
      <c r="D382" s="16" t="s">
        <v>547</v>
      </c>
      <c r="E382" s="21">
        <v>1</v>
      </c>
      <c r="F382" s="19">
        <v>5</v>
      </c>
      <c r="G382" s="19">
        <v>11</v>
      </c>
      <c r="H382" s="19">
        <v>20200</v>
      </c>
      <c r="I382" s="19">
        <v>20200</v>
      </c>
      <c r="J382" s="19">
        <v>884</v>
      </c>
      <c r="K382" s="49">
        <v>5</v>
      </c>
      <c r="L382" s="49">
        <v>1</v>
      </c>
      <c r="M382" s="24" t="s">
        <v>776</v>
      </c>
      <c r="N382" s="24" t="s">
        <v>784</v>
      </c>
      <c r="O382" s="5"/>
      <c r="P382" s="95"/>
    </row>
    <row r="383" spans="1:16" ht="15" customHeight="1" x14ac:dyDescent="0.25">
      <c r="A383" s="19">
        <v>3420</v>
      </c>
      <c r="B383" s="16" t="s">
        <v>801</v>
      </c>
      <c r="C383" s="16" t="s">
        <v>548</v>
      </c>
      <c r="D383" s="16" t="s">
        <v>532</v>
      </c>
      <c r="E383" s="21">
        <v>1</v>
      </c>
      <c r="F383" s="19">
        <v>4</v>
      </c>
      <c r="G383" s="19">
        <v>6</v>
      </c>
      <c r="H383" s="19">
        <v>4424</v>
      </c>
      <c r="I383" s="19">
        <v>4424</v>
      </c>
      <c r="J383" s="19">
        <v>76</v>
      </c>
      <c r="K383" s="49">
        <v>1</v>
      </c>
      <c r="L383" s="49">
        <v>1</v>
      </c>
      <c r="M383" s="24" t="s">
        <v>776</v>
      </c>
      <c r="N383" s="24" t="s">
        <v>776</v>
      </c>
      <c r="O383" s="5"/>
      <c r="P383" s="95"/>
    </row>
    <row r="384" spans="1:16" ht="15" customHeight="1" x14ac:dyDescent="0.25">
      <c r="A384" s="19">
        <v>3421</v>
      </c>
      <c r="B384" s="16" t="s">
        <v>802</v>
      </c>
      <c r="C384" s="16" t="s">
        <v>573</v>
      </c>
      <c r="D384" s="16" t="s">
        <v>534</v>
      </c>
      <c r="E384" s="21">
        <v>1</v>
      </c>
      <c r="F384" s="19">
        <v>6</v>
      </c>
      <c r="G384" s="19">
        <v>13</v>
      </c>
      <c r="H384" s="19">
        <v>13724</v>
      </c>
      <c r="I384" s="19">
        <v>13724</v>
      </c>
      <c r="J384" s="19">
        <v>373</v>
      </c>
      <c r="K384" s="49">
        <v>2</v>
      </c>
      <c r="L384" s="49">
        <v>0</v>
      </c>
      <c r="M384" s="24" t="s">
        <v>776</v>
      </c>
      <c r="N384" s="24" t="s">
        <v>776</v>
      </c>
      <c r="O384" s="5"/>
      <c r="P384" s="95"/>
    </row>
    <row r="385" spans="1:16" ht="15" customHeight="1" x14ac:dyDescent="0.25">
      <c r="A385" s="19">
        <v>3422</v>
      </c>
      <c r="B385" s="16" t="s">
        <v>803</v>
      </c>
      <c r="C385" s="16" t="s">
        <v>550</v>
      </c>
      <c r="D385" s="16" t="s">
        <v>534</v>
      </c>
      <c r="E385" s="21">
        <v>1</v>
      </c>
      <c r="F385" s="19">
        <v>22</v>
      </c>
      <c r="G385" s="19">
        <v>18</v>
      </c>
      <c r="H385" s="19">
        <v>17879</v>
      </c>
      <c r="I385" s="19">
        <v>17879</v>
      </c>
      <c r="J385" s="19">
        <v>855</v>
      </c>
      <c r="K385" s="49">
        <v>3</v>
      </c>
      <c r="L385" s="49">
        <v>2</v>
      </c>
      <c r="M385" s="24" t="s">
        <v>776</v>
      </c>
      <c r="N385" s="24" t="s">
        <v>784</v>
      </c>
      <c r="O385" s="5"/>
      <c r="P385" s="95"/>
    </row>
    <row r="386" spans="1:16" ht="15" customHeight="1" x14ac:dyDescent="0.25">
      <c r="A386" s="19">
        <v>3423</v>
      </c>
      <c r="B386" s="16" t="s">
        <v>804</v>
      </c>
      <c r="C386" s="16" t="s">
        <v>805</v>
      </c>
      <c r="D386" s="16" t="s">
        <v>547</v>
      </c>
      <c r="E386" s="21">
        <v>1</v>
      </c>
      <c r="F386" s="19">
        <v>4</v>
      </c>
      <c r="G386" s="19">
        <v>15</v>
      </c>
      <c r="H386" s="19">
        <v>75000</v>
      </c>
      <c r="I386" s="19">
        <v>75000</v>
      </c>
      <c r="J386" s="19">
        <v>3960</v>
      </c>
      <c r="K386" s="49">
        <v>9</v>
      </c>
      <c r="L386" s="49">
        <v>0</v>
      </c>
      <c r="M386" s="24" t="s">
        <v>776</v>
      </c>
      <c r="N386" s="24" t="s">
        <v>784</v>
      </c>
      <c r="O386" s="5"/>
      <c r="P386" s="95"/>
    </row>
    <row r="387" spans="1:16" ht="15" customHeight="1" x14ac:dyDescent="0.25">
      <c r="A387" s="19">
        <v>3424</v>
      </c>
      <c r="B387" s="16" t="s">
        <v>806</v>
      </c>
      <c r="C387" s="16" t="s">
        <v>531</v>
      </c>
      <c r="D387" s="16" t="s">
        <v>525</v>
      </c>
      <c r="E387" s="21">
        <v>1</v>
      </c>
      <c r="F387" s="19">
        <v>2</v>
      </c>
      <c r="G387" s="19">
        <v>2</v>
      </c>
      <c r="H387" s="19">
        <v>15</v>
      </c>
      <c r="I387" s="19">
        <v>15</v>
      </c>
      <c r="J387" s="19">
        <v>10</v>
      </c>
      <c r="K387" s="49">
        <v>1</v>
      </c>
      <c r="L387" s="49">
        <v>1</v>
      </c>
      <c r="M387" s="24" t="s">
        <v>776</v>
      </c>
      <c r="N387" s="24" t="s">
        <v>776</v>
      </c>
      <c r="O387" s="5"/>
      <c r="P387" s="95"/>
    </row>
    <row r="388" spans="1:16" ht="15" customHeight="1" x14ac:dyDescent="0.25">
      <c r="A388" s="19">
        <v>3425</v>
      </c>
      <c r="B388" s="16" t="s">
        <v>807</v>
      </c>
      <c r="C388" s="16" t="s">
        <v>808</v>
      </c>
      <c r="D388" s="16" t="s">
        <v>525</v>
      </c>
      <c r="E388" s="21">
        <v>1</v>
      </c>
      <c r="F388" s="19">
        <v>3</v>
      </c>
      <c r="G388" s="19">
        <v>4</v>
      </c>
      <c r="H388" s="19">
        <v>195</v>
      </c>
      <c r="I388" s="19">
        <v>195</v>
      </c>
      <c r="J388" s="19">
        <v>7</v>
      </c>
      <c r="K388" s="49">
        <v>1</v>
      </c>
      <c r="L388" s="49">
        <v>1</v>
      </c>
      <c r="M388" s="24" t="s">
        <v>776</v>
      </c>
      <c r="N388" s="24" t="s">
        <v>776</v>
      </c>
      <c r="O388" s="5"/>
      <c r="P388" s="95"/>
    </row>
    <row r="389" spans="1:16" ht="15" customHeight="1" x14ac:dyDescent="0.25">
      <c r="A389" s="19">
        <v>3426</v>
      </c>
      <c r="B389" s="16" t="s">
        <v>809</v>
      </c>
      <c r="C389" s="16" t="s">
        <v>808</v>
      </c>
      <c r="D389" s="16" t="s">
        <v>525</v>
      </c>
      <c r="E389" s="21">
        <v>1</v>
      </c>
      <c r="F389" s="19">
        <v>5</v>
      </c>
      <c r="G389" s="19">
        <v>5</v>
      </c>
      <c r="H389" s="19">
        <v>291</v>
      </c>
      <c r="I389" s="19">
        <v>291</v>
      </c>
      <c r="J389" s="19">
        <v>11</v>
      </c>
      <c r="K389" s="49">
        <v>1</v>
      </c>
      <c r="L389" s="49">
        <v>0</v>
      </c>
      <c r="M389" s="24" t="s">
        <v>776</v>
      </c>
      <c r="N389" s="24" t="s">
        <v>776</v>
      </c>
      <c r="O389" s="5"/>
      <c r="P389" s="95"/>
    </row>
    <row r="390" spans="1:16" ht="15" customHeight="1" x14ac:dyDescent="0.25">
      <c r="A390" s="19">
        <v>3427</v>
      </c>
      <c r="B390" s="16" t="s">
        <v>810</v>
      </c>
      <c r="C390" s="16" t="s">
        <v>529</v>
      </c>
      <c r="D390" s="16" t="s">
        <v>527</v>
      </c>
      <c r="E390" s="21">
        <v>1</v>
      </c>
      <c r="F390" s="19">
        <v>1</v>
      </c>
      <c r="G390" s="19">
        <v>2</v>
      </c>
      <c r="H390" s="19">
        <v>38</v>
      </c>
      <c r="I390" s="19">
        <v>38</v>
      </c>
      <c r="J390" s="19">
        <v>4</v>
      </c>
      <c r="K390" s="49">
        <v>0</v>
      </c>
      <c r="L390" s="49">
        <v>0</v>
      </c>
      <c r="M390" s="24" t="s">
        <v>776</v>
      </c>
      <c r="N390" s="24" t="s">
        <v>776</v>
      </c>
      <c r="O390" s="5"/>
      <c r="P390" s="95"/>
    </row>
    <row r="391" spans="1:16" ht="15" customHeight="1" x14ac:dyDescent="0.25">
      <c r="A391" s="19">
        <v>3428</v>
      </c>
      <c r="B391" s="16" t="s">
        <v>811</v>
      </c>
      <c r="C391" s="16" t="s">
        <v>550</v>
      </c>
      <c r="D391" s="16" t="s">
        <v>534</v>
      </c>
      <c r="E391" s="21">
        <v>1</v>
      </c>
      <c r="F391" s="19">
        <v>2</v>
      </c>
      <c r="G391" s="19">
        <v>5</v>
      </c>
      <c r="H391" s="19">
        <v>2256</v>
      </c>
      <c r="I391" s="49">
        <v>2256</v>
      </c>
      <c r="J391" s="49">
        <v>13</v>
      </c>
      <c r="K391" s="49">
        <v>1</v>
      </c>
      <c r="L391" s="49">
        <v>0</v>
      </c>
      <c r="M391" s="334" t="s">
        <v>776</v>
      </c>
      <c r="N391" s="24" t="s">
        <v>784</v>
      </c>
      <c r="O391" s="5"/>
      <c r="P391" s="95"/>
    </row>
    <row r="392" spans="1:16" ht="15" customHeight="1" x14ac:dyDescent="0.25">
      <c r="A392" s="5"/>
      <c r="E392" s="6"/>
      <c r="F392" s="5"/>
      <c r="G392" s="5"/>
      <c r="H392" s="5"/>
      <c r="I392" s="19">
        <f>SUM(I360:I391)</f>
        <v>720498</v>
      </c>
      <c r="J392" s="19">
        <f>SUM(J360:J391)</f>
        <v>16376</v>
      </c>
      <c r="K392" s="19">
        <f>SUM(K360:K391)</f>
        <v>75</v>
      </c>
      <c r="L392" s="19">
        <f>SUM(L360:L391)</f>
        <v>15</v>
      </c>
      <c r="M392" s="9"/>
      <c r="N392" s="9"/>
      <c r="O392" s="5"/>
      <c r="P392" s="95"/>
    </row>
    <row r="393" spans="1:16" ht="18.75" customHeight="1" x14ac:dyDescent="0.25">
      <c r="A393" s="5"/>
      <c r="E393" s="6"/>
      <c r="F393" s="5"/>
      <c r="G393" s="5"/>
      <c r="H393" s="5"/>
      <c r="I393" s="5"/>
      <c r="J393" s="5"/>
      <c r="K393" s="5"/>
      <c r="L393" s="5"/>
      <c r="M393" s="9"/>
      <c r="N393" s="9"/>
      <c r="O393" s="5"/>
      <c r="P393" s="95"/>
    </row>
    <row r="394" spans="1:16" ht="15" customHeight="1" x14ac:dyDescent="0.25">
      <c r="A394" s="19">
        <v>3429</v>
      </c>
      <c r="B394" s="16" t="s">
        <v>812</v>
      </c>
      <c r="C394" s="16" t="s">
        <v>563</v>
      </c>
      <c r="D394" s="16" t="s">
        <v>532</v>
      </c>
      <c r="E394" s="21">
        <v>1</v>
      </c>
      <c r="F394" s="19">
        <v>9</v>
      </c>
      <c r="G394" s="19">
        <v>12</v>
      </c>
      <c r="H394" s="19">
        <v>4897</v>
      </c>
      <c r="I394" s="19">
        <v>4897</v>
      </c>
      <c r="J394" s="19">
        <v>59</v>
      </c>
      <c r="K394" s="19">
        <v>1</v>
      </c>
      <c r="L394" s="19">
        <v>0</v>
      </c>
      <c r="M394" s="24" t="s">
        <v>524</v>
      </c>
      <c r="N394" s="24" t="s">
        <v>524</v>
      </c>
      <c r="O394" s="19"/>
      <c r="P394" s="95"/>
    </row>
    <row r="395" spans="1:16" ht="15" customHeight="1" x14ac:dyDescent="0.25">
      <c r="A395" s="19">
        <v>3430</v>
      </c>
      <c r="B395" s="16" t="s">
        <v>813</v>
      </c>
      <c r="C395" s="16" t="s">
        <v>253</v>
      </c>
      <c r="D395" s="16" t="s">
        <v>574</v>
      </c>
      <c r="E395" s="21">
        <v>1</v>
      </c>
      <c r="F395" s="19">
        <v>5</v>
      </c>
      <c r="G395" s="19">
        <v>6</v>
      </c>
      <c r="H395" s="19">
        <v>10400</v>
      </c>
      <c r="I395" s="19">
        <v>10400</v>
      </c>
      <c r="J395" s="19">
        <v>118</v>
      </c>
      <c r="K395" s="19">
        <v>1</v>
      </c>
      <c r="L395" s="19">
        <v>0</v>
      </c>
      <c r="M395" s="24" t="s">
        <v>524</v>
      </c>
      <c r="N395" s="24" t="s">
        <v>554</v>
      </c>
      <c r="O395" s="19"/>
      <c r="P395" s="95"/>
    </row>
    <row r="396" spans="1:16" ht="15" customHeight="1" x14ac:dyDescent="0.25">
      <c r="A396" s="19">
        <v>3431</v>
      </c>
      <c r="B396" s="16" t="s">
        <v>814</v>
      </c>
      <c r="C396" s="16" t="s">
        <v>530</v>
      </c>
      <c r="D396" s="16" t="s">
        <v>525</v>
      </c>
      <c r="E396" s="21">
        <v>1</v>
      </c>
      <c r="F396" s="19">
        <v>3</v>
      </c>
      <c r="G396" s="19">
        <v>4</v>
      </c>
      <c r="H396" s="19">
        <v>26400</v>
      </c>
      <c r="I396" s="19">
        <v>26400</v>
      </c>
      <c r="J396" s="19">
        <v>143</v>
      </c>
      <c r="K396" s="19">
        <v>1</v>
      </c>
      <c r="L396" s="19">
        <v>0</v>
      </c>
      <c r="M396" s="24" t="s">
        <v>524</v>
      </c>
      <c r="N396" s="24" t="s">
        <v>524</v>
      </c>
      <c r="O396" s="19"/>
      <c r="P396" s="95"/>
    </row>
    <row r="397" spans="1:16" ht="15" customHeight="1" x14ac:dyDescent="0.25">
      <c r="A397" s="19">
        <v>3432</v>
      </c>
      <c r="B397" s="16" t="s">
        <v>815</v>
      </c>
      <c r="C397" s="16" t="s">
        <v>529</v>
      </c>
      <c r="D397" s="16" t="s">
        <v>527</v>
      </c>
      <c r="E397" s="21">
        <v>1</v>
      </c>
      <c r="F397" s="19">
        <v>6</v>
      </c>
      <c r="G397" s="19">
        <v>5</v>
      </c>
      <c r="H397" s="19">
        <v>3994</v>
      </c>
      <c r="I397" s="19">
        <v>3994</v>
      </c>
      <c r="J397" s="19">
        <v>48</v>
      </c>
      <c r="K397" s="19">
        <v>1</v>
      </c>
      <c r="L397" s="19">
        <v>0</v>
      </c>
      <c r="M397" s="24" t="s">
        <v>524</v>
      </c>
      <c r="N397" s="24" t="s">
        <v>784</v>
      </c>
      <c r="O397" s="19"/>
      <c r="P397" s="95"/>
    </row>
    <row r="398" spans="1:16" ht="15" customHeight="1" x14ac:dyDescent="0.25">
      <c r="A398" s="307">
        <v>3433</v>
      </c>
      <c r="B398" s="308" t="s">
        <v>816</v>
      </c>
      <c r="C398" s="308" t="s">
        <v>133</v>
      </c>
      <c r="D398" s="308" t="s">
        <v>525</v>
      </c>
      <c r="E398" s="309">
        <v>1</v>
      </c>
      <c r="F398" s="307">
        <v>36</v>
      </c>
      <c r="G398" s="307">
        <v>47</v>
      </c>
      <c r="H398" s="307">
        <v>74052</v>
      </c>
      <c r="I398" s="307">
        <v>74052</v>
      </c>
      <c r="J398" s="307">
        <v>566</v>
      </c>
      <c r="K398" s="307">
        <v>12</v>
      </c>
      <c r="L398" s="307">
        <v>0</v>
      </c>
      <c r="M398" s="335" t="s">
        <v>524</v>
      </c>
      <c r="N398" s="335" t="s">
        <v>554</v>
      </c>
      <c r="O398" s="307">
        <v>3135</v>
      </c>
      <c r="P398" s="95"/>
    </row>
    <row r="399" spans="1:16" ht="15" customHeight="1" x14ac:dyDescent="0.25">
      <c r="A399" s="19">
        <v>3434</v>
      </c>
      <c r="B399" s="16" t="s">
        <v>817</v>
      </c>
      <c r="C399" s="16" t="s">
        <v>144</v>
      </c>
      <c r="D399" s="16" t="s">
        <v>528</v>
      </c>
      <c r="E399" s="21">
        <v>1</v>
      </c>
      <c r="F399" s="19">
        <v>37</v>
      </c>
      <c r="G399" s="19">
        <v>38</v>
      </c>
      <c r="H399" s="19">
        <v>45270</v>
      </c>
      <c r="I399" s="19">
        <v>45270</v>
      </c>
      <c r="J399" s="19">
        <v>329</v>
      </c>
      <c r="K399" s="19">
        <v>2</v>
      </c>
      <c r="L399" s="19">
        <v>0</v>
      </c>
      <c r="M399" s="24" t="s">
        <v>524</v>
      </c>
      <c r="N399" s="24" t="s">
        <v>524</v>
      </c>
      <c r="O399" s="19"/>
      <c r="P399" s="95"/>
    </row>
    <row r="400" spans="1:16" ht="15" customHeight="1" x14ac:dyDescent="0.25">
      <c r="A400" s="19">
        <v>3435</v>
      </c>
      <c r="B400" s="16" t="s">
        <v>818</v>
      </c>
      <c r="C400" s="16" t="s">
        <v>819</v>
      </c>
      <c r="D400" s="16" t="s">
        <v>532</v>
      </c>
      <c r="E400" s="21">
        <v>1</v>
      </c>
      <c r="F400" s="19">
        <v>24</v>
      </c>
      <c r="G400" s="19">
        <v>28</v>
      </c>
      <c r="H400" s="19">
        <v>45130</v>
      </c>
      <c r="I400" s="19">
        <v>45130</v>
      </c>
      <c r="J400" s="19">
        <v>276</v>
      </c>
      <c r="K400" s="19">
        <v>4</v>
      </c>
      <c r="L400" s="19">
        <v>0</v>
      </c>
      <c r="M400" s="24" t="s">
        <v>524</v>
      </c>
      <c r="N400" s="24" t="s">
        <v>524</v>
      </c>
      <c r="O400" s="19"/>
      <c r="P400" s="95"/>
    </row>
    <row r="401" spans="1:16" ht="15" customHeight="1" x14ac:dyDescent="0.25">
      <c r="A401" s="19">
        <v>3437</v>
      </c>
      <c r="B401" s="16" t="s">
        <v>820</v>
      </c>
      <c r="C401" s="16" t="s">
        <v>563</v>
      </c>
      <c r="D401" s="16" t="s">
        <v>532</v>
      </c>
      <c r="E401" s="21">
        <v>1</v>
      </c>
      <c r="F401" s="19">
        <v>5</v>
      </c>
      <c r="G401" s="19">
        <v>4</v>
      </c>
      <c r="H401" s="19">
        <v>2276</v>
      </c>
      <c r="I401" s="19">
        <v>2276</v>
      </c>
      <c r="J401" s="19">
        <v>25</v>
      </c>
      <c r="K401" s="19">
        <v>1</v>
      </c>
      <c r="L401" s="19">
        <v>0</v>
      </c>
      <c r="M401" s="24" t="s">
        <v>524</v>
      </c>
      <c r="N401" s="24" t="s">
        <v>524</v>
      </c>
      <c r="O401" s="19"/>
      <c r="P401" s="95"/>
    </row>
    <row r="402" spans="1:16" ht="15" customHeight="1" x14ac:dyDescent="0.25">
      <c r="A402" s="19">
        <v>3438</v>
      </c>
      <c r="B402" s="16" t="s">
        <v>821</v>
      </c>
      <c r="C402" s="16" t="s">
        <v>540</v>
      </c>
      <c r="D402" s="16" t="s">
        <v>534</v>
      </c>
      <c r="E402" s="21">
        <v>1</v>
      </c>
      <c r="F402" s="19">
        <v>84</v>
      </c>
      <c r="G402" s="19">
        <v>81</v>
      </c>
      <c r="H402" s="19">
        <v>120918</v>
      </c>
      <c r="I402" s="19">
        <v>120918</v>
      </c>
      <c r="J402" s="19">
        <v>2022</v>
      </c>
      <c r="K402" s="19">
        <v>7</v>
      </c>
      <c r="L402" s="19">
        <v>0</v>
      </c>
      <c r="M402" s="24" t="s">
        <v>524</v>
      </c>
      <c r="N402" s="24" t="s">
        <v>524</v>
      </c>
      <c r="O402" s="19"/>
      <c r="P402" s="95"/>
    </row>
    <row r="403" spans="1:16" ht="15" customHeight="1" x14ac:dyDescent="0.25">
      <c r="A403" s="19">
        <v>3439</v>
      </c>
      <c r="B403" s="16" t="s">
        <v>822</v>
      </c>
      <c r="C403" s="16" t="s">
        <v>553</v>
      </c>
      <c r="D403" s="16" t="s">
        <v>527</v>
      </c>
      <c r="E403" s="21">
        <v>1</v>
      </c>
      <c r="F403" s="19">
        <v>21</v>
      </c>
      <c r="G403" s="19">
        <v>13</v>
      </c>
      <c r="H403" s="19">
        <v>23051</v>
      </c>
      <c r="I403" s="19">
        <v>23051</v>
      </c>
      <c r="J403" s="19">
        <v>249</v>
      </c>
      <c r="K403" s="19">
        <v>3</v>
      </c>
      <c r="L403" s="19">
        <v>0</v>
      </c>
      <c r="M403" s="24" t="s">
        <v>524</v>
      </c>
      <c r="N403" s="24" t="s">
        <v>524</v>
      </c>
      <c r="O403" s="19"/>
      <c r="P403" s="95"/>
    </row>
    <row r="404" spans="1:16" ht="15" customHeight="1" x14ac:dyDescent="0.25">
      <c r="A404" s="19">
        <v>3440</v>
      </c>
      <c r="B404" s="16" t="s">
        <v>823</v>
      </c>
      <c r="C404" s="16" t="s">
        <v>545</v>
      </c>
      <c r="D404" s="16" t="s">
        <v>534</v>
      </c>
      <c r="E404" s="21">
        <v>1</v>
      </c>
      <c r="F404" s="19">
        <v>3</v>
      </c>
      <c r="G404" s="19">
        <v>2</v>
      </c>
      <c r="H404" s="19">
        <v>21100</v>
      </c>
      <c r="I404" s="19">
        <v>21100</v>
      </c>
      <c r="J404" s="19">
        <v>108</v>
      </c>
      <c r="K404" s="19">
        <v>1</v>
      </c>
      <c r="L404" s="19">
        <v>0</v>
      </c>
      <c r="M404" s="24" t="s">
        <v>524</v>
      </c>
      <c r="N404" s="24" t="s">
        <v>784</v>
      </c>
      <c r="O404" s="19"/>
      <c r="P404" s="95"/>
    </row>
    <row r="405" spans="1:16" ht="15" customHeight="1" x14ac:dyDescent="0.25">
      <c r="A405" s="19">
        <v>3441</v>
      </c>
      <c r="B405" s="16" t="s">
        <v>824</v>
      </c>
      <c r="C405" s="16" t="s">
        <v>548</v>
      </c>
      <c r="D405" s="16" t="s">
        <v>532</v>
      </c>
      <c r="E405" s="21">
        <v>1</v>
      </c>
      <c r="F405" s="19">
        <v>3</v>
      </c>
      <c r="G405" s="19">
        <v>7</v>
      </c>
      <c r="H405" s="19">
        <v>45580</v>
      </c>
      <c r="I405" s="19">
        <v>45580</v>
      </c>
      <c r="J405" s="19">
        <v>359</v>
      </c>
      <c r="K405" s="19">
        <v>5</v>
      </c>
      <c r="L405" s="19">
        <v>0</v>
      </c>
      <c r="M405" s="24" t="s">
        <v>524</v>
      </c>
      <c r="N405" s="24" t="s">
        <v>784</v>
      </c>
      <c r="O405" s="19"/>
      <c r="P405" s="95"/>
    </row>
    <row r="406" spans="1:16" ht="15" customHeight="1" x14ac:dyDescent="0.25">
      <c r="A406" s="19">
        <v>3442</v>
      </c>
      <c r="B406" s="16" t="s">
        <v>825</v>
      </c>
      <c r="C406" s="16" t="s">
        <v>149</v>
      </c>
      <c r="D406" s="16" t="s">
        <v>532</v>
      </c>
      <c r="E406" s="21">
        <v>1</v>
      </c>
      <c r="F406" s="19">
        <v>20</v>
      </c>
      <c r="G406" s="19">
        <v>19</v>
      </c>
      <c r="H406" s="19">
        <v>42183</v>
      </c>
      <c r="I406" s="19">
        <v>42183</v>
      </c>
      <c r="J406" s="19">
        <v>351</v>
      </c>
      <c r="K406" s="19">
        <v>2</v>
      </c>
      <c r="L406" s="19">
        <v>2</v>
      </c>
      <c r="M406" s="24" t="s">
        <v>524</v>
      </c>
      <c r="N406" s="24" t="s">
        <v>554</v>
      </c>
      <c r="O406" s="19"/>
      <c r="P406" s="95"/>
    </row>
    <row r="407" spans="1:16" ht="15" customHeight="1" x14ac:dyDescent="0.25">
      <c r="A407" s="19">
        <v>3446</v>
      </c>
      <c r="B407" s="16" t="s">
        <v>826</v>
      </c>
      <c r="C407" s="16" t="s">
        <v>558</v>
      </c>
      <c r="D407" s="16" t="s">
        <v>528</v>
      </c>
      <c r="E407" s="21">
        <v>1</v>
      </c>
      <c r="F407" s="19">
        <v>33</v>
      </c>
      <c r="G407" s="19">
        <v>29</v>
      </c>
      <c r="H407" s="19">
        <v>38798</v>
      </c>
      <c r="I407" s="19">
        <v>38798</v>
      </c>
      <c r="J407" s="19">
        <v>594</v>
      </c>
      <c r="K407" s="19">
        <v>3</v>
      </c>
      <c r="L407" s="19">
        <v>1</v>
      </c>
      <c r="M407" s="24" t="s">
        <v>524</v>
      </c>
      <c r="N407" s="24" t="s">
        <v>524</v>
      </c>
      <c r="O407" s="19"/>
      <c r="P407" s="95"/>
    </row>
    <row r="408" spans="1:16" ht="15" customHeight="1" x14ac:dyDescent="0.25">
      <c r="A408" s="19">
        <v>3447</v>
      </c>
      <c r="B408" s="16" t="s">
        <v>827</v>
      </c>
      <c r="C408" s="16" t="s">
        <v>569</v>
      </c>
      <c r="D408" s="16" t="s">
        <v>535</v>
      </c>
      <c r="E408" s="21">
        <v>1</v>
      </c>
      <c r="F408" s="19">
        <v>15</v>
      </c>
      <c r="G408" s="19">
        <v>12</v>
      </c>
      <c r="H408" s="19">
        <v>47760</v>
      </c>
      <c r="I408" s="19">
        <v>47760</v>
      </c>
      <c r="J408" s="19">
        <v>430</v>
      </c>
      <c r="K408" s="19">
        <v>2</v>
      </c>
      <c r="L408" s="19">
        <v>0</v>
      </c>
      <c r="M408" s="24" t="s">
        <v>524</v>
      </c>
      <c r="N408" s="24" t="s">
        <v>784</v>
      </c>
      <c r="O408" s="19"/>
      <c r="P408" s="95"/>
    </row>
    <row r="409" spans="1:16" ht="15" customHeight="1" x14ac:dyDescent="0.25">
      <c r="A409" s="329">
        <v>3448</v>
      </c>
      <c r="B409" s="330" t="s">
        <v>828</v>
      </c>
      <c r="C409" s="330" t="s">
        <v>211</v>
      </c>
      <c r="D409" s="330" t="s">
        <v>534</v>
      </c>
      <c r="E409" s="331">
        <v>1</v>
      </c>
      <c r="F409" s="329">
        <v>4</v>
      </c>
      <c r="G409" s="329">
        <v>1</v>
      </c>
      <c r="H409" s="329">
        <v>115</v>
      </c>
      <c r="I409" s="329">
        <v>115</v>
      </c>
      <c r="J409" s="329">
        <v>16</v>
      </c>
      <c r="K409" s="329">
        <v>1</v>
      </c>
      <c r="L409" s="329">
        <v>0</v>
      </c>
      <c r="M409" s="332" t="s">
        <v>524</v>
      </c>
      <c r="N409" s="332" t="s">
        <v>829</v>
      </c>
      <c r="O409" s="329"/>
      <c r="P409" s="95"/>
    </row>
    <row r="410" spans="1:16" ht="15" customHeight="1" x14ac:dyDescent="0.25">
      <c r="A410" s="19">
        <v>3449</v>
      </c>
      <c r="B410" s="16" t="s">
        <v>830</v>
      </c>
      <c r="C410" s="16" t="s">
        <v>550</v>
      </c>
      <c r="D410" s="16" t="s">
        <v>534</v>
      </c>
      <c r="E410" s="21">
        <v>1</v>
      </c>
      <c r="F410" s="19">
        <v>7</v>
      </c>
      <c r="G410" s="19">
        <v>4</v>
      </c>
      <c r="H410" s="19">
        <v>5999</v>
      </c>
      <c r="I410" s="19">
        <v>5999</v>
      </c>
      <c r="J410" s="19">
        <v>412</v>
      </c>
      <c r="K410" s="19">
        <v>2</v>
      </c>
      <c r="L410" s="19">
        <v>0</v>
      </c>
      <c r="M410" s="24" t="s">
        <v>524</v>
      </c>
      <c r="N410" s="24" t="s">
        <v>784</v>
      </c>
      <c r="O410" s="19"/>
      <c r="P410" s="95"/>
    </row>
    <row r="411" spans="1:16" ht="15" customHeight="1" x14ac:dyDescent="0.25">
      <c r="A411" s="19">
        <v>3450</v>
      </c>
      <c r="B411" s="16" t="s">
        <v>831</v>
      </c>
      <c r="C411" s="16" t="s">
        <v>538</v>
      </c>
      <c r="D411" s="16" t="s">
        <v>534</v>
      </c>
      <c r="E411" s="21">
        <v>1</v>
      </c>
      <c r="F411" s="19">
        <v>7</v>
      </c>
      <c r="G411" s="19">
        <v>1</v>
      </c>
      <c r="H411" s="19">
        <v>6822</v>
      </c>
      <c r="I411" s="19">
        <v>6822</v>
      </c>
      <c r="J411" s="19">
        <v>54</v>
      </c>
      <c r="K411" s="19">
        <v>1</v>
      </c>
      <c r="L411" s="19">
        <v>0</v>
      </c>
      <c r="M411" s="24" t="s">
        <v>524</v>
      </c>
      <c r="N411" s="24" t="s">
        <v>784</v>
      </c>
      <c r="O411" s="19"/>
      <c r="P411" s="95"/>
    </row>
    <row r="412" spans="1:16" ht="15" customHeight="1" x14ac:dyDescent="0.25">
      <c r="A412" s="19">
        <v>3451</v>
      </c>
      <c r="B412" s="16" t="s">
        <v>832</v>
      </c>
      <c r="C412" s="16" t="s">
        <v>562</v>
      </c>
      <c r="D412" s="16" t="s">
        <v>532</v>
      </c>
      <c r="E412" s="21">
        <v>1</v>
      </c>
      <c r="F412" s="19">
        <v>20</v>
      </c>
      <c r="G412" s="19">
        <v>25</v>
      </c>
      <c r="H412" s="19">
        <v>35670</v>
      </c>
      <c r="I412" s="19">
        <v>35670</v>
      </c>
      <c r="J412" s="19">
        <v>371</v>
      </c>
      <c r="K412" s="19">
        <v>3</v>
      </c>
      <c r="L412" s="19">
        <v>2</v>
      </c>
      <c r="M412" s="24" t="s">
        <v>524</v>
      </c>
      <c r="N412" s="24" t="s">
        <v>554</v>
      </c>
      <c r="O412" s="19"/>
      <c r="P412" s="95"/>
    </row>
    <row r="413" spans="1:16" ht="15" customHeight="1" x14ac:dyDescent="0.25">
      <c r="A413" s="19">
        <v>3452</v>
      </c>
      <c r="B413" s="16" t="s">
        <v>833</v>
      </c>
      <c r="C413" s="16" t="s">
        <v>220</v>
      </c>
      <c r="D413" s="16" t="s">
        <v>534</v>
      </c>
      <c r="E413" s="21">
        <v>1</v>
      </c>
      <c r="F413" s="19">
        <v>29</v>
      </c>
      <c r="G413" s="19">
        <v>50</v>
      </c>
      <c r="H413" s="19">
        <v>168128</v>
      </c>
      <c r="I413" s="19">
        <v>168128</v>
      </c>
      <c r="J413" s="19">
        <v>2475</v>
      </c>
      <c r="K413" s="19">
        <v>10</v>
      </c>
      <c r="L413" s="19">
        <v>1</v>
      </c>
      <c r="M413" s="24" t="s">
        <v>524</v>
      </c>
      <c r="N413" s="24" t="s">
        <v>784</v>
      </c>
      <c r="O413" s="19"/>
      <c r="P413" s="95"/>
    </row>
    <row r="414" spans="1:16" ht="15" customHeight="1" x14ac:dyDescent="0.25">
      <c r="A414" s="19">
        <v>3453</v>
      </c>
      <c r="B414" s="16" t="s">
        <v>834</v>
      </c>
      <c r="C414" s="16" t="s">
        <v>152</v>
      </c>
      <c r="D414" s="16" t="s">
        <v>532</v>
      </c>
      <c r="E414" s="21">
        <v>1</v>
      </c>
      <c r="F414" s="19">
        <v>13</v>
      </c>
      <c r="G414" s="19">
        <v>11</v>
      </c>
      <c r="H414" s="19">
        <v>6610</v>
      </c>
      <c r="I414" s="19">
        <v>6610</v>
      </c>
      <c r="J414" s="19">
        <v>116</v>
      </c>
      <c r="K414" s="19">
        <v>1</v>
      </c>
      <c r="L414" s="19">
        <v>0</v>
      </c>
      <c r="M414" s="24" t="s">
        <v>524</v>
      </c>
      <c r="N414" s="24" t="s">
        <v>524</v>
      </c>
      <c r="O414" s="19"/>
      <c r="P414" s="95"/>
    </row>
    <row r="415" spans="1:16" ht="15" customHeight="1" x14ac:dyDescent="0.25">
      <c r="A415" s="19">
        <v>3454</v>
      </c>
      <c r="B415" s="16" t="s">
        <v>835</v>
      </c>
      <c r="C415" s="16" t="s">
        <v>552</v>
      </c>
      <c r="D415" s="16" t="s">
        <v>534</v>
      </c>
      <c r="E415" s="21">
        <v>1</v>
      </c>
      <c r="F415" s="19">
        <v>2</v>
      </c>
      <c r="G415" s="19">
        <v>1</v>
      </c>
      <c r="H415" s="19">
        <v>3280</v>
      </c>
      <c r="I415" s="19">
        <v>3280</v>
      </c>
      <c r="J415" s="19">
        <v>27</v>
      </c>
      <c r="K415" s="19">
        <v>1</v>
      </c>
      <c r="L415" s="19">
        <v>0</v>
      </c>
      <c r="M415" s="24" t="s">
        <v>524</v>
      </c>
      <c r="N415" s="24" t="s">
        <v>784</v>
      </c>
      <c r="O415" s="19"/>
      <c r="P415" s="95"/>
    </row>
    <row r="416" spans="1:16" ht="15" customHeight="1" x14ac:dyDescent="0.25">
      <c r="A416" s="19">
        <v>3456</v>
      </c>
      <c r="B416" s="16" t="s">
        <v>836</v>
      </c>
      <c r="C416" s="16" t="s">
        <v>555</v>
      </c>
      <c r="D416" s="16" t="s">
        <v>547</v>
      </c>
      <c r="E416" s="21">
        <v>1</v>
      </c>
      <c r="F416" s="19">
        <v>2</v>
      </c>
      <c r="G416" s="19">
        <v>1</v>
      </c>
      <c r="H416" s="19">
        <v>5600</v>
      </c>
      <c r="I416" s="19">
        <v>5600</v>
      </c>
      <c r="J416" s="19">
        <v>224</v>
      </c>
      <c r="K416" s="19">
        <v>2</v>
      </c>
      <c r="L416" s="19">
        <v>0</v>
      </c>
      <c r="M416" s="24" t="s">
        <v>524</v>
      </c>
      <c r="N416" s="24" t="s">
        <v>524</v>
      </c>
      <c r="O416" s="19"/>
      <c r="P416" s="95"/>
    </row>
    <row r="417" spans="1:16" ht="15" customHeight="1" x14ac:dyDescent="0.25">
      <c r="A417" s="19">
        <v>3457</v>
      </c>
      <c r="B417" s="16" t="s">
        <v>837</v>
      </c>
      <c r="C417" s="16" t="s">
        <v>116</v>
      </c>
      <c r="D417" s="16" t="s">
        <v>534</v>
      </c>
      <c r="E417" s="21">
        <v>1</v>
      </c>
      <c r="F417" s="19">
        <v>8</v>
      </c>
      <c r="G417" s="19">
        <v>1</v>
      </c>
      <c r="H417" s="19">
        <v>21730</v>
      </c>
      <c r="I417" s="19">
        <v>21730</v>
      </c>
      <c r="J417" s="19">
        <v>444</v>
      </c>
      <c r="K417" s="19">
        <v>3</v>
      </c>
      <c r="L417" s="19">
        <v>0</v>
      </c>
      <c r="M417" s="24" t="s">
        <v>524</v>
      </c>
      <c r="N417" s="24" t="s">
        <v>784</v>
      </c>
      <c r="O417" s="19"/>
      <c r="P417" s="95"/>
    </row>
    <row r="418" spans="1:16" ht="15" customHeight="1" x14ac:dyDescent="0.25">
      <c r="A418" s="19">
        <v>3458</v>
      </c>
      <c r="B418" s="16" t="s">
        <v>838</v>
      </c>
      <c r="C418" s="16" t="s">
        <v>563</v>
      </c>
      <c r="D418" s="16" t="s">
        <v>532</v>
      </c>
      <c r="E418" s="21">
        <v>1</v>
      </c>
      <c r="F418" s="19">
        <v>1</v>
      </c>
      <c r="G418" s="19">
        <v>1</v>
      </c>
      <c r="H418" s="19">
        <v>60</v>
      </c>
      <c r="I418" s="19">
        <v>60</v>
      </c>
      <c r="J418" s="19">
        <v>2</v>
      </c>
      <c r="K418" s="19">
        <v>0</v>
      </c>
      <c r="L418" s="19">
        <v>0</v>
      </c>
      <c r="M418" s="24" t="s">
        <v>524</v>
      </c>
      <c r="N418" s="24" t="s">
        <v>524</v>
      </c>
      <c r="O418" s="19"/>
      <c r="P418" s="95"/>
    </row>
    <row r="419" spans="1:16" ht="15" customHeight="1" x14ac:dyDescent="0.25">
      <c r="A419" s="19">
        <v>3459</v>
      </c>
      <c r="B419" s="16" t="s">
        <v>839</v>
      </c>
      <c r="C419" s="16" t="s">
        <v>550</v>
      </c>
      <c r="D419" s="16" t="s">
        <v>534</v>
      </c>
      <c r="E419" s="21">
        <v>1</v>
      </c>
      <c r="F419" s="19">
        <v>1</v>
      </c>
      <c r="G419" s="19">
        <v>2</v>
      </c>
      <c r="H419" s="19">
        <v>600</v>
      </c>
      <c r="I419" s="19">
        <v>600</v>
      </c>
      <c r="J419" s="19">
        <v>4</v>
      </c>
      <c r="K419" s="19">
        <v>1</v>
      </c>
      <c r="L419" s="19">
        <v>0</v>
      </c>
      <c r="M419" s="24" t="s">
        <v>524</v>
      </c>
      <c r="N419" s="24" t="s">
        <v>784</v>
      </c>
      <c r="O419" s="19"/>
      <c r="P419" s="95"/>
    </row>
    <row r="420" spans="1:16" ht="15" customHeight="1" x14ac:dyDescent="0.25">
      <c r="A420" s="19">
        <v>3460</v>
      </c>
      <c r="B420" s="16" t="s">
        <v>840</v>
      </c>
      <c r="C420" s="16" t="s">
        <v>526</v>
      </c>
      <c r="D420" s="16" t="s">
        <v>527</v>
      </c>
      <c r="E420" s="21">
        <v>1</v>
      </c>
      <c r="F420" s="19">
        <v>15</v>
      </c>
      <c r="G420" s="19">
        <v>15</v>
      </c>
      <c r="H420" s="19">
        <v>486</v>
      </c>
      <c r="I420" s="19">
        <v>486</v>
      </c>
      <c r="J420" s="19">
        <v>90</v>
      </c>
      <c r="K420" s="19">
        <v>1</v>
      </c>
      <c r="L420" s="19">
        <v>0</v>
      </c>
      <c r="M420" s="24" t="s">
        <v>524</v>
      </c>
      <c r="N420" s="24" t="s">
        <v>524</v>
      </c>
      <c r="O420" s="19"/>
      <c r="P420" s="95"/>
    </row>
    <row r="421" spans="1:16" ht="15" customHeight="1" x14ac:dyDescent="0.25">
      <c r="A421" s="5"/>
      <c r="E421" s="6"/>
      <c r="F421" s="5"/>
      <c r="G421" s="5"/>
      <c r="H421" s="5"/>
      <c r="I421" s="19">
        <f>SUM(I394:I420)</f>
        <v>806909</v>
      </c>
      <c r="J421" s="19">
        <f>SUM(J394:J420)</f>
        <v>9912</v>
      </c>
      <c r="K421" s="19">
        <f>SUM(K394:K420)</f>
        <v>72</v>
      </c>
      <c r="L421" s="19">
        <f>SUM(L394:L420)</f>
        <v>6</v>
      </c>
      <c r="M421" s="9"/>
      <c r="N421" s="9"/>
      <c r="O421" s="5"/>
      <c r="P421" s="95"/>
    </row>
    <row r="422" spans="1:16" ht="18.75" customHeight="1" x14ac:dyDescent="0.25">
      <c r="A422" s="5"/>
      <c r="E422" s="6"/>
      <c r="F422" s="5"/>
      <c r="G422" s="5"/>
      <c r="H422" s="5"/>
      <c r="I422" s="5"/>
      <c r="J422" s="5"/>
      <c r="K422" s="5"/>
      <c r="L422" s="5"/>
      <c r="M422" s="9"/>
      <c r="N422" s="9"/>
      <c r="O422" s="5"/>
      <c r="P422" s="95"/>
    </row>
    <row r="423" spans="1:16" ht="15" customHeight="1" x14ac:dyDescent="0.25">
      <c r="A423" s="19">
        <v>3463</v>
      </c>
      <c r="B423" s="16" t="s">
        <v>841</v>
      </c>
      <c r="C423" s="16" t="s">
        <v>309</v>
      </c>
      <c r="D423" s="16" t="s">
        <v>523</v>
      </c>
      <c r="E423" s="21">
        <v>1</v>
      </c>
      <c r="F423" s="19">
        <v>22</v>
      </c>
      <c r="G423" s="19">
        <v>27</v>
      </c>
      <c r="H423" s="19">
        <v>16284</v>
      </c>
      <c r="I423" s="19">
        <v>16284</v>
      </c>
      <c r="J423" s="19">
        <v>688</v>
      </c>
      <c r="K423" s="19">
        <v>1</v>
      </c>
      <c r="L423" s="19">
        <v>0</v>
      </c>
      <c r="M423" s="24" t="s">
        <v>554</v>
      </c>
      <c r="N423" s="24" t="s">
        <v>784</v>
      </c>
      <c r="O423" s="19"/>
      <c r="P423" s="95"/>
    </row>
    <row r="424" spans="1:16" ht="15" customHeight="1" x14ac:dyDescent="0.25">
      <c r="A424" s="19">
        <v>3464</v>
      </c>
      <c r="B424" s="16" t="s">
        <v>842</v>
      </c>
      <c r="C424" s="16" t="s">
        <v>531</v>
      </c>
      <c r="D424" s="16" t="s">
        <v>525</v>
      </c>
      <c r="E424" s="21">
        <v>1</v>
      </c>
      <c r="F424" s="19">
        <v>34</v>
      </c>
      <c r="G424" s="19">
        <v>39</v>
      </c>
      <c r="H424" s="19">
        <v>63055</v>
      </c>
      <c r="I424" s="19">
        <v>63055</v>
      </c>
      <c r="J424" s="19">
        <v>1007</v>
      </c>
      <c r="K424" s="19">
        <v>5</v>
      </c>
      <c r="L424" s="19">
        <v>0</v>
      </c>
      <c r="M424" s="24" t="s">
        <v>554</v>
      </c>
      <c r="N424" s="24" t="s">
        <v>554</v>
      </c>
      <c r="O424" s="19"/>
      <c r="P424" s="95"/>
    </row>
    <row r="425" spans="1:16" ht="15" customHeight="1" x14ac:dyDescent="0.25">
      <c r="A425" s="19">
        <v>3465</v>
      </c>
      <c r="B425" s="16" t="s">
        <v>843</v>
      </c>
      <c r="C425" s="16" t="s">
        <v>529</v>
      </c>
      <c r="D425" s="16" t="s">
        <v>527</v>
      </c>
      <c r="E425" s="21">
        <v>0.99</v>
      </c>
      <c r="F425" s="19">
        <v>51</v>
      </c>
      <c r="G425" s="19">
        <v>50</v>
      </c>
      <c r="H425" s="19">
        <v>82044</v>
      </c>
      <c r="I425" s="19">
        <v>81788</v>
      </c>
      <c r="J425" s="19">
        <v>2384</v>
      </c>
      <c r="K425" s="19">
        <v>4</v>
      </c>
      <c r="L425" s="19">
        <v>0</v>
      </c>
      <c r="M425" s="24" t="s">
        <v>554</v>
      </c>
      <c r="N425" s="24" t="s">
        <v>784</v>
      </c>
      <c r="O425" s="19"/>
      <c r="P425" s="95"/>
    </row>
    <row r="426" spans="1:16" ht="15" customHeight="1" x14ac:dyDescent="0.25">
      <c r="A426" s="307">
        <v>3466</v>
      </c>
      <c r="B426" s="308" t="s">
        <v>844</v>
      </c>
      <c r="C426" s="308" t="s">
        <v>133</v>
      </c>
      <c r="D426" s="308" t="s">
        <v>525</v>
      </c>
      <c r="E426" s="309">
        <v>1</v>
      </c>
      <c r="F426" s="307">
        <v>36</v>
      </c>
      <c r="G426" s="307">
        <v>45</v>
      </c>
      <c r="H426" s="307">
        <v>56928</v>
      </c>
      <c r="I426" s="307">
        <v>56928</v>
      </c>
      <c r="J426" s="307">
        <v>619</v>
      </c>
      <c r="K426" s="307">
        <v>8</v>
      </c>
      <c r="L426" s="307">
        <v>0</v>
      </c>
      <c r="M426" s="335" t="s">
        <v>554</v>
      </c>
      <c r="N426" s="335" t="s">
        <v>554</v>
      </c>
      <c r="O426" s="307">
        <v>2430</v>
      </c>
      <c r="P426" s="95"/>
    </row>
    <row r="427" spans="1:16" ht="15" customHeight="1" x14ac:dyDescent="0.25">
      <c r="A427" s="19">
        <v>3467</v>
      </c>
      <c r="B427" s="16" t="s">
        <v>845</v>
      </c>
      <c r="C427" s="16" t="s">
        <v>558</v>
      </c>
      <c r="D427" s="16" t="s">
        <v>528</v>
      </c>
      <c r="E427" s="21">
        <v>1</v>
      </c>
      <c r="F427" s="19">
        <v>11</v>
      </c>
      <c r="G427" s="19">
        <v>15</v>
      </c>
      <c r="H427" s="19">
        <v>4675</v>
      </c>
      <c r="I427" s="19">
        <v>4675</v>
      </c>
      <c r="J427" s="19">
        <v>214</v>
      </c>
      <c r="K427" s="19">
        <v>2</v>
      </c>
      <c r="L427" s="19">
        <v>0</v>
      </c>
      <c r="M427" s="24" t="s">
        <v>554</v>
      </c>
      <c r="N427" s="24" t="s">
        <v>784</v>
      </c>
      <c r="O427" s="19"/>
      <c r="P427" s="95"/>
    </row>
    <row r="428" spans="1:16" ht="15" customHeight="1" x14ac:dyDescent="0.25">
      <c r="A428" s="19">
        <v>3468</v>
      </c>
      <c r="B428" s="16" t="s">
        <v>846</v>
      </c>
      <c r="C428" s="16" t="s">
        <v>538</v>
      </c>
      <c r="D428" s="16" t="s">
        <v>534</v>
      </c>
      <c r="E428" s="21">
        <v>1</v>
      </c>
      <c r="F428" s="19">
        <v>22</v>
      </c>
      <c r="G428" s="19">
        <v>28</v>
      </c>
      <c r="H428" s="19">
        <v>50927</v>
      </c>
      <c r="I428" s="19">
        <v>50927</v>
      </c>
      <c r="J428" s="19">
        <v>644</v>
      </c>
      <c r="K428" s="19">
        <v>4</v>
      </c>
      <c r="L428" s="19">
        <v>0</v>
      </c>
      <c r="M428" s="24" t="s">
        <v>554</v>
      </c>
      <c r="N428" s="24" t="s">
        <v>784</v>
      </c>
      <c r="O428" s="19"/>
      <c r="P428" s="95"/>
    </row>
    <row r="429" spans="1:16" ht="15" customHeight="1" x14ac:dyDescent="0.25">
      <c r="A429" s="19">
        <v>3469</v>
      </c>
      <c r="B429" s="16" t="s">
        <v>847</v>
      </c>
      <c r="C429" s="16" t="s">
        <v>562</v>
      </c>
      <c r="D429" s="16" t="s">
        <v>532</v>
      </c>
      <c r="E429" s="21">
        <v>1</v>
      </c>
      <c r="F429" s="19">
        <v>50</v>
      </c>
      <c r="G429" s="19">
        <v>66</v>
      </c>
      <c r="H429" s="19">
        <v>191442</v>
      </c>
      <c r="I429" s="19">
        <v>191442</v>
      </c>
      <c r="J429" s="19">
        <v>1747</v>
      </c>
      <c r="K429" s="19">
        <v>13</v>
      </c>
      <c r="L429" s="19">
        <v>0</v>
      </c>
      <c r="M429" s="24" t="s">
        <v>554</v>
      </c>
      <c r="N429" s="24" t="s">
        <v>554</v>
      </c>
      <c r="O429" s="19"/>
      <c r="P429" s="95"/>
    </row>
    <row r="430" spans="1:16" ht="15" customHeight="1" x14ac:dyDescent="0.25">
      <c r="A430" s="19">
        <v>3470</v>
      </c>
      <c r="B430" s="16" t="s">
        <v>848</v>
      </c>
      <c r="C430" s="16" t="s">
        <v>545</v>
      </c>
      <c r="D430" s="16" t="s">
        <v>534</v>
      </c>
      <c r="E430" s="21">
        <v>1</v>
      </c>
      <c r="F430" s="19">
        <v>33</v>
      </c>
      <c r="G430" s="19">
        <v>40</v>
      </c>
      <c r="H430" s="19">
        <v>71255</v>
      </c>
      <c r="I430" s="19">
        <v>71255</v>
      </c>
      <c r="J430" s="19">
        <v>706</v>
      </c>
      <c r="K430" s="19">
        <v>3</v>
      </c>
      <c r="L430" s="19">
        <v>0</v>
      </c>
      <c r="M430" s="24" t="s">
        <v>554</v>
      </c>
      <c r="N430" s="24" t="s">
        <v>784</v>
      </c>
      <c r="O430" s="19"/>
      <c r="P430" s="95"/>
    </row>
    <row r="431" spans="1:16" ht="15" customHeight="1" x14ac:dyDescent="0.25">
      <c r="A431" s="19">
        <v>3471</v>
      </c>
      <c r="B431" s="16" t="s">
        <v>849</v>
      </c>
      <c r="C431" s="16" t="s">
        <v>199</v>
      </c>
      <c r="D431" s="16" t="s">
        <v>527</v>
      </c>
      <c r="E431" s="21">
        <v>1</v>
      </c>
      <c r="F431" s="19">
        <v>19</v>
      </c>
      <c r="G431" s="19">
        <v>25</v>
      </c>
      <c r="H431" s="19">
        <v>15030</v>
      </c>
      <c r="I431" s="19">
        <v>15030</v>
      </c>
      <c r="J431" s="19">
        <v>191</v>
      </c>
      <c r="K431" s="19">
        <v>2</v>
      </c>
      <c r="L431" s="19">
        <v>0</v>
      </c>
      <c r="M431" s="24" t="s">
        <v>554</v>
      </c>
      <c r="N431" s="24" t="s">
        <v>554</v>
      </c>
      <c r="O431" s="19"/>
      <c r="P431" s="95"/>
    </row>
    <row r="432" spans="1:16" ht="15" customHeight="1" x14ac:dyDescent="0.25">
      <c r="A432" s="19">
        <v>3472</v>
      </c>
      <c r="B432" s="16" t="s">
        <v>850</v>
      </c>
      <c r="C432" s="16" t="s">
        <v>220</v>
      </c>
      <c r="D432" s="16" t="s">
        <v>534</v>
      </c>
      <c r="E432" s="21">
        <v>1</v>
      </c>
      <c r="F432" s="19">
        <v>4</v>
      </c>
      <c r="G432" s="19">
        <v>7</v>
      </c>
      <c r="H432" s="19">
        <v>12178</v>
      </c>
      <c r="I432" s="19">
        <v>12178</v>
      </c>
      <c r="J432" s="19">
        <v>151</v>
      </c>
      <c r="K432" s="19">
        <v>1</v>
      </c>
      <c r="L432" s="19">
        <v>0</v>
      </c>
      <c r="M432" s="24" t="s">
        <v>554</v>
      </c>
      <c r="N432" s="24" t="s">
        <v>784</v>
      </c>
      <c r="O432" s="19"/>
      <c r="P432" s="95"/>
    </row>
    <row r="433" spans="1:16" ht="15" customHeight="1" x14ac:dyDescent="0.25">
      <c r="A433" s="19">
        <v>3474</v>
      </c>
      <c r="B433" s="16" t="s">
        <v>851</v>
      </c>
      <c r="C433" s="16" t="s">
        <v>149</v>
      </c>
      <c r="D433" s="16" t="s">
        <v>532</v>
      </c>
      <c r="E433" s="21">
        <v>1</v>
      </c>
      <c r="F433" s="19">
        <v>37</v>
      </c>
      <c r="G433" s="19">
        <v>24</v>
      </c>
      <c r="H433" s="19">
        <v>3464</v>
      </c>
      <c r="I433" s="19">
        <v>3464</v>
      </c>
      <c r="J433" s="19">
        <v>330</v>
      </c>
      <c r="K433" s="19">
        <v>2</v>
      </c>
      <c r="L433" s="19">
        <v>0</v>
      </c>
      <c r="M433" s="24" t="s">
        <v>554</v>
      </c>
      <c r="N433" s="24" t="s">
        <v>784</v>
      </c>
      <c r="O433" s="19"/>
      <c r="P433" s="95"/>
    </row>
    <row r="434" spans="1:16" ht="15" customHeight="1" x14ac:dyDescent="0.25">
      <c r="A434" s="19">
        <v>3475</v>
      </c>
      <c r="B434" s="16" t="s">
        <v>852</v>
      </c>
      <c r="C434" s="16" t="s">
        <v>179</v>
      </c>
      <c r="D434" s="16" t="s">
        <v>547</v>
      </c>
      <c r="E434" s="21">
        <v>1</v>
      </c>
      <c r="F434" s="19">
        <v>29</v>
      </c>
      <c r="G434" s="19">
        <v>30</v>
      </c>
      <c r="H434" s="19">
        <v>7540</v>
      </c>
      <c r="I434" s="19">
        <v>7540</v>
      </c>
      <c r="J434" s="19">
        <v>263</v>
      </c>
      <c r="K434" s="19">
        <v>1</v>
      </c>
      <c r="L434" s="19">
        <v>0</v>
      </c>
      <c r="M434" s="24" t="s">
        <v>554</v>
      </c>
      <c r="N434" s="24" t="s">
        <v>554</v>
      </c>
      <c r="O434" s="19"/>
      <c r="P434" s="95"/>
    </row>
    <row r="435" spans="1:16" ht="15" customHeight="1" x14ac:dyDescent="0.25">
      <c r="A435" s="19">
        <v>3476</v>
      </c>
      <c r="B435" s="16" t="s">
        <v>853</v>
      </c>
      <c r="C435" s="16" t="s">
        <v>540</v>
      </c>
      <c r="D435" s="16" t="s">
        <v>534</v>
      </c>
      <c r="E435" s="21">
        <v>1</v>
      </c>
      <c r="F435" s="19">
        <v>5</v>
      </c>
      <c r="G435" s="19">
        <v>6</v>
      </c>
      <c r="H435" s="19">
        <v>6150</v>
      </c>
      <c r="I435" s="19">
        <v>6150</v>
      </c>
      <c r="J435" s="19">
        <v>85</v>
      </c>
      <c r="K435" s="19">
        <v>1</v>
      </c>
      <c r="L435" s="19">
        <v>0</v>
      </c>
      <c r="M435" s="24" t="s">
        <v>554</v>
      </c>
      <c r="N435" s="24" t="s">
        <v>784</v>
      </c>
      <c r="O435" s="19"/>
      <c r="P435" s="95"/>
    </row>
    <row r="436" spans="1:16" ht="15" customHeight="1" x14ac:dyDescent="0.25">
      <c r="A436" s="19">
        <v>3477</v>
      </c>
      <c r="B436" s="16" t="s">
        <v>854</v>
      </c>
      <c r="C436" s="16" t="s">
        <v>553</v>
      </c>
      <c r="D436" s="16" t="s">
        <v>527</v>
      </c>
      <c r="E436" s="21">
        <v>1</v>
      </c>
      <c r="F436" s="19">
        <v>3</v>
      </c>
      <c r="G436" s="19">
        <v>3</v>
      </c>
      <c r="H436" s="19">
        <v>5440</v>
      </c>
      <c r="I436" s="19">
        <v>5440</v>
      </c>
      <c r="J436" s="19">
        <v>79</v>
      </c>
      <c r="K436" s="19">
        <v>1</v>
      </c>
      <c r="L436" s="19">
        <v>0</v>
      </c>
      <c r="M436" s="24" t="s">
        <v>554</v>
      </c>
      <c r="N436" s="24" t="s">
        <v>784</v>
      </c>
      <c r="O436" s="19"/>
      <c r="P436" s="95"/>
    </row>
    <row r="437" spans="1:16" ht="15" customHeight="1" x14ac:dyDescent="0.25">
      <c r="A437" s="19">
        <v>3478</v>
      </c>
      <c r="B437" s="16" t="s">
        <v>855</v>
      </c>
      <c r="C437" s="16" t="s">
        <v>551</v>
      </c>
      <c r="D437" s="16" t="s">
        <v>547</v>
      </c>
      <c r="E437" s="21">
        <v>1</v>
      </c>
      <c r="F437" s="19">
        <v>17</v>
      </c>
      <c r="G437" s="19">
        <v>21</v>
      </c>
      <c r="H437" s="19">
        <v>25144</v>
      </c>
      <c r="I437" s="19">
        <v>25144</v>
      </c>
      <c r="J437" s="19">
        <v>358</v>
      </c>
      <c r="K437" s="19">
        <v>2</v>
      </c>
      <c r="L437" s="19">
        <v>0</v>
      </c>
      <c r="M437" s="24" t="s">
        <v>554</v>
      </c>
      <c r="N437" s="24" t="s">
        <v>784</v>
      </c>
      <c r="O437" s="19"/>
      <c r="P437" s="95"/>
    </row>
    <row r="438" spans="1:16" ht="15" customHeight="1" x14ac:dyDescent="0.25">
      <c r="A438" s="19">
        <v>3479</v>
      </c>
      <c r="B438" s="16" t="s">
        <v>856</v>
      </c>
      <c r="C438" s="16" t="s">
        <v>550</v>
      </c>
      <c r="D438" s="16" t="s">
        <v>534</v>
      </c>
      <c r="E438" s="21">
        <v>1</v>
      </c>
      <c r="F438" s="19">
        <v>1</v>
      </c>
      <c r="G438" s="19">
        <v>2</v>
      </c>
      <c r="H438" s="19">
        <v>2400</v>
      </c>
      <c r="I438" s="19">
        <v>2400</v>
      </c>
      <c r="J438" s="19">
        <v>13</v>
      </c>
      <c r="K438" s="19">
        <v>1</v>
      </c>
      <c r="L438" s="19">
        <v>0</v>
      </c>
      <c r="M438" s="24" t="s">
        <v>554</v>
      </c>
      <c r="N438" s="24" t="s">
        <v>784</v>
      </c>
      <c r="O438" s="19"/>
      <c r="P438" s="95"/>
    </row>
    <row r="439" spans="1:16" ht="15" customHeight="1" x14ac:dyDescent="0.25">
      <c r="A439" s="19">
        <v>3480</v>
      </c>
      <c r="B439" s="16" t="s">
        <v>857</v>
      </c>
      <c r="C439" s="16" t="s">
        <v>543</v>
      </c>
      <c r="D439" s="16" t="s">
        <v>534</v>
      </c>
      <c r="E439" s="21">
        <v>1</v>
      </c>
      <c r="F439" s="19">
        <v>45</v>
      </c>
      <c r="G439" s="19">
        <v>60</v>
      </c>
      <c r="H439" s="19">
        <v>236420</v>
      </c>
      <c r="I439" s="19">
        <v>236420</v>
      </c>
      <c r="J439" s="19">
        <v>3190</v>
      </c>
      <c r="K439" s="19">
        <v>9</v>
      </c>
      <c r="L439" s="19">
        <v>0</v>
      </c>
      <c r="M439" s="24" t="s">
        <v>554</v>
      </c>
      <c r="N439" s="24" t="s">
        <v>784</v>
      </c>
      <c r="O439" s="19"/>
      <c r="P439" s="95"/>
    </row>
    <row r="440" spans="1:16" ht="15" customHeight="1" x14ac:dyDescent="0.25">
      <c r="A440" s="19">
        <v>3464</v>
      </c>
      <c r="B440" s="16" t="s">
        <v>842</v>
      </c>
      <c r="C440" s="16" t="s">
        <v>531</v>
      </c>
      <c r="D440" s="16" t="s">
        <v>525</v>
      </c>
      <c r="E440" s="21">
        <v>1</v>
      </c>
      <c r="F440" s="19">
        <v>34</v>
      </c>
      <c r="G440" s="19">
        <v>39</v>
      </c>
      <c r="H440" s="19">
        <v>63055</v>
      </c>
      <c r="I440" s="19">
        <v>63055</v>
      </c>
      <c r="J440" s="19">
        <v>1007</v>
      </c>
      <c r="K440" s="19">
        <v>5</v>
      </c>
      <c r="L440" s="19">
        <v>0</v>
      </c>
      <c r="M440" s="24" t="s">
        <v>554</v>
      </c>
      <c r="N440" s="24" t="s">
        <v>554</v>
      </c>
      <c r="O440" s="19"/>
      <c r="P440" s="95"/>
    </row>
    <row r="441" spans="1:16" ht="15" customHeight="1" x14ac:dyDescent="0.25">
      <c r="A441" s="19">
        <v>4484</v>
      </c>
      <c r="B441" s="16" t="s">
        <v>858</v>
      </c>
      <c r="C441" s="16" t="s">
        <v>309</v>
      </c>
      <c r="D441" s="16" t="s">
        <v>523</v>
      </c>
      <c r="E441" s="21">
        <v>1</v>
      </c>
      <c r="F441" s="19">
        <v>1</v>
      </c>
      <c r="G441" s="19">
        <v>2</v>
      </c>
      <c r="H441" s="19">
        <v>960</v>
      </c>
      <c r="I441" s="19">
        <v>960</v>
      </c>
      <c r="J441" s="19">
        <v>16</v>
      </c>
      <c r="K441" s="19">
        <v>1</v>
      </c>
      <c r="L441" s="19">
        <v>0</v>
      </c>
      <c r="M441" s="24" t="s">
        <v>554</v>
      </c>
      <c r="N441" s="336" t="s">
        <v>859</v>
      </c>
      <c r="O441" s="19"/>
      <c r="P441" s="95"/>
    </row>
    <row r="442" spans="1:16" ht="15" customHeight="1" x14ac:dyDescent="0.25">
      <c r="A442" s="19">
        <v>3463</v>
      </c>
      <c r="B442" s="16" t="s">
        <v>841</v>
      </c>
      <c r="C442" s="16" t="s">
        <v>309</v>
      </c>
      <c r="D442" s="16" t="s">
        <v>523</v>
      </c>
      <c r="E442" s="21">
        <v>1</v>
      </c>
      <c r="F442" s="19">
        <v>22</v>
      </c>
      <c r="G442" s="19">
        <v>27</v>
      </c>
      <c r="H442" s="19">
        <v>16284</v>
      </c>
      <c r="I442" s="19">
        <v>16284</v>
      </c>
      <c r="J442" s="19">
        <v>688</v>
      </c>
      <c r="K442" s="19">
        <v>1</v>
      </c>
      <c r="L442" s="19">
        <v>0</v>
      </c>
      <c r="M442" s="24" t="s">
        <v>554</v>
      </c>
      <c r="N442" s="336" t="s">
        <v>859</v>
      </c>
      <c r="O442" s="19"/>
      <c r="P442" s="95"/>
    </row>
    <row r="443" spans="1:16" ht="15" customHeight="1" x14ac:dyDescent="0.25">
      <c r="A443" s="19">
        <v>3482</v>
      </c>
      <c r="B443" s="16" t="s">
        <v>860</v>
      </c>
      <c r="C443" s="16" t="s">
        <v>551</v>
      </c>
      <c r="D443" s="16" t="s">
        <v>547</v>
      </c>
      <c r="E443" s="21">
        <v>1</v>
      </c>
      <c r="F443" s="19">
        <v>25</v>
      </c>
      <c r="G443" s="19">
        <v>24</v>
      </c>
      <c r="H443" s="19">
        <v>7304</v>
      </c>
      <c r="I443" s="19">
        <v>7304</v>
      </c>
      <c r="J443" s="19">
        <v>382</v>
      </c>
      <c r="K443" s="19">
        <v>4</v>
      </c>
      <c r="L443" s="19">
        <v>0</v>
      </c>
      <c r="M443" s="24" t="s">
        <v>554</v>
      </c>
      <c r="N443" s="24" t="s">
        <v>784</v>
      </c>
      <c r="O443" s="19"/>
      <c r="P443" s="95"/>
    </row>
    <row r="444" spans="1:16" ht="15" customHeight="1" x14ac:dyDescent="0.25">
      <c r="A444" s="19">
        <v>3484</v>
      </c>
      <c r="B444" s="16" t="s">
        <v>861</v>
      </c>
      <c r="C444" s="16" t="s">
        <v>548</v>
      </c>
      <c r="D444" s="16" t="s">
        <v>532</v>
      </c>
      <c r="E444" s="21">
        <v>1</v>
      </c>
      <c r="F444" s="19">
        <v>3</v>
      </c>
      <c r="G444" s="19">
        <v>7</v>
      </c>
      <c r="H444" s="19">
        <v>27160</v>
      </c>
      <c r="I444" s="19">
        <v>27160</v>
      </c>
      <c r="J444" s="19">
        <v>360</v>
      </c>
      <c r="K444" s="19">
        <v>4</v>
      </c>
      <c r="L444" s="19">
        <v>0</v>
      </c>
      <c r="M444" s="24" t="s">
        <v>554</v>
      </c>
      <c r="N444" s="24" t="s">
        <v>784</v>
      </c>
      <c r="O444" s="19"/>
      <c r="P444" s="95"/>
    </row>
    <row r="445" spans="1:16" ht="15" customHeight="1" x14ac:dyDescent="0.25">
      <c r="A445" s="19">
        <v>4482</v>
      </c>
      <c r="B445" s="16" t="s">
        <v>862</v>
      </c>
      <c r="C445" s="16" t="s">
        <v>805</v>
      </c>
      <c r="D445" s="16" t="s">
        <v>547</v>
      </c>
      <c r="E445" s="21">
        <v>1</v>
      </c>
      <c r="F445" s="19">
        <v>1</v>
      </c>
      <c r="G445" s="19">
        <v>2</v>
      </c>
      <c r="H445" s="19">
        <v>600</v>
      </c>
      <c r="I445" s="19">
        <v>600</v>
      </c>
      <c r="J445" s="19">
        <v>60</v>
      </c>
      <c r="K445" s="19">
        <v>1</v>
      </c>
      <c r="L445" s="19">
        <v>0</v>
      </c>
      <c r="M445" s="24" t="s">
        <v>554</v>
      </c>
      <c r="N445" s="24" t="s">
        <v>784</v>
      </c>
      <c r="O445" s="19"/>
      <c r="P445" s="95"/>
    </row>
    <row r="446" spans="1:16" ht="15" customHeight="1" x14ac:dyDescent="0.25">
      <c r="A446" s="329">
        <v>4483</v>
      </c>
      <c r="B446" s="330" t="s">
        <v>863</v>
      </c>
      <c r="C446" s="330" t="s">
        <v>864</v>
      </c>
      <c r="D446" s="330" t="s">
        <v>865</v>
      </c>
      <c r="E446" s="331">
        <v>1</v>
      </c>
      <c r="F446" s="329">
        <v>3</v>
      </c>
      <c r="G446" s="329">
        <v>10</v>
      </c>
      <c r="H446" s="329">
        <v>34364</v>
      </c>
      <c r="I446" s="329">
        <v>34364</v>
      </c>
      <c r="J446" s="329">
        <v>1348</v>
      </c>
      <c r="K446" s="329">
        <v>9</v>
      </c>
      <c r="L446" s="329">
        <v>0</v>
      </c>
      <c r="M446" s="332" t="s">
        <v>554</v>
      </c>
      <c r="N446" s="332"/>
      <c r="O446" s="329"/>
      <c r="P446" s="95"/>
    </row>
    <row r="447" spans="1:16" ht="15" customHeight="1" x14ac:dyDescent="0.25">
      <c r="A447" s="5"/>
      <c r="E447" s="6"/>
      <c r="F447" s="5"/>
      <c r="G447" s="5"/>
      <c r="H447" s="5"/>
      <c r="I447" s="1">
        <f>SUM(I423:I446)</f>
        <v>999847</v>
      </c>
      <c r="J447" s="1">
        <f>SUM(J423:J446)</f>
        <v>16530</v>
      </c>
      <c r="K447" s="1">
        <f>SUM(K423:K446)</f>
        <v>85</v>
      </c>
      <c r="L447" s="1">
        <f>SUM(L423:L446)</f>
        <v>0</v>
      </c>
      <c r="M447" s="9"/>
      <c r="N447" s="9"/>
      <c r="O447" s="5"/>
      <c r="P447" s="95"/>
    </row>
    <row r="448" spans="1:16" ht="18.75" customHeight="1" x14ac:dyDescent="0.25">
      <c r="A448" s="5"/>
      <c r="E448" s="6"/>
      <c r="F448" s="5"/>
      <c r="G448" s="5"/>
      <c r="H448" s="5"/>
      <c r="I448" s="5"/>
      <c r="J448" s="5"/>
      <c r="K448" s="5"/>
      <c r="L448" s="5"/>
      <c r="M448" s="9"/>
      <c r="N448" s="9"/>
      <c r="O448" s="5"/>
      <c r="P448" s="95"/>
    </row>
    <row r="449" spans="1:16" ht="15" customHeight="1" x14ac:dyDescent="0.25">
      <c r="A449" s="19">
        <v>5518</v>
      </c>
      <c r="B449" s="16" t="s">
        <v>866</v>
      </c>
      <c r="C449" s="16" t="s">
        <v>553</v>
      </c>
      <c r="D449" s="16" t="s">
        <v>527</v>
      </c>
      <c r="E449" s="21">
        <v>1</v>
      </c>
      <c r="F449" s="19">
        <v>2</v>
      </c>
      <c r="G449" s="19">
        <v>2</v>
      </c>
      <c r="H449" s="19">
        <v>1050</v>
      </c>
      <c r="I449" s="19">
        <v>1050</v>
      </c>
      <c r="J449" s="19">
        <v>11</v>
      </c>
      <c r="K449" s="19">
        <v>1</v>
      </c>
      <c r="L449" s="19">
        <v>0</v>
      </c>
      <c r="M449" s="24" t="s">
        <v>859</v>
      </c>
      <c r="N449" s="24" t="s">
        <v>859</v>
      </c>
      <c r="O449" s="19"/>
      <c r="P449" s="95"/>
    </row>
    <row r="450" spans="1:16" ht="15" customHeight="1" x14ac:dyDescent="0.25">
      <c r="A450" s="19">
        <v>5513</v>
      </c>
      <c r="B450" s="16" t="s">
        <v>867</v>
      </c>
      <c r="C450" s="16" t="s">
        <v>805</v>
      </c>
      <c r="D450" s="16" t="s">
        <v>547</v>
      </c>
      <c r="E450" s="21">
        <v>1</v>
      </c>
      <c r="F450" s="19">
        <v>1</v>
      </c>
      <c r="G450" s="19">
        <v>2</v>
      </c>
      <c r="H450" s="19">
        <v>440</v>
      </c>
      <c r="I450" s="19">
        <v>440</v>
      </c>
      <c r="J450" s="19">
        <v>44</v>
      </c>
      <c r="K450" s="19">
        <v>1</v>
      </c>
      <c r="L450" s="19">
        <v>0</v>
      </c>
      <c r="M450" s="24" t="s">
        <v>859</v>
      </c>
      <c r="N450" s="24" t="s">
        <v>859</v>
      </c>
      <c r="O450" s="19"/>
      <c r="P450" s="95"/>
    </row>
    <row r="451" spans="1:16" ht="15" customHeight="1" x14ac:dyDescent="0.25">
      <c r="A451" s="19">
        <v>4508</v>
      </c>
      <c r="B451" s="16" t="s">
        <v>868</v>
      </c>
      <c r="C451" s="16" t="s">
        <v>553</v>
      </c>
      <c r="D451" s="16" t="s">
        <v>527</v>
      </c>
      <c r="E451" s="21">
        <v>1</v>
      </c>
      <c r="F451" s="19">
        <v>57</v>
      </c>
      <c r="G451" s="19">
        <v>54</v>
      </c>
      <c r="H451" s="19">
        <v>82648</v>
      </c>
      <c r="I451" s="19">
        <v>82648</v>
      </c>
      <c r="J451" s="19">
        <v>2900</v>
      </c>
      <c r="K451" s="19">
        <v>8</v>
      </c>
      <c r="L451" s="19">
        <v>0</v>
      </c>
      <c r="M451" s="24" t="s">
        <v>859</v>
      </c>
      <c r="N451" s="24" t="s">
        <v>859</v>
      </c>
      <c r="O451" s="19"/>
      <c r="P451" s="95"/>
    </row>
    <row r="452" spans="1:16" ht="15" customHeight="1" x14ac:dyDescent="0.25">
      <c r="A452" s="19">
        <v>4494</v>
      </c>
      <c r="B452" s="16" t="s">
        <v>869</v>
      </c>
      <c r="C452" s="16" t="s">
        <v>309</v>
      </c>
      <c r="D452" s="16" t="s">
        <v>523</v>
      </c>
      <c r="E452" s="21">
        <v>1</v>
      </c>
      <c r="F452" s="19">
        <v>4</v>
      </c>
      <c r="G452" s="19">
        <v>3</v>
      </c>
      <c r="H452" s="19">
        <v>560</v>
      </c>
      <c r="I452" s="19">
        <v>560</v>
      </c>
      <c r="J452" s="19">
        <v>50</v>
      </c>
      <c r="K452" s="19">
        <v>1</v>
      </c>
      <c r="L452" s="19">
        <v>0</v>
      </c>
      <c r="M452" s="24" t="s">
        <v>859</v>
      </c>
      <c r="N452" s="24" t="s">
        <v>859</v>
      </c>
      <c r="O452" s="19"/>
      <c r="P452" s="95"/>
    </row>
    <row r="453" spans="1:16" ht="15" customHeight="1" x14ac:dyDescent="0.25">
      <c r="A453" s="19">
        <v>4486</v>
      </c>
      <c r="B453" s="16" t="s">
        <v>870</v>
      </c>
      <c r="C453" s="16" t="s">
        <v>558</v>
      </c>
      <c r="D453" s="16" t="s">
        <v>528</v>
      </c>
      <c r="E453" s="21">
        <v>1</v>
      </c>
      <c r="F453" s="19">
        <v>5</v>
      </c>
      <c r="G453" s="19">
        <v>6</v>
      </c>
      <c r="H453" s="19">
        <v>5127</v>
      </c>
      <c r="I453" s="19">
        <v>5127</v>
      </c>
      <c r="J453" s="19">
        <v>152</v>
      </c>
      <c r="K453" s="19">
        <v>2</v>
      </c>
      <c r="L453" s="19">
        <v>0</v>
      </c>
      <c r="M453" s="24" t="s">
        <v>859</v>
      </c>
      <c r="N453" s="24" t="s">
        <v>859</v>
      </c>
      <c r="O453" s="19"/>
      <c r="P453" s="95"/>
    </row>
    <row r="454" spans="1:16" ht="15" customHeight="1" x14ac:dyDescent="0.25">
      <c r="A454" s="19">
        <v>4485</v>
      </c>
      <c r="B454" s="16" t="s">
        <v>871</v>
      </c>
      <c r="C454" s="16" t="s">
        <v>531</v>
      </c>
      <c r="D454" s="16" t="s">
        <v>525</v>
      </c>
      <c r="E454" s="21">
        <v>1</v>
      </c>
      <c r="F454" s="19">
        <v>2</v>
      </c>
      <c r="G454" s="19">
        <v>2</v>
      </c>
      <c r="H454" s="19">
        <v>16000</v>
      </c>
      <c r="I454" s="19">
        <v>16000</v>
      </c>
      <c r="J454" s="19">
        <v>80</v>
      </c>
      <c r="K454" s="19">
        <v>1</v>
      </c>
      <c r="L454" s="19">
        <v>0</v>
      </c>
      <c r="M454" s="24" t="s">
        <v>859</v>
      </c>
      <c r="N454" s="24" t="s">
        <v>859</v>
      </c>
      <c r="O454" s="19"/>
      <c r="P454" s="95"/>
    </row>
    <row r="455" spans="1:16" ht="15" customHeight="1" x14ac:dyDescent="0.25">
      <c r="A455" s="19">
        <v>5517</v>
      </c>
      <c r="B455" s="16" t="s">
        <v>872</v>
      </c>
      <c r="C455" s="16" t="s">
        <v>552</v>
      </c>
      <c r="D455" s="16" t="s">
        <v>534</v>
      </c>
      <c r="E455" s="21">
        <v>1</v>
      </c>
      <c r="F455" s="19">
        <v>1</v>
      </c>
      <c r="G455" s="19">
        <v>1</v>
      </c>
      <c r="H455" s="19">
        <v>288</v>
      </c>
      <c r="I455" s="19">
        <v>288</v>
      </c>
      <c r="J455" s="19">
        <v>13</v>
      </c>
      <c r="K455" s="19">
        <v>1</v>
      </c>
      <c r="L455" s="19">
        <v>1</v>
      </c>
      <c r="M455" s="24" t="s">
        <v>859</v>
      </c>
      <c r="N455" s="24" t="s">
        <v>784</v>
      </c>
      <c r="O455" s="19"/>
      <c r="P455" s="95"/>
    </row>
    <row r="456" spans="1:16" ht="15" customHeight="1" x14ac:dyDescent="0.25">
      <c r="A456" s="19">
        <v>5521</v>
      </c>
      <c r="B456" s="16" t="s">
        <v>873</v>
      </c>
      <c r="C456" s="16" t="s">
        <v>538</v>
      </c>
      <c r="D456" s="16" t="s">
        <v>534</v>
      </c>
      <c r="E456" s="21">
        <v>1</v>
      </c>
      <c r="F456" s="19">
        <v>4</v>
      </c>
      <c r="G456" s="19">
        <v>6</v>
      </c>
      <c r="H456" s="19">
        <v>69</v>
      </c>
      <c r="I456" s="19">
        <v>69</v>
      </c>
      <c r="J456" s="19">
        <v>59</v>
      </c>
      <c r="K456" s="19">
        <v>2</v>
      </c>
      <c r="L456" s="19">
        <v>1</v>
      </c>
      <c r="M456" s="24" t="s">
        <v>859</v>
      </c>
      <c r="N456" s="24" t="s">
        <v>784</v>
      </c>
      <c r="O456" s="19"/>
      <c r="P456" s="95"/>
    </row>
    <row r="457" spans="1:16" ht="15" customHeight="1" x14ac:dyDescent="0.25">
      <c r="A457" s="19">
        <v>5515</v>
      </c>
      <c r="B457" s="16" t="s">
        <v>874</v>
      </c>
      <c r="C457" s="16" t="s">
        <v>552</v>
      </c>
      <c r="D457" s="16" t="s">
        <v>534</v>
      </c>
      <c r="E457" s="21">
        <v>1</v>
      </c>
      <c r="F457" s="19">
        <v>68</v>
      </c>
      <c r="G457" s="19">
        <v>74</v>
      </c>
      <c r="H457" s="19">
        <v>95074</v>
      </c>
      <c r="I457" s="19">
        <v>95074</v>
      </c>
      <c r="J457" s="19">
        <v>2354</v>
      </c>
      <c r="K457" s="19">
        <v>8</v>
      </c>
      <c r="L457" s="19">
        <v>0</v>
      </c>
      <c r="M457" s="24" t="s">
        <v>859</v>
      </c>
      <c r="N457" s="24" t="s">
        <v>784</v>
      </c>
      <c r="O457" s="19"/>
      <c r="P457" s="95"/>
    </row>
    <row r="458" spans="1:16" ht="15" customHeight="1" x14ac:dyDescent="0.25">
      <c r="A458" s="19">
        <v>4512</v>
      </c>
      <c r="B458" s="16" t="s">
        <v>875</v>
      </c>
      <c r="C458" s="16" t="s">
        <v>533</v>
      </c>
      <c r="D458" s="16" t="s">
        <v>534</v>
      </c>
      <c r="E458" s="21">
        <v>1</v>
      </c>
      <c r="F458" s="19">
        <v>61</v>
      </c>
      <c r="G458" s="19">
        <v>64</v>
      </c>
      <c r="H458" s="19">
        <v>34541</v>
      </c>
      <c r="I458" s="19">
        <v>34541</v>
      </c>
      <c r="J458" s="19">
        <v>1052</v>
      </c>
      <c r="K458" s="19">
        <v>4</v>
      </c>
      <c r="L458" s="19">
        <v>1</v>
      </c>
      <c r="M458" s="24" t="s">
        <v>859</v>
      </c>
      <c r="N458" s="24" t="s">
        <v>876</v>
      </c>
      <c r="O458" s="19"/>
      <c r="P458" s="95"/>
    </row>
    <row r="459" spans="1:16" ht="15" customHeight="1" x14ac:dyDescent="0.25">
      <c r="A459" s="19">
        <v>5519</v>
      </c>
      <c r="B459" s="16" t="s">
        <v>877</v>
      </c>
      <c r="C459" s="16" t="s">
        <v>199</v>
      </c>
      <c r="D459" s="16" t="s">
        <v>527</v>
      </c>
      <c r="E459" s="21">
        <v>1</v>
      </c>
      <c r="F459" s="19">
        <v>2</v>
      </c>
      <c r="G459" s="19">
        <v>2</v>
      </c>
      <c r="H459" s="19">
        <v>1300</v>
      </c>
      <c r="I459" s="19">
        <v>1300</v>
      </c>
      <c r="J459" s="19">
        <v>26</v>
      </c>
      <c r="K459" s="19">
        <v>1</v>
      </c>
      <c r="L459" s="19">
        <v>0</v>
      </c>
      <c r="M459" s="24" t="s">
        <v>859</v>
      </c>
      <c r="N459" s="24" t="s">
        <v>784</v>
      </c>
      <c r="O459" s="19"/>
      <c r="P459" s="95"/>
    </row>
    <row r="460" spans="1:16" ht="15" customHeight="1" x14ac:dyDescent="0.25">
      <c r="A460" s="19">
        <v>5520</v>
      </c>
      <c r="B460" s="16" t="s">
        <v>878</v>
      </c>
      <c r="C460" s="16" t="s">
        <v>548</v>
      </c>
      <c r="D460" s="16" t="s">
        <v>532</v>
      </c>
      <c r="E460" s="21">
        <v>1</v>
      </c>
      <c r="F460" s="19">
        <v>1</v>
      </c>
      <c r="G460" s="19">
        <v>1</v>
      </c>
      <c r="H460" s="19">
        <v>1320</v>
      </c>
      <c r="I460" s="19">
        <v>1320</v>
      </c>
      <c r="J460" s="19">
        <v>22</v>
      </c>
      <c r="K460" s="19">
        <v>1</v>
      </c>
      <c r="L460" s="19">
        <v>0</v>
      </c>
      <c r="M460" s="24" t="s">
        <v>859</v>
      </c>
      <c r="N460" s="24" t="s">
        <v>784</v>
      </c>
      <c r="O460" s="19"/>
      <c r="P460" s="95"/>
    </row>
    <row r="461" spans="1:16" ht="15" customHeight="1" x14ac:dyDescent="0.25">
      <c r="A461" s="19">
        <v>5516</v>
      </c>
      <c r="B461" s="16" t="s">
        <v>879</v>
      </c>
      <c r="C461" s="16" t="s">
        <v>552</v>
      </c>
      <c r="D461" s="16" t="s">
        <v>534</v>
      </c>
      <c r="E461" s="21">
        <v>1</v>
      </c>
      <c r="F461" s="19">
        <v>1</v>
      </c>
      <c r="G461" s="19">
        <v>4</v>
      </c>
      <c r="H461" s="19">
        <v>776</v>
      </c>
      <c r="I461" s="19">
        <v>776</v>
      </c>
      <c r="J461" s="19">
        <v>33</v>
      </c>
      <c r="K461" s="19">
        <v>1</v>
      </c>
      <c r="L461" s="19">
        <v>0</v>
      </c>
      <c r="M461" s="24" t="s">
        <v>859</v>
      </c>
      <c r="N461" s="24" t="s">
        <v>784</v>
      </c>
      <c r="O461" s="19"/>
      <c r="P461" s="95"/>
    </row>
    <row r="462" spans="1:16" ht="15" customHeight="1" x14ac:dyDescent="0.25">
      <c r="A462" s="19">
        <v>4510</v>
      </c>
      <c r="B462" s="16" t="s">
        <v>880</v>
      </c>
      <c r="C462" s="16" t="s">
        <v>573</v>
      </c>
      <c r="D462" s="16" t="s">
        <v>534</v>
      </c>
      <c r="E462" s="21">
        <v>1</v>
      </c>
      <c r="F462" s="19">
        <v>21</v>
      </c>
      <c r="G462" s="19">
        <v>24</v>
      </c>
      <c r="H462" s="19">
        <v>45030</v>
      </c>
      <c r="I462" s="19">
        <v>45030</v>
      </c>
      <c r="J462" s="19">
        <v>439</v>
      </c>
      <c r="K462" s="19">
        <v>2</v>
      </c>
      <c r="L462" s="19">
        <v>1</v>
      </c>
      <c r="M462" s="24" t="s">
        <v>859</v>
      </c>
      <c r="N462" s="24" t="s">
        <v>784</v>
      </c>
      <c r="O462" s="19"/>
      <c r="P462" s="95"/>
    </row>
    <row r="463" spans="1:16" ht="15" customHeight="1" x14ac:dyDescent="0.25">
      <c r="A463" s="19">
        <v>5511</v>
      </c>
      <c r="B463" s="16" t="s">
        <v>881</v>
      </c>
      <c r="C463" s="16" t="s">
        <v>116</v>
      </c>
      <c r="D463" s="16" t="s">
        <v>534</v>
      </c>
      <c r="E463" s="21">
        <v>1</v>
      </c>
      <c r="F463" s="19">
        <v>21</v>
      </c>
      <c r="G463" s="19">
        <v>23</v>
      </c>
      <c r="H463" s="19">
        <v>61154</v>
      </c>
      <c r="I463" s="19">
        <v>61154</v>
      </c>
      <c r="J463" s="19">
        <v>679</v>
      </c>
      <c r="K463" s="19">
        <v>1</v>
      </c>
      <c r="L463" s="19">
        <v>0</v>
      </c>
      <c r="M463" s="24" t="s">
        <v>859</v>
      </c>
      <c r="N463" s="24" t="s">
        <v>784</v>
      </c>
      <c r="O463" s="19"/>
      <c r="P463" s="95"/>
    </row>
    <row r="464" spans="1:16" ht="15" customHeight="1" x14ac:dyDescent="0.25">
      <c r="A464" s="19">
        <v>5512</v>
      </c>
      <c r="B464" s="16" t="s">
        <v>882</v>
      </c>
      <c r="C464" s="16" t="s">
        <v>538</v>
      </c>
      <c r="D464" s="16" t="s">
        <v>534</v>
      </c>
      <c r="E464" s="21">
        <v>1</v>
      </c>
      <c r="F464" s="19">
        <v>16</v>
      </c>
      <c r="G464" s="19">
        <v>28</v>
      </c>
      <c r="H464" s="19">
        <v>43457</v>
      </c>
      <c r="I464" s="19">
        <v>43457</v>
      </c>
      <c r="J464" s="19">
        <v>554</v>
      </c>
      <c r="K464" s="19">
        <v>5</v>
      </c>
      <c r="L464" s="19">
        <v>3</v>
      </c>
      <c r="M464" s="24" t="s">
        <v>859</v>
      </c>
      <c r="N464" s="24" t="s">
        <v>784</v>
      </c>
      <c r="O464" s="19"/>
      <c r="P464" s="95"/>
    </row>
    <row r="465" spans="1:16" ht="15" customHeight="1" x14ac:dyDescent="0.25">
      <c r="A465" s="19">
        <v>4503</v>
      </c>
      <c r="B465" s="16" t="s">
        <v>883</v>
      </c>
      <c r="C465" s="16" t="s">
        <v>572</v>
      </c>
      <c r="D465" s="16" t="s">
        <v>534</v>
      </c>
      <c r="E465" s="21">
        <v>1</v>
      </c>
      <c r="F465" s="19">
        <v>38</v>
      </c>
      <c r="G465" s="19">
        <v>49</v>
      </c>
      <c r="H465" s="19">
        <v>245200</v>
      </c>
      <c r="I465" s="19">
        <v>245200</v>
      </c>
      <c r="J465" s="19">
        <v>2209</v>
      </c>
      <c r="K465" s="19">
        <v>11</v>
      </c>
      <c r="L465" s="19">
        <v>0</v>
      </c>
      <c r="M465" s="24" t="s">
        <v>859</v>
      </c>
      <c r="N465" s="24" t="s">
        <v>784</v>
      </c>
      <c r="O465" s="19"/>
      <c r="P465" s="95"/>
    </row>
    <row r="466" spans="1:16" ht="15" customHeight="1" x14ac:dyDescent="0.25">
      <c r="A466" s="19">
        <v>3465</v>
      </c>
      <c r="B466" s="16" t="s">
        <v>843</v>
      </c>
      <c r="C466" s="16" t="s">
        <v>529</v>
      </c>
      <c r="D466" s="16" t="s">
        <v>527</v>
      </c>
      <c r="E466" s="21">
        <v>1</v>
      </c>
      <c r="F466" s="19">
        <v>50</v>
      </c>
      <c r="G466" s="19">
        <v>49</v>
      </c>
      <c r="H466" s="19">
        <v>82038</v>
      </c>
      <c r="I466" s="19">
        <v>82038</v>
      </c>
      <c r="J466" s="19">
        <v>2384</v>
      </c>
      <c r="K466" s="19">
        <v>5</v>
      </c>
      <c r="L466" s="19">
        <v>0</v>
      </c>
      <c r="M466" s="24" t="s">
        <v>859</v>
      </c>
      <c r="N466" s="24" t="s">
        <v>784</v>
      </c>
      <c r="O466" s="19"/>
      <c r="P466" s="95"/>
    </row>
    <row r="467" spans="1:16" ht="15" customHeight="1" x14ac:dyDescent="0.25">
      <c r="A467" s="329">
        <v>5514</v>
      </c>
      <c r="B467" s="330" t="s">
        <v>884</v>
      </c>
      <c r="C467" s="330" t="s">
        <v>557</v>
      </c>
      <c r="D467" s="330" t="s">
        <v>534</v>
      </c>
      <c r="E467" s="331">
        <v>1</v>
      </c>
      <c r="F467" s="329">
        <v>5</v>
      </c>
      <c r="G467" s="329">
        <v>6</v>
      </c>
      <c r="H467" s="329">
        <v>7787</v>
      </c>
      <c r="I467" s="329">
        <v>7787</v>
      </c>
      <c r="J467" s="329">
        <v>121</v>
      </c>
      <c r="K467" s="329">
        <v>1</v>
      </c>
      <c r="L467" s="329">
        <v>0</v>
      </c>
      <c r="M467" s="332" t="s">
        <v>859</v>
      </c>
      <c r="N467" s="332"/>
      <c r="O467" s="329"/>
      <c r="P467" s="95"/>
    </row>
    <row r="468" spans="1:16" ht="15" customHeight="1" x14ac:dyDescent="0.25">
      <c r="A468" s="307">
        <v>4497</v>
      </c>
      <c r="B468" s="308" t="s">
        <v>885</v>
      </c>
      <c r="C468" s="308" t="s">
        <v>133</v>
      </c>
      <c r="D468" s="308" t="s">
        <v>525</v>
      </c>
      <c r="E468" s="309">
        <v>1</v>
      </c>
      <c r="F468" s="307">
        <v>24</v>
      </c>
      <c r="G468" s="307">
        <v>29</v>
      </c>
      <c r="H468" s="307">
        <v>70306</v>
      </c>
      <c r="I468" s="307">
        <v>70306</v>
      </c>
      <c r="J468" s="307">
        <v>610</v>
      </c>
      <c r="K468" s="307">
        <v>3</v>
      </c>
      <c r="L468" s="307">
        <v>0</v>
      </c>
      <c r="M468" s="335" t="s">
        <v>859</v>
      </c>
      <c r="N468" s="335"/>
      <c r="O468" s="307" t="s">
        <v>886</v>
      </c>
      <c r="P468" s="95"/>
    </row>
    <row r="469" spans="1:16" ht="15" customHeight="1" x14ac:dyDescent="0.25">
      <c r="A469" s="19">
        <v>4498</v>
      </c>
      <c r="B469" s="16" t="s">
        <v>887</v>
      </c>
      <c r="C469" s="16" t="s">
        <v>144</v>
      </c>
      <c r="D469" s="16" t="s">
        <v>528</v>
      </c>
      <c r="E469" s="21">
        <v>1</v>
      </c>
      <c r="F469" s="19">
        <v>47</v>
      </c>
      <c r="G469" s="19">
        <v>47</v>
      </c>
      <c r="H469" s="19">
        <v>29901</v>
      </c>
      <c r="I469" s="19">
        <v>29901</v>
      </c>
      <c r="J469" s="19">
        <v>251</v>
      </c>
      <c r="K469" s="19">
        <v>1</v>
      </c>
      <c r="L469" s="19">
        <v>0</v>
      </c>
      <c r="M469" s="24" t="s">
        <v>859</v>
      </c>
      <c r="N469" s="24"/>
      <c r="O469" s="19"/>
      <c r="P469" s="95"/>
    </row>
    <row r="470" spans="1:16" ht="15" customHeight="1" x14ac:dyDescent="0.25">
      <c r="A470" s="19">
        <v>4495</v>
      </c>
      <c r="B470" s="16" t="s">
        <v>888</v>
      </c>
      <c r="C470" s="16" t="s">
        <v>149</v>
      </c>
      <c r="D470" s="16" t="s">
        <v>532</v>
      </c>
      <c r="E470" s="21">
        <v>1</v>
      </c>
      <c r="F470" s="19">
        <v>15</v>
      </c>
      <c r="G470" s="19">
        <v>16</v>
      </c>
      <c r="H470" s="19">
        <v>14634</v>
      </c>
      <c r="I470" s="19">
        <v>14634</v>
      </c>
      <c r="J470" s="19">
        <v>125</v>
      </c>
      <c r="K470" s="19">
        <v>1</v>
      </c>
      <c r="L470" s="19">
        <v>0</v>
      </c>
      <c r="M470" s="24" t="s">
        <v>859</v>
      </c>
      <c r="N470" s="24"/>
      <c r="O470" s="19"/>
      <c r="P470" s="95"/>
    </row>
    <row r="471" spans="1:16" ht="15" customHeight="1" x14ac:dyDescent="0.25">
      <c r="A471" s="19">
        <v>4502</v>
      </c>
      <c r="B471" s="16" t="s">
        <v>889</v>
      </c>
      <c r="C471" s="16" t="s">
        <v>543</v>
      </c>
      <c r="D471" s="16" t="s">
        <v>534</v>
      </c>
      <c r="E471" s="21">
        <v>1</v>
      </c>
      <c r="F471" s="19">
        <v>3</v>
      </c>
      <c r="G471" s="19">
        <v>3</v>
      </c>
      <c r="H471" s="19">
        <v>11811</v>
      </c>
      <c r="I471" s="19">
        <v>11811</v>
      </c>
      <c r="J471" s="19">
        <v>157</v>
      </c>
      <c r="K471" s="19">
        <v>1</v>
      </c>
      <c r="L471" s="19">
        <v>0</v>
      </c>
      <c r="M471" s="24" t="s">
        <v>859</v>
      </c>
      <c r="N471" s="24"/>
      <c r="O471" s="19"/>
      <c r="P471" s="95"/>
    </row>
    <row r="472" spans="1:16" ht="15" customHeight="1" x14ac:dyDescent="0.25">
      <c r="A472" s="19">
        <v>4504</v>
      </c>
      <c r="B472" s="16" t="s">
        <v>890</v>
      </c>
      <c r="C472" s="16" t="s">
        <v>551</v>
      </c>
      <c r="D472" s="16" t="s">
        <v>547</v>
      </c>
      <c r="E472" s="21">
        <v>1</v>
      </c>
      <c r="F472" s="19">
        <v>5</v>
      </c>
      <c r="G472" s="19">
        <v>4</v>
      </c>
      <c r="H472" s="19">
        <v>6540</v>
      </c>
      <c r="I472" s="19">
        <v>6540</v>
      </c>
      <c r="J472" s="19">
        <v>176</v>
      </c>
      <c r="K472" s="19">
        <v>1</v>
      </c>
      <c r="L472" s="19">
        <v>0</v>
      </c>
      <c r="M472" s="24" t="s">
        <v>859</v>
      </c>
      <c r="N472" s="24"/>
      <c r="O472" s="19"/>
      <c r="P472" s="95"/>
    </row>
    <row r="473" spans="1:16" ht="15" customHeight="1" x14ac:dyDescent="0.25">
      <c r="A473" s="19">
        <v>4500</v>
      </c>
      <c r="B473" s="16" t="s">
        <v>891</v>
      </c>
      <c r="C473" s="16" t="s">
        <v>540</v>
      </c>
      <c r="D473" s="16" t="s">
        <v>534</v>
      </c>
      <c r="E473" s="21">
        <v>1</v>
      </c>
      <c r="F473" s="19">
        <v>3</v>
      </c>
      <c r="G473" s="19">
        <v>3</v>
      </c>
      <c r="H473" s="19">
        <v>710</v>
      </c>
      <c r="I473" s="19">
        <v>710</v>
      </c>
      <c r="J473" s="19">
        <v>47</v>
      </c>
      <c r="K473" s="19">
        <v>1</v>
      </c>
      <c r="L473" s="19">
        <v>0</v>
      </c>
      <c r="M473" s="24" t="s">
        <v>859</v>
      </c>
      <c r="N473" s="24"/>
      <c r="O473" s="19"/>
      <c r="P473" s="95"/>
    </row>
    <row r="474" spans="1:16" ht="15" customHeight="1" x14ac:dyDescent="0.25">
      <c r="A474" s="19">
        <v>4501</v>
      </c>
      <c r="B474" s="16" t="s">
        <v>892</v>
      </c>
      <c r="C474" s="16" t="s">
        <v>220</v>
      </c>
      <c r="D474" s="16" t="s">
        <v>534</v>
      </c>
      <c r="E474" s="21">
        <v>1</v>
      </c>
      <c r="F474" s="19">
        <v>6</v>
      </c>
      <c r="G474" s="19">
        <v>6</v>
      </c>
      <c r="H474" s="19">
        <v>28608</v>
      </c>
      <c r="I474" s="19">
        <v>28608</v>
      </c>
      <c r="J474" s="19">
        <v>253</v>
      </c>
      <c r="K474" s="19">
        <v>2</v>
      </c>
      <c r="L474" s="19">
        <v>0</v>
      </c>
      <c r="M474" s="24" t="s">
        <v>859</v>
      </c>
      <c r="N474" s="24"/>
      <c r="O474" s="19"/>
      <c r="P474" s="95"/>
    </row>
    <row r="475" spans="1:16" ht="15" customHeight="1" x14ac:dyDescent="0.25">
      <c r="A475" s="19">
        <v>4496</v>
      </c>
      <c r="B475" s="16" t="s">
        <v>893</v>
      </c>
      <c r="C475" s="16" t="s">
        <v>529</v>
      </c>
      <c r="D475" s="16" t="s">
        <v>527</v>
      </c>
      <c r="E475" s="21">
        <v>1</v>
      </c>
      <c r="F475" s="19">
        <v>3</v>
      </c>
      <c r="G475" s="19">
        <v>4</v>
      </c>
      <c r="H475" s="19">
        <v>2422</v>
      </c>
      <c r="I475" s="19">
        <v>2422</v>
      </c>
      <c r="J475" s="19">
        <v>38</v>
      </c>
      <c r="K475" s="19">
        <v>1</v>
      </c>
      <c r="L475" s="19">
        <v>0</v>
      </c>
      <c r="M475" s="24" t="s">
        <v>859</v>
      </c>
      <c r="N475" s="24"/>
      <c r="O475" s="19"/>
      <c r="P475" s="95"/>
    </row>
    <row r="476" spans="1:16" ht="15" customHeight="1" x14ac:dyDescent="0.25">
      <c r="A476" s="19">
        <v>4509</v>
      </c>
      <c r="B476" s="16" t="s">
        <v>894</v>
      </c>
      <c r="C476" s="16" t="s">
        <v>548</v>
      </c>
      <c r="D476" s="16" t="s">
        <v>532</v>
      </c>
      <c r="E476" s="21">
        <v>1</v>
      </c>
      <c r="F476" s="19">
        <v>1</v>
      </c>
      <c r="G476" s="19">
        <v>1</v>
      </c>
      <c r="H476" s="19">
        <v>700</v>
      </c>
      <c r="I476" s="19">
        <v>700</v>
      </c>
      <c r="J476" s="19">
        <v>35</v>
      </c>
      <c r="K476" s="19">
        <v>1</v>
      </c>
      <c r="L476" s="19">
        <v>0</v>
      </c>
      <c r="M476" s="24" t="s">
        <v>859</v>
      </c>
      <c r="N476" s="24"/>
      <c r="O476" s="19"/>
      <c r="P476" s="95"/>
    </row>
    <row r="477" spans="1:16" ht="15" customHeight="1" x14ac:dyDescent="0.25">
      <c r="A477" s="19">
        <v>4505</v>
      </c>
      <c r="B477" s="16" t="s">
        <v>895</v>
      </c>
      <c r="C477" s="16" t="s">
        <v>325</v>
      </c>
      <c r="D477" s="16" t="s">
        <v>534</v>
      </c>
      <c r="E477" s="21">
        <v>1</v>
      </c>
      <c r="F477" s="19">
        <v>1</v>
      </c>
      <c r="G477" s="19">
        <v>1</v>
      </c>
      <c r="H477" s="19">
        <v>123</v>
      </c>
      <c r="I477" s="19">
        <v>123</v>
      </c>
      <c r="J477" s="19">
        <v>62</v>
      </c>
      <c r="K477" s="19">
        <v>1</v>
      </c>
      <c r="L477" s="19">
        <v>0</v>
      </c>
      <c r="M477" s="24" t="s">
        <v>859</v>
      </c>
      <c r="N477" s="24"/>
      <c r="O477" s="19"/>
      <c r="P477" s="95"/>
    </row>
    <row r="478" spans="1:16" ht="15" customHeight="1" x14ac:dyDescent="0.25">
      <c r="A478" s="19">
        <v>4488</v>
      </c>
      <c r="B478" s="16" t="s">
        <v>896</v>
      </c>
      <c r="C478" s="16" t="s">
        <v>540</v>
      </c>
      <c r="D478" s="16" t="s">
        <v>534</v>
      </c>
      <c r="E478" s="21">
        <v>1</v>
      </c>
      <c r="F478" s="19">
        <v>2</v>
      </c>
      <c r="G478" s="19">
        <v>4</v>
      </c>
      <c r="H478" s="19">
        <v>9040</v>
      </c>
      <c r="I478" s="19">
        <v>9040</v>
      </c>
      <c r="J478" s="19">
        <v>53</v>
      </c>
      <c r="K478" s="19">
        <v>1</v>
      </c>
      <c r="L478" s="19">
        <v>0</v>
      </c>
      <c r="M478" s="24" t="s">
        <v>859</v>
      </c>
      <c r="N478" s="24"/>
      <c r="O478" s="19"/>
      <c r="P478" s="95"/>
    </row>
    <row r="479" spans="1:16" ht="15" customHeight="1" x14ac:dyDescent="0.25">
      <c r="A479" s="19">
        <v>4489</v>
      </c>
      <c r="B479" s="16" t="s">
        <v>897</v>
      </c>
      <c r="C479" s="16" t="s">
        <v>543</v>
      </c>
      <c r="D479" s="16" t="s">
        <v>534</v>
      </c>
      <c r="E479" s="21">
        <v>1</v>
      </c>
      <c r="F479" s="19">
        <v>4</v>
      </c>
      <c r="G479" s="19">
        <v>6</v>
      </c>
      <c r="H479" s="19">
        <v>30437</v>
      </c>
      <c r="I479" s="19">
        <v>30437</v>
      </c>
      <c r="J479" s="19">
        <v>228</v>
      </c>
      <c r="K479" s="19">
        <v>2</v>
      </c>
      <c r="L479" s="19">
        <v>0</v>
      </c>
      <c r="M479" s="24" t="s">
        <v>859</v>
      </c>
      <c r="N479" s="24"/>
      <c r="O479" s="19"/>
      <c r="P479" s="95"/>
    </row>
    <row r="480" spans="1:16" ht="15" customHeight="1" x14ac:dyDescent="0.25">
      <c r="A480" s="19">
        <v>4487</v>
      </c>
      <c r="B480" s="16" t="s">
        <v>898</v>
      </c>
      <c r="C480" s="16" t="s">
        <v>538</v>
      </c>
      <c r="D480" s="16" t="s">
        <v>534</v>
      </c>
      <c r="E480" s="21">
        <v>1</v>
      </c>
      <c r="F480" s="19">
        <v>2</v>
      </c>
      <c r="G480" s="19">
        <v>2</v>
      </c>
      <c r="H480" s="19">
        <v>12800</v>
      </c>
      <c r="I480" s="19">
        <v>12800</v>
      </c>
      <c r="J480" s="19">
        <v>109</v>
      </c>
      <c r="K480" s="19">
        <v>1</v>
      </c>
      <c r="L480" s="19">
        <v>0</v>
      </c>
      <c r="M480" s="24" t="s">
        <v>859</v>
      </c>
      <c r="N480" s="24"/>
      <c r="O480" s="19"/>
      <c r="P480" s="95"/>
    </row>
    <row r="481" spans="1:16" ht="15" customHeight="1" x14ac:dyDescent="0.25">
      <c r="A481" s="19">
        <v>4492</v>
      </c>
      <c r="B481" s="16" t="s">
        <v>899</v>
      </c>
      <c r="C481" s="16" t="s">
        <v>551</v>
      </c>
      <c r="D481" s="16" t="s">
        <v>547</v>
      </c>
      <c r="E481" s="21">
        <v>1</v>
      </c>
      <c r="F481" s="19">
        <v>5</v>
      </c>
      <c r="G481" s="19">
        <v>10</v>
      </c>
      <c r="H481" s="19">
        <v>26350</v>
      </c>
      <c r="I481" s="19">
        <v>26350</v>
      </c>
      <c r="J481" s="19">
        <v>467</v>
      </c>
      <c r="K481" s="19">
        <v>1</v>
      </c>
      <c r="L481" s="19">
        <v>0</v>
      </c>
      <c r="M481" s="24" t="s">
        <v>859</v>
      </c>
      <c r="N481" s="24"/>
      <c r="O481" s="19"/>
      <c r="P481" s="95"/>
    </row>
    <row r="482" spans="1:16" ht="15" customHeight="1" x14ac:dyDescent="0.25">
      <c r="A482" s="19">
        <v>4490</v>
      </c>
      <c r="B482" s="16" t="s">
        <v>900</v>
      </c>
      <c r="C482" s="16" t="s">
        <v>545</v>
      </c>
      <c r="D482" s="16" t="s">
        <v>534</v>
      </c>
      <c r="E482" s="21">
        <v>1</v>
      </c>
      <c r="F482" s="19">
        <v>1</v>
      </c>
      <c r="G482" s="19">
        <v>1</v>
      </c>
      <c r="H482" s="19">
        <v>34000</v>
      </c>
      <c r="I482" s="19">
        <v>34000</v>
      </c>
      <c r="J482" s="19">
        <v>170</v>
      </c>
      <c r="K482" s="19">
        <v>1</v>
      </c>
      <c r="L482" s="19">
        <v>0</v>
      </c>
      <c r="M482" s="24" t="s">
        <v>859</v>
      </c>
      <c r="N482" s="24"/>
      <c r="O482" s="19"/>
      <c r="P482" s="95"/>
    </row>
    <row r="483" spans="1:16" ht="15" customHeight="1" x14ac:dyDescent="0.25">
      <c r="A483" s="19">
        <v>4491</v>
      </c>
      <c r="B483" s="16" t="s">
        <v>901</v>
      </c>
      <c r="C483" s="16" t="s">
        <v>548</v>
      </c>
      <c r="D483" s="16" t="s">
        <v>532</v>
      </c>
      <c r="E483" s="21">
        <v>1</v>
      </c>
      <c r="F483" s="19">
        <v>1</v>
      </c>
      <c r="G483" s="19">
        <v>1</v>
      </c>
      <c r="H483" s="19">
        <v>33</v>
      </c>
      <c r="I483" s="19">
        <v>33</v>
      </c>
      <c r="J483" s="19">
        <v>33</v>
      </c>
      <c r="K483" s="19">
        <v>1</v>
      </c>
      <c r="L483" s="19">
        <v>0</v>
      </c>
      <c r="M483" s="24" t="s">
        <v>859</v>
      </c>
      <c r="N483" s="24"/>
      <c r="O483" s="19"/>
      <c r="P483" s="95"/>
    </row>
    <row r="484" spans="1:16" ht="15" customHeight="1" x14ac:dyDescent="0.25">
      <c r="A484" s="19">
        <v>5522</v>
      </c>
      <c r="B484" s="16" t="s">
        <v>902</v>
      </c>
      <c r="C484" s="16" t="s">
        <v>538</v>
      </c>
      <c r="D484" s="16" t="s">
        <v>534</v>
      </c>
      <c r="E484" s="21">
        <v>1</v>
      </c>
      <c r="F484" s="19">
        <v>1</v>
      </c>
      <c r="G484" s="19">
        <v>1</v>
      </c>
      <c r="H484" s="19">
        <v>1200</v>
      </c>
      <c r="I484" s="19">
        <v>1200</v>
      </c>
      <c r="J484" s="19">
        <v>12</v>
      </c>
      <c r="K484" s="19">
        <v>1</v>
      </c>
      <c r="L484" s="19">
        <v>0</v>
      </c>
      <c r="M484" s="24" t="s">
        <v>859</v>
      </c>
      <c r="N484" s="24" t="s">
        <v>903</v>
      </c>
      <c r="O484" s="19"/>
      <c r="P484" s="95"/>
    </row>
    <row r="485" spans="1:16" ht="15" customHeight="1" x14ac:dyDescent="0.25">
      <c r="A485" s="19">
        <v>5523</v>
      </c>
      <c r="B485" s="16" t="s">
        <v>904</v>
      </c>
      <c r="C485" s="16" t="s">
        <v>220</v>
      </c>
      <c r="D485" s="16" t="s">
        <v>534</v>
      </c>
      <c r="E485" s="21">
        <v>1</v>
      </c>
      <c r="F485" s="19">
        <v>4</v>
      </c>
      <c r="G485" s="19">
        <v>4</v>
      </c>
      <c r="H485" s="19">
        <v>43100</v>
      </c>
      <c r="I485" s="19">
        <v>43100</v>
      </c>
      <c r="J485" s="19">
        <v>827</v>
      </c>
      <c r="K485" s="19">
        <v>1</v>
      </c>
      <c r="L485" s="19">
        <v>0</v>
      </c>
      <c r="M485" s="24" t="s">
        <v>859</v>
      </c>
      <c r="N485" s="23">
        <v>45182.444444444445</v>
      </c>
      <c r="O485" s="19"/>
      <c r="P485" s="95"/>
    </row>
    <row r="486" spans="1:16" ht="15" customHeight="1" x14ac:dyDescent="0.25">
      <c r="A486" s="19">
        <v>5524</v>
      </c>
      <c r="B486" s="16" t="s">
        <v>905</v>
      </c>
      <c r="C486" s="16" t="s">
        <v>530</v>
      </c>
      <c r="D486" s="16" t="s">
        <v>525</v>
      </c>
      <c r="E486" s="21">
        <v>1</v>
      </c>
      <c r="F486" s="19">
        <v>10</v>
      </c>
      <c r="G486" s="19">
        <v>12</v>
      </c>
      <c r="H486" s="19">
        <v>12247</v>
      </c>
      <c r="I486" s="19">
        <v>12247</v>
      </c>
      <c r="J486" s="19">
        <v>358</v>
      </c>
      <c r="K486" s="19">
        <v>3</v>
      </c>
      <c r="L486" s="19">
        <v>3</v>
      </c>
      <c r="M486" s="24" t="s">
        <v>859</v>
      </c>
      <c r="N486" s="23">
        <v>45175.526388888888</v>
      </c>
      <c r="O486" s="19"/>
      <c r="P486" s="95"/>
    </row>
    <row r="487" spans="1:16" ht="15" customHeight="1" x14ac:dyDescent="0.25">
      <c r="A487" s="19">
        <v>5525</v>
      </c>
      <c r="B487" s="16" t="s">
        <v>906</v>
      </c>
      <c r="C487" s="16" t="s">
        <v>526</v>
      </c>
      <c r="D487" s="16" t="s">
        <v>527</v>
      </c>
      <c r="E487" s="21">
        <v>1</v>
      </c>
      <c r="F487" s="19">
        <v>14</v>
      </c>
      <c r="G487" s="19">
        <v>15</v>
      </c>
      <c r="H487" s="19">
        <v>1126</v>
      </c>
      <c r="I487" s="19">
        <v>1126</v>
      </c>
      <c r="J487" s="19">
        <v>85</v>
      </c>
      <c r="K487" s="19">
        <v>1</v>
      </c>
      <c r="L487" s="19">
        <v>0</v>
      </c>
      <c r="M487" s="24" t="s">
        <v>859</v>
      </c>
      <c r="N487" s="24" t="s">
        <v>907</v>
      </c>
      <c r="O487" s="19"/>
      <c r="P487" s="95"/>
    </row>
    <row r="488" spans="1:16" ht="15" customHeight="1" x14ac:dyDescent="0.25">
      <c r="A488" s="19">
        <v>5526</v>
      </c>
      <c r="B488" s="16" t="s">
        <v>908</v>
      </c>
      <c r="C488" s="16" t="s">
        <v>133</v>
      </c>
      <c r="D488" s="16" t="s">
        <v>525</v>
      </c>
      <c r="E488" s="21">
        <v>1</v>
      </c>
      <c r="F488" s="19">
        <v>25</v>
      </c>
      <c r="G488" s="19">
        <v>26</v>
      </c>
      <c r="H488" s="19">
        <v>65075</v>
      </c>
      <c r="I488" s="19">
        <v>65075</v>
      </c>
      <c r="J488" s="19">
        <v>503</v>
      </c>
      <c r="K488" s="19">
        <v>2</v>
      </c>
      <c r="L488" s="19">
        <v>0</v>
      </c>
      <c r="M488" s="24" t="s">
        <v>859</v>
      </c>
      <c r="N488" s="23">
        <v>45176.452777777777</v>
      </c>
      <c r="O488" s="19"/>
      <c r="P488" s="95"/>
    </row>
    <row r="489" spans="1:16" ht="15" customHeight="1" x14ac:dyDescent="0.25">
      <c r="A489" s="19">
        <v>5537</v>
      </c>
      <c r="B489" s="16" t="s">
        <v>909</v>
      </c>
      <c r="C489" s="16" t="s">
        <v>551</v>
      </c>
      <c r="D489" s="16" t="s">
        <v>547</v>
      </c>
      <c r="E489" s="21">
        <v>1</v>
      </c>
      <c r="F489" s="19">
        <v>3</v>
      </c>
      <c r="G489" s="19">
        <v>3</v>
      </c>
      <c r="H489" s="19">
        <v>73</v>
      </c>
      <c r="I489" s="19">
        <v>73</v>
      </c>
      <c r="J489" s="19">
        <v>14</v>
      </c>
      <c r="K489" s="19">
        <v>1</v>
      </c>
      <c r="L489" s="19">
        <v>1</v>
      </c>
      <c r="M489" s="24" t="s">
        <v>859</v>
      </c>
      <c r="N489" s="23">
        <v>45180.386111111111</v>
      </c>
      <c r="O489" s="19"/>
      <c r="P489" s="95"/>
    </row>
    <row r="490" spans="1:16" ht="15" customHeight="1" x14ac:dyDescent="0.25">
      <c r="A490" s="5"/>
      <c r="E490" s="6"/>
      <c r="F490" s="19">
        <f t="shared" ref="F490:L490" si="0">SUM(F449:F489)</f>
        <v>540</v>
      </c>
      <c r="G490" s="19">
        <f t="shared" si="0"/>
        <v>599</v>
      </c>
      <c r="H490" s="19">
        <f t="shared" si="0"/>
        <v>1125095</v>
      </c>
      <c r="I490" s="19">
        <f t="shared" si="0"/>
        <v>1125095</v>
      </c>
      <c r="J490" s="19">
        <f t="shared" si="0"/>
        <v>17795</v>
      </c>
      <c r="K490" s="19">
        <f t="shared" si="0"/>
        <v>86</v>
      </c>
      <c r="L490" s="19">
        <f t="shared" si="0"/>
        <v>11</v>
      </c>
      <c r="M490" s="9"/>
      <c r="N490" s="9"/>
      <c r="O490" s="5"/>
      <c r="P490" s="95"/>
    </row>
    <row r="491" spans="1:16" ht="18.75" customHeight="1" x14ac:dyDescent="0.25">
      <c r="A491" s="5"/>
      <c r="E491" s="6"/>
      <c r="F491" s="5"/>
      <c r="G491" s="5"/>
      <c r="H491" s="5"/>
      <c r="I491" s="5"/>
      <c r="J491" s="5"/>
      <c r="K491" s="5"/>
      <c r="L491" s="5"/>
      <c r="M491" s="9"/>
      <c r="N491" s="9"/>
      <c r="O491" s="5"/>
      <c r="P491" s="95"/>
    </row>
    <row r="492" spans="1:16" ht="15" customHeight="1" x14ac:dyDescent="0.25">
      <c r="A492" s="19">
        <v>5553</v>
      </c>
      <c r="B492" s="16" t="s">
        <v>910</v>
      </c>
      <c r="C492" s="16" t="s">
        <v>911</v>
      </c>
      <c r="D492" s="16" t="s">
        <v>532</v>
      </c>
      <c r="E492" s="21">
        <v>1</v>
      </c>
      <c r="F492" s="19">
        <v>1</v>
      </c>
      <c r="G492" s="19">
        <v>1</v>
      </c>
      <c r="H492" s="19">
        <v>10</v>
      </c>
      <c r="I492" s="19">
        <v>10</v>
      </c>
      <c r="J492" s="19">
        <v>5</v>
      </c>
      <c r="K492" s="19">
        <v>1</v>
      </c>
      <c r="L492" s="19">
        <v>0</v>
      </c>
      <c r="M492" s="24" t="s">
        <v>912</v>
      </c>
      <c r="N492" s="24" t="s">
        <v>876</v>
      </c>
      <c r="O492" s="19"/>
      <c r="P492" s="95"/>
    </row>
    <row r="493" spans="1:16" ht="15" customHeight="1" x14ac:dyDescent="0.25">
      <c r="A493" s="19">
        <v>5547</v>
      </c>
      <c r="B493" s="16" t="s">
        <v>913</v>
      </c>
      <c r="C493" s="16" t="s">
        <v>914</v>
      </c>
      <c r="D493" s="16" t="s">
        <v>525</v>
      </c>
      <c r="E493" s="21">
        <v>1</v>
      </c>
      <c r="F493" s="19">
        <v>15</v>
      </c>
      <c r="G493" s="19">
        <v>15</v>
      </c>
      <c r="H493" s="19">
        <v>7310</v>
      </c>
      <c r="I493" s="19">
        <v>7310</v>
      </c>
      <c r="J493" s="19">
        <v>97</v>
      </c>
      <c r="K493" s="19">
        <v>1</v>
      </c>
      <c r="L493" s="19">
        <v>0</v>
      </c>
      <c r="M493" s="24" t="s">
        <v>912</v>
      </c>
      <c r="N493" s="24" t="s">
        <v>784</v>
      </c>
      <c r="O493" s="19"/>
      <c r="P493" s="95"/>
    </row>
    <row r="494" spans="1:16" ht="15" customHeight="1" x14ac:dyDescent="0.25">
      <c r="A494" s="19">
        <v>5546</v>
      </c>
      <c r="B494" s="16" t="s">
        <v>915</v>
      </c>
      <c r="C494" s="16" t="s">
        <v>220</v>
      </c>
      <c r="D494" s="16" t="s">
        <v>534</v>
      </c>
      <c r="E494" s="21">
        <v>1</v>
      </c>
      <c r="F494" s="19">
        <v>40</v>
      </c>
      <c r="G494" s="19">
        <v>58</v>
      </c>
      <c r="H494" s="19">
        <v>235127</v>
      </c>
      <c r="I494" s="19">
        <v>235127</v>
      </c>
      <c r="J494" s="19">
        <v>3575</v>
      </c>
      <c r="K494" s="19">
        <v>15</v>
      </c>
      <c r="L494" s="19">
        <v>0</v>
      </c>
      <c r="M494" s="24" t="s">
        <v>912</v>
      </c>
      <c r="N494" s="24" t="s">
        <v>876</v>
      </c>
      <c r="O494" s="19"/>
      <c r="P494" s="95"/>
    </row>
    <row r="495" spans="1:16" ht="15" customHeight="1" x14ac:dyDescent="0.25">
      <c r="A495" s="19">
        <v>5545</v>
      </c>
      <c r="B495" s="16" t="s">
        <v>916</v>
      </c>
      <c r="C495" s="16" t="s">
        <v>911</v>
      </c>
      <c r="D495" s="16" t="s">
        <v>532</v>
      </c>
      <c r="E495" s="21">
        <v>1</v>
      </c>
      <c r="F495" s="19">
        <v>10</v>
      </c>
      <c r="G495" s="19">
        <v>12</v>
      </c>
      <c r="H495" s="19">
        <v>13000</v>
      </c>
      <c r="I495" s="19">
        <v>13000</v>
      </c>
      <c r="J495" s="19">
        <v>86</v>
      </c>
      <c r="K495" s="19">
        <v>1</v>
      </c>
      <c r="L495" s="19">
        <v>0</v>
      </c>
      <c r="M495" s="24" t="s">
        <v>912</v>
      </c>
      <c r="N495" s="24" t="s">
        <v>876</v>
      </c>
      <c r="O495" s="19"/>
      <c r="P495" s="95"/>
    </row>
    <row r="496" spans="1:16" ht="15" customHeight="1" x14ac:dyDescent="0.25">
      <c r="A496" s="19">
        <v>5542</v>
      </c>
      <c r="B496" s="16" t="s">
        <v>917</v>
      </c>
      <c r="C496" s="16" t="s">
        <v>220</v>
      </c>
      <c r="D496" s="16" t="s">
        <v>534</v>
      </c>
      <c r="E496" s="21">
        <v>1</v>
      </c>
      <c r="F496" s="19">
        <v>28</v>
      </c>
      <c r="G496" s="19">
        <v>56</v>
      </c>
      <c r="H496" s="19">
        <v>270221</v>
      </c>
      <c r="I496" s="19">
        <v>270221</v>
      </c>
      <c r="J496" s="19">
        <v>3084</v>
      </c>
      <c r="K496" s="19">
        <v>15</v>
      </c>
      <c r="L496" s="19">
        <v>0</v>
      </c>
      <c r="M496" s="24" t="s">
        <v>912</v>
      </c>
      <c r="N496" s="24" t="s">
        <v>876</v>
      </c>
      <c r="O496" s="19"/>
      <c r="P496" s="95"/>
    </row>
    <row r="497" spans="1:16" ht="15" customHeight="1" x14ac:dyDescent="0.25">
      <c r="A497" s="329">
        <v>5540</v>
      </c>
      <c r="B497" s="330" t="s">
        <v>918</v>
      </c>
      <c r="C497" s="330" t="s">
        <v>548</v>
      </c>
      <c r="D497" s="330" t="s">
        <v>532</v>
      </c>
      <c r="E497" s="331">
        <v>1</v>
      </c>
      <c r="F497" s="329">
        <v>11</v>
      </c>
      <c r="G497" s="329">
        <v>13</v>
      </c>
      <c r="H497" s="329">
        <v>24000</v>
      </c>
      <c r="I497" s="329">
        <v>24000</v>
      </c>
      <c r="J497" s="329">
        <v>219</v>
      </c>
      <c r="K497" s="329">
        <v>3</v>
      </c>
      <c r="L497" s="329">
        <v>0</v>
      </c>
      <c r="M497" s="332" t="s">
        <v>912</v>
      </c>
      <c r="N497" s="332" t="s">
        <v>829</v>
      </c>
      <c r="O497" s="329"/>
      <c r="P497" s="95"/>
    </row>
    <row r="498" spans="1:16" ht="15" customHeight="1" x14ac:dyDescent="0.25">
      <c r="A498" s="329">
        <v>5539</v>
      </c>
      <c r="B498" s="330" t="s">
        <v>919</v>
      </c>
      <c r="C498" s="330" t="s">
        <v>920</v>
      </c>
      <c r="D498" s="330" t="s">
        <v>547</v>
      </c>
      <c r="E498" s="331">
        <v>1</v>
      </c>
      <c r="F498" s="329">
        <v>31</v>
      </c>
      <c r="G498" s="329">
        <v>27</v>
      </c>
      <c r="H498" s="329">
        <v>31760</v>
      </c>
      <c r="I498" s="329">
        <v>31760</v>
      </c>
      <c r="J498" s="329">
        <v>346</v>
      </c>
      <c r="K498" s="329">
        <v>1</v>
      </c>
      <c r="L498" s="329">
        <v>0</v>
      </c>
      <c r="M498" s="332" t="s">
        <v>912</v>
      </c>
      <c r="N498" s="332"/>
      <c r="O498" s="329"/>
      <c r="P498" s="95"/>
    </row>
    <row r="499" spans="1:16" ht="15" customHeight="1" x14ac:dyDescent="0.25">
      <c r="A499" s="19">
        <v>5535</v>
      </c>
      <c r="B499" s="16" t="s">
        <v>921</v>
      </c>
      <c r="C499" s="16" t="s">
        <v>914</v>
      </c>
      <c r="D499" s="16" t="s">
        <v>525</v>
      </c>
      <c r="E499" s="21">
        <v>1</v>
      </c>
      <c r="F499" s="19">
        <v>51</v>
      </c>
      <c r="G499" s="19">
        <v>58</v>
      </c>
      <c r="H499" s="19">
        <v>27398</v>
      </c>
      <c r="I499" s="19">
        <v>27398</v>
      </c>
      <c r="J499" s="19">
        <v>749</v>
      </c>
      <c r="K499" s="19">
        <v>12</v>
      </c>
      <c r="L499" s="19">
        <v>0</v>
      </c>
      <c r="M499" s="24" t="s">
        <v>912</v>
      </c>
      <c r="N499" s="24" t="s">
        <v>784</v>
      </c>
      <c r="O499" s="19"/>
      <c r="P499" s="95"/>
    </row>
    <row r="500" spans="1:16" ht="15" customHeight="1" x14ac:dyDescent="0.25">
      <c r="A500" s="19">
        <v>5531</v>
      </c>
      <c r="B500" s="16" t="s">
        <v>922</v>
      </c>
      <c r="C500" s="16" t="s">
        <v>911</v>
      </c>
      <c r="D500" s="16" t="s">
        <v>532</v>
      </c>
      <c r="E500" s="21">
        <v>1</v>
      </c>
      <c r="F500" s="19">
        <v>18</v>
      </c>
      <c r="G500" s="19">
        <v>20</v>
      </c>
      <c r="H500" s="19">
        <v>27750</v>
      </c>
      <c r="I500" s="19">
        <v>27750</v>
      </c>
      <c r="J500" s="19">
        <v>220</v>
      </c>
      <c r="K500" s="19">
        <v>1</v>
      </c>
      <c r="L500" s="19">
        <v>0</v>
      </c>
      <c r="M500" s="24" t="s">
        <v>912</v>
      </c>
      <c r="N500" s="24" t="s">
        <v>876</v>
      </c>
      <c r="O500" s="19"/>
      <c r="P500" s="95"/>
    </row>
    <row r="501" spans="1:16" ht="15" customHeight="1" x14ac:dyDescent="0.25">
      <c r="A501" s="19">
        <v>5530</v>
      </c>
      <c r="B501" s="16" t="s">
        <v>923</v>
      </c>
      <c r="C501" s="16" t="s">
        <v>309</v>
      </c>
      <c r="D501" s="16" t="s">
        <v>523</v>
      </c>
      <c r="E501" s="21">
        <v>1</v>
      </c>
      <c r="F501" s="19">
        <v>9</v>
      </c>
      <c r="G501" s="19">
        <v>7</v>
      </c>
      <c r="H501" s="19">
        <v>589</v>
      </c>
      <c r="I501" s="19">
        <v>589</v>
      </c>
      <c r="J501" s="19">
        <v>144</v>
      </c>
      <c r="K501" s="19">
        <v>1</v>
      </c>
      <c r="L501" s="19">
        <v>0</v>
      </c>
      <c r="M501" s="24" t="s">
        <v>912</v>
      </c>
      <c r="N501" s="24" t="s">
        <v>876</v>
      </c>
      <c r="O501" s="19"/>
      <c r="P501" s="95"/>
    </row>
    <row r="502" spans="1:16" ht="15" customHeight="1" x14ac:dyDescent="0.25">
      <c r="A502" s="19">
        <v>5528</v>
      </c>
      <c r="B502" s="16" t="s">
        <v>924</v>
      </c>
      <c r="C502" s="16" t="s">
        <v>533</v>
      </c>
      <c r="D502" s="16" t="s">
        <v>534</v>
      </c>
      <c r="E502" s="21">
        <v>1</v>
      </c>
      <c r="F502" s="19">
        <v>21</v>
      </c>
      <c r="G502" s="19">
        <v>18</v>
      </c>
      <c r="H502" s="19">
        <v>2838</v>
      </c>
      <c r="I502" s="19">
        <v>2838</v>
      </c>
      <c r="J502" s="19">
        <v>103</v>
      </c>
      <c r="K502" s="19">
        <v>1</v>
      </c>
      <c r="L502" s="19">
        <v>0</v>
      </c>
      <c r="M502" s="24" t="s">
        <v>912</v>
      </c>
      <c r="N502" s="24" t="s">
        <v>876</v>
      </c>
      <c r="O502" s="19"/>
      <c r="P502" s="95"/>
    </row>
    <row r="503" spans="1:16" ht="15" customHeight="1" x14ac:dyDescent="0.25">
      <c r="A503" s="19">
        <v>5552</v>
      </c>
      <c r="B503" s="16" t="s">
        <v>925</v>
      </c>
      <c r="C503" s="16" t="s">
        <v>199</v>
      </c>
      <c r="D503" s="16" t="s">
        <v>527</v>
      </c>
      <c r="E503" s="21">
        <v>1</v>
      </c>
      <c r="F503" s="19">
        <v>4</v>
      </c>
      <c r="G503" s="19">
        <v>4</v>
      </c>
      <c r="H503" s="19">
        <v>1950</v>
      </c>
      <c r="I503" s="19">
        <v>1950</v>
      </c>
      <c r="J503" s="19">
        <v>41</v>
      </c>
      <c r="K503" s="19">
        <v>1</v>
      </c>
      <c r="L503" s="19">
        <v>0</v>
      </c>
      <c r="M503" s="24" t="s">
        <v>912</v>
      </c>
      <c r="N503" s="23">
        <v>45191.594444444447</v>
      </c>
      <c r="O503" s="19"/>
      <c r="P503" s="95"/>
    </row>
    <row r="504" spans="1:16" ht="15" customHeight="1" x14ac:dyDescent="0.25">
      <c r="A504" s="19">
        <v>5551</v>
      </c>
      <c r="B504" s="304" t="s">
        <v>926</v>
      </c>
      <c r="C504" s="16" t="s">
        <v>555</v>
      </c>
      <c r="D504" s="16" t="s">
        <v>547</v>
      </c>
      <c r="E504" s="21">
        <v>1</v>
      </c>
      <c r="F504" s="19">
        <v>1</v>
      </c>
      <c r="G504" s="19">
        <v>1</v>
      </c>
      <c r="H504" s="19">
        <v>17000</v>
      </c>
      <c r="I504" s="19">
        <v>17000</v>
      </c>
      <c r="J504" s="19">
        <v>681</v>
      </c>
      <c r="K504" s="19">
        <v>1</v>
      </c>
      <c r="L504" s="19">
        <v>0</v>
      </c>
      <c r="M504" s="24" t="s">
        <v>912</v>
      </c>
      <c r="N504" s="23">
        <v>45197.374305555553</v>
      </c>
      <c r="O504" s="19"/>
      <c r="P504" s="95"/>
    </row>
    <row r="505" spans="1:16" ht="15" customHeight="1" x14ac:dyDescent="0.25">
      <c r="A505" s="19">
        <v>5550</v>
      </c>
      <c r="B505" s="16" t="s">
        <v>927</v>
      </c>
      <c r="C505" s="16" t="s">
        <v>555</v>
      </c>
      <c r="D505" s="16" t="s">
        <v>547</v>
      </c>
      <c r="E505" s="21">
        <v>1</v>
      </c>
      <c r="F505" s="19">
        <v>1</v>
      </c>
      <c r="G505" s="19">
        <v>1</v>
      </c>
      <c r="H505" s="19">
        <v>720</v>
      </c>
      <c r="I505" s="19">
        <v>720</v>
      </c>
      <c r="J505" s="19">
        <v>72</v>
      </c>
      <c r="K505" s="19">
        <v>1</v>
      </c>
      <c r="L505" s="19">
        <v>0</v>
      </c>
      <c r="M505" s="24" t="s">
        <v>912</v>
      </c>
      <c r="N505" s="23">
        <v>45197.382638888892</v>
      </c>
      <c r="O505" s="19"/>
      <c r="P505" s="95"/>
    </row>
    <row r="506" spans="1:16" ht="15" customHeight="1" x14ac:dyDescent="0.25">
      <c r="A506" s="19">
        <v>5543</v>
      </c>
      <c r="B506" s="16" t="s">
        <v>928</v>
      </c>
      <c r="C506" s="16" t="s">
        <v>543</v>
      </c>
      <c r="D506" s="16" t="s">
        <v>534</v>
      </c>
      <c r="E506" s="21">
        <v>1</v>
      </c>
      <c r="F506" s="19">
        <v>22</v>
      </c>
      <c r="G506" s="19">
        <v>15</v>
      </c>
      <c r="H506" s="19">
        <v>1945</v>
      </c>
      <c r="I506" s="19">
        <v>1945</v>
      </c>
      <c r="J506" s="19">
        <v>247</v>
      </c>
      <c r="K506" s="19">
        <v>1</v>
      </c>
      <c r="L506" s="19">
        <v>0</v>
      </c>
      <c r="M506" s="24" t="s">
        <v>912</v>
      </c>
      <c r="N506" s="23">
        <v>45183.552083333336</v>
      </c>
      <c r="O506" s="19"/>
      <c r="P506" s="95"/>
    </row>
    <row r="507" spans="1:16" ht="15" customHeight="1" x14ac:dyDescent="0.25">
      <c r="A507" s="19">
        <v>5538</v>
      </c>
      <c r="B507" s="16" t="s">
        <v>929</v>
      </c>
      <c r="C507" s="16" t="s">
        <v>558</v>
      </c>
      <c r="D507" s="16" t="s">
        <v>528</v>
      </c>
      <c r="E507" s="21">
        <v>1</v>
      </c>
      <c r="F507" s="19">
        <v>20</v>
      </c>
      <c r="G507" s="19">
        <v>25</v>
      </c>
      <c r="H507" s="19">
        <v>45282</v>
      </c>
      <c r="I507" s="19">
        <v>45282</v>
      </c>
      <c r="J507" s="19">
        <v>563</v>
      </c>
      <c r="K507" s="19">
        <v>3</v>
      </c>
      <c r="L507" s="19">
        <v>0</v>
      </c>
      <c r="M507" s="24" t="s">
        <v>912</v>
      </c>
      <c r="N507" s="23">
        <v>45177.515277777777</v>
      </c>
      <c r="O507" s="19"/>
      <c r="P507" s="95"/>
    </row>
    <row r="508" spans="1:16" ht="15" customHeight="1" x14ac:dyDescent="0.25">
      <c r="A508" s="19">
        <v>5536</v>
      </c>
      <c r="B508" s="16" t="s">
        <v>930</v>
      </c>
      <c r="C508" s="16" t="s">
        <v>555</v>
      </c>
      <c r="D508" s="16" t="s">
        <v>547</v>
      </c>
      <c r="E508" s="21">
        <v>1</v>
      </c>
      <c r="F508" s="19">
        <v>6</v>
      </c>
      <c r="G508" s="19">
        <v>14</v>
      </c>
      <c r="H508" s="19">
        <v>22225</v>
      </c>
      <c r="I508" s="19">
        <v>22225</v>
      </c>
      <c r="J508" s="19">
        <v>1114</v>
      </c>
      <c r="K508" s="19">
        <v>6</v>
      </c>
      <c r="L508" s="19">
        <v>1</v>
      </c>
      <c r="M508" s="24" t="s">
        <v>912</v>
      </c>
      <c r="N508" s="23">
        <v>45197.375</v>
      </c>
      <c r="O508" s="19"/>
      <c r="P508" s="95"/>
    </row>
    <row r="509" spans="1:16" ht="15" customHeight="1" x14ac:dyDescent="0.25">
      <c r="A509" s="19">
        <v>5532</v>
      </c>
      <c r="B509" s="16" t="s">
        <v>931</v>
      </c>
      <c r="C509" s="16" t="s">
        <v>552</v>
      </c>
      <c r="D509" s="16" t="s">
        <v>534</v>
      </c>
      <c r="E509" s="21">
        <v>1</v>
      </c>
      <c r="F509" s="19">
        <v>9</v>
      </c>
      <c r="G509" s="19">
        <v>8</v>
      </c>
      <c r="H509" s="19">
        <v>3920</v>
      </c>
      <c r="I509" s="19">
        <v>3920</v>
      </c>
      <c r="J509" s="19">
        <v>81</v>
      </c>
      <c r="K509" s="19">
        <v>1</v>
      </c>
      <c r="L509" s="19">
        <v>1</v>
      </c>
      <c r="M509" s="24" t="s">
        <v>912</v>
      </c>
      <c r="N509" s="23">
        <v>45181.438194444447</v>
      </c>
      <c r="O509" s="19"/>
      <c r="P509" s="95"/>
    </row>
    <row r="510" spans="1:16" ht="15" customHeight="1" x14ac:dyDescent="0.25">
      <c r="A510" s="19">
        <v>5527</v>
      </c>
      <c r="B510" s="16" t="s">
        <v>932</v>
      </c>
      <c r="C510" s="16" t="s">
        <v>573</v>
      </c>
      <c r="D510" s="16" t="s">
        <v>534</v>
      </c>
      <c r="E510" s="21">
        <v>1</v>
      </c>
      <c r="F510" s="19">
        <v>26</v>
      </c>
      <c r="G510" s="19">
        <v>37</v>
      </c>
      <c r="H510" s="19">
        <v>62685</v>
      </c>
      <c r="I510" s="19">
        <v>62685</v>
      </c>
      <c r="J510" s="19">
        <v>1110</v>
      </c>
      <c r="K510" s="19">
        <v>6</v>
      </c>
      <c r="L510" s="19">
        <v>0</v>
      </c>
      <c r="M510" s="24" t="s">
        <v>912</v>
      </c>
      <c r="N510" s="23">
        <v>45183.554861111108</v>
      </c>
      <c r="O510" s="19"/>
      <c r="P510" s="95"/>
    </row>
    <row r="511" spans="1:16" ht="15" customHeight="1" x14ac:dyDescent="0.25">
      <c r="A511" s="5"/>
      <c r="E511" s="6"/>
      <c r="F511" s="19">
        <f t="shared" ref="F511:L511" si="1">SUM(F492:F510)</f>
        <v>324</v>
      </c>
      <c r="G511" s="19">
        <f t="shared" si="1"/>
        <v>390</v>
      </c>
      <c r="H511" s="19">
        <f t="shared" si="1"/>
        <v>795730</v>
      </c>
      <c r="I511" s="19">
        <f t="shared" si="1"/>
        <v>795730</v>
      </c>
      <c r="J511" s="19">
        <f t="shared" si="1"/>
        <v>12537</v>
      </c>
      <c r="K511" s="19">
        <f t="shared" si="1"/>
        <v>72</v>
      </c>
      <c r="L511" s="19">
        <f t="shared" si="1"/>
        <v>2</v>
      </c>
      <c r="M511" s="9"/>
      <c r="N511" s="9"/>
      <c r="O511" s="5"/>
      <c r="P511" s="95"/>
    </row>
    <row r="512" spans="1:16" ht="18.75" customHeight="1" x14ac:dyDescent="0.25">
      <c r="A512" s="5"/>
      <c r="E512" s="6"/>
      <c r="F512" s="5"/>
      <c r="G512" s="5"/>
      <c r="H512" s="5"/>
      <c r="I512" s="5"/>
      <c r="J512" s="5"/>
      <c r="K512" s="5"/>
      <c r="L512" s="5"/>
      <c r="M512" s="9"/>
      <c r="N512" s="9"/>
      <c r="O512" s="5"/>
      <c r="P512" s="95"/>
    </row>
    <row r="513" spans="1:16" ht="15" customHeight="1" x14ac:dyDescent="0.25">
      <c r="A513" s="19">
        <v>5548</v>
      </c>
      <c r="B513" s="16" t="s">
        <v>933</v>
      </c>
      <c r="C513" s="16" t="s">
        <v>920</v>
      </c>
      <c r="D513" s="16" t="s">
        <v>547</v>
      </c>
      <c r="E513" s="21">
        <v>1</v>
      </c>
      <c r="F513" s="19">
        <v>10</v>
      </c>
      <c r="G513" s="19">
        <v>14</v>
      </c>
      <c r="H513" s="19">
        <v>6550</v>
      </c>
      <c r="I513" s="19">
        <v>6550</v>
      </c>
      <c r="J513" s="19">
        <v>92</v>
      </c>
      <c r="K513" s="19">
        <v>1</v>
      </c>
      <c r="L513" s="19">
        <v>1</v>
      </c>
      <c r="M513" s="24" t="s">
        <v>934</v>
      </c>
      <c r="N513" s="24"/>
      <c r="O513" s="19"/>
      <c r="P513" s="95"/>
    </row>
    <row r="514" spans="1:16" ht="15" customHeight="1" x14ac:dyDescent="0.25">
      <c r="A514" s="19">
        <v>5549</v>
      </c>
      <c r="B514" s="16" t="s">
        <v>935</v>
      </c>
      <c r="C514" s="16" t="s">
        <v>548</v>
      </c>
      <c r="D514" s="16" t="s">
        <v>532</v>
      </c>
      <c r="E514" s="21">
        <v>1</v>
      </c>
      <c r="F514" s="19">
        <v>6</v>
      </c>
      <c r="G514" s="19">
        <v>9</v>
      </c>
      <c r="H514" s="19">
        <v>15000</v>
      </c>
      <c r="I514" s="19">
        <v>15000</v>
      </c>
      <c r="J514" s="19">
        <v>75</v>
      </c>
      <c r="K514" s="19">
        <v>1</v>
      </c>
      <c r="L514" s="19">
        <v>0</v>
      </c>
      <c r="M514" s="24" t="s">
        <v>934</v>
      </c>
      <c r="N514" s="24" t="s">
        <v>829</v>
      </c>
      <c r="O514" s="19"/>
      <c r="P514" s="133"/>
    </row>
    <row r="515" spans="1:16" ht="15" customHeight="1" x14ac:dyDescent="0.25">
      <c r="A515" s="19">
        <v>5554</v>
      </c>
      <c r="B515" s="16" t="s">
        <v>936</v>
      </c>
      <c r="C515" s="16" t="s">
        <v>937</v>
      </c>
      <c r="D515" s="16" t="s">
        <v>547</v>
      </c>
      <c r="E515" s="21">
        <v>1</v>
      </c>
      <c r="F515" s="19">
        <v>49</v>
      </c>
      <c r="G515" s="19">
        <v>57</v>
      </c>
      <c r="H515" s="19">
        <v>103038</v>
      </c>
      <c r="I515" s="19">
        <v>103038</v>
      </c>
      <c r="J515" s="19">
        <v>2231</v>
      </c>
      <c r="K515" s="19">
        <v>6</v>
      </c>
      <c r="L515" s="19">
        <v>0</v>
      </c>
      <c r="M515" s="24" t="s">
        <v>934</v>
      </c>
      <c r="N515" s="24"/>
      <c r="O515" s="19"/>
      <c r="P515" s="133"/>
    </row>
    <row r="516" spans="1:16" ht="15" customHeight="1" x14ac:dyDescent="0.25">
      <c r="A516" s="19">
        <v>5556</v>
      </c>
      <c r="B516" s="16" t="s">
        <v>938</v>
      </c>
      <c r="C516" s="16" t="s">
        <v>560</v>
      </c>
      <c r="D516" s="16" t="s">
        <v>534</v>
      </c>
      <c r="E516" s="21">
        <v>1</v>
      </c>
      <c r="F516" s="19">
        <v>42</v>
      </c>
      <c r="G516" s="19">
        <v>48</v>
      </c>
      <c r="H516" s="19">
        <v>120458</v>
      </c>
      <c r="I516" s="19">
        <v>120458</v>
      </c>
      <c r="J516" s="19">
        <v>1726</v>
      </c>
      <c r="K516" s="19">
        <v>7</v>
      </c>
      <c r="L516" s="19">
        <v>0</v>
      </c>
      <c r="M516" s="24" t="s">
        <v>934</v>
      </c>
      <c r="N516" s="337" t="s">
        <v>876</v>
      </c>
      <c r="O516" s="19" t="s">
        <v>829</v>
      </c>
      <c r="P516" s="338" t="s">
        <v>939</v>
      </c>
    </row>
    <row r="517" spans="1:16" ht="15" customHeight="1" x14ac:dyDescent="0.25">
      <c r="A517" s="19">
        <v>5558</v>
      </c>
      <c r="B517" s="16" t="s">
        <v>940</v>
      </c>
      <c r="C517" s="16" t="s">
        <v>133</v>
      </c>
      <c r="D517" s="16" t="s">
        <v>525</v>
      </c>
      <c r="E517" s="21">
        <v>1</v>
      </c>
      <c r="F517" s="19">
        <v>23</v>
      </c>
      <c r="G517" s="19">
        <v>24</v>
      </c>
      <c r="H517" s="19">
        <v>25800</v>
      </c>
      <c r="I517" s="19">
        <v>25800</v>
      </c>
      <c r="J517" s="19">
        <v>224</v>
      </c>
      <c r="K517" s="19">
        <v>1</v>
      </c>
      <c r="L517" s="19">
        <v>0</v>
      </c>
      <c r="M517" s="24" t="s">
        <v>934</v>
      </c>
      <c r="N517" s="23">
        <v>45212.422222222223</v>
      </c>
      <c r="O517" s="19"/>
      <c r="P517" s="338" t="s">
        <v>941</v>
      </c>
    </row>
    <row r="518" spans="1:16" ht="15" customHeight="1" x14ac:dyDescent="0.25">
      <c r="A518" s="19">
        <v>5559</v>
      </c>
      <c r="B518" s="16" t="s">
        <v>942</v>
      </c>
      <c r="C518" s="16" t="s">
        <v>309</v>
      </c>
      <c r="D518" s="16" t="s">
        <v>523</v>
      </c>
      <c r="E518" s="21">
        <v>1</v>
      </c>
      <c r="F518" s="19">
        <v>1</v>
      </c>
      <c r="G518" s="19">
        <v>1</v>
      </c>
      <c r="H518" s="19">
        <v>6</v>
      </c>
      <c r="I518" s="19">
        <v>6</v>
      </c>
      <c r="J518" s="19">
        <v>6</v>
      </c>
      <c r="K518" s="19">
        <v>1</v>
      </c>
      <c r="L518" s="19">
        <v>0</v>
      </c>
      <c r="M518" s="24" t="s">
        <v>934</v>
      </c>
      <c r="N518" s="23">
        <v>45222.529861111114</v>
      </c>
      <c r="O518" s="19"/>
      <c r="P518" s="133"/>
    </row>
    <row r="519" spans="1:16" ht="15" customHeight="1" x14ac:dyDescent="0.25">
      <c r="A519" s="19">
        <v>5560</v>
      </c>
      <c r="B519" s="16" t="s">
        <v>943</v>
      </c>
      <c r="C519" s="16" t="s">
        <v>149</v>
      </c>
      <c r="D519" s="16" t="s">
        <v>532</v>
      </c>
      <c r="E519" s="21">
        <v>1</v>
      </c>
      <c r="F519" s="19">
        <v>21</v>
      </c>
      <c r="G519" s="19">
        <v>24</v>
      </c>
      <c r="H519" s="19">
        <v>3873</v>
      </c>
      <c r="I519" s="19">
        <v>3873</v>
      </c>
      <c r="J519" s="19">
        <v>129</v>
      </c>
      <c r="K519" s="19">
        <v>2</v>
      </c>
      <c r="L519" s="19">
        <v>0</v>
      </c>
      <c r="M519" s="24" t="s">
        <v>934</v>
      </c>
      <c r="N519" s="23">
        <v>45210.59652777778</v>
      </c>
      <c r="O519" s="19"/>
      <c r="P519" s="133"/>
    </row>
    <row r="520" spans="1:16" ht="15" customHeight="1" x14ac:dyDescent="0.25">
      <c r="A520" s="19">
        <v>5562</v>
      </c>
      <c r="B520" s="16" t="s">
        <v>944</v>
      </c>
      <c r="C520" s="16" t="s">
        <v>533</v>
      </c>
      <c r="D520" s="16" t="s">
        <v>534</v>
      </c>
      <c r="E520" s="21">
        <v>1</v>
      </c>
      <c r="F520" s="19">
        <v>33</v>
      </c>
      <c r="G520" s="19">
        <v>33</v>
      </c>
      <c r="H520" s="19">
        <v>13096</v>
      </c>
      <c r="I520" s="19">
        <v>13096</v>
      </c>
      <c r="J520" s="19">
        <v>216</v>
      </c>
      <c r="K520" s="19">
        <v>1</v>
      </c>
      <c r="L520" s="19">
        <v>0</v>
      </c>
      <c r="M520" s="24" t="s">
        <v>934</v>
      </c>
      <c r="N520" s="24" t="s">
        <v>829</v>
      </c>
      <c r="O520" s="19"/>
      <c r="P520" s="133"/>
    </row>
    <row r="521" spans="1:16" ht="15" customHeight="1" x14ac:dyDescent="0.25">
      <c r="A521" s="19">
        <v>5563</v>
      </c>
      <c r="B521" s="16" t="s">
        <v>945</v>
      </c>
      <c r="C521" s="16" t="s">
        <v>531</v>
      </c>
      <c r="D521" s="16" t="s">
        <v>525</v>
      </c>
      <c r="E521" s="21">
        <v>1</v>
      </c>
      <c r="F521" s="19">
        <v>20</v>
      </c>
      <c r="G521" s="19">
        <v>27</v>
      </c>
      <c r="H521" s="19">
        <v>18035</v>
      </c>
      <c r="I521" s="19">
        <v>18035</v>
      </c>
      <c r="J521" s="19">
        <v>270</v>
      </c>
      <c r="K521" s="19">
        <v>8</v>
      </c>
      <c r="L521" s="19">
        <v>2</v>
      </c>
      <c r="M521" s="24" t="s">
        <v>934</v>
      </c>
      <c r="N521" s="23">
        <v>45215.415277777778</v>
      </c>
      <c r="O521" s="19"/>
      <c r="P521" s="133"/>
    </row>
    <row r="522" spans="1:16" ht="15" customHeight="1" x14ac:dyDescent="0.25">
      <c r="A522" s="19">
        <v>5564</v>
      </c>
      <c r="B522" s="16" t="s">
        <v>946</v>
      </c>
      <c r="C522" s="16" t="s">
        <v>560</v>
      </c>
      <c r="D522" s="16" t="s">
        <v>534</v>
      </c>
      <c r="E522" s="21">
        <v>1</v>
      </c>
      <c r="F522" s="19">
        <v>3</v>
      </c>
      <c r="G522" s="19">
        <v>5</v>
      </c>
      <c r="H522" s="19">
        <v>26900</v>
      </c>
      <c r="I522" s="19">
        <v>26900</v>
      </c>
      <c r="J522" s="19">
        <v>135</v>
      </c>
      <c r="K522" s="19">
        <v>1</v>
      </c>
      <c r="L522" s="19">
        <v>0</v>
      </c>
      <c r="M522" s="24" t="s">
        <v>934</v>
      </c>
      <c r="N522" s="337" t="s">
        <v>876</v>
      </c>
      <c r="O522" s="19" t="s">
        <v>829</v>
      </c>
      <c r="P522" s="133"/>
    </row>
    <row r="523" spans="1:16" ht="15" customHeight="1" x14ac:dyDescent="0.25">
      <c r="A523" s="19">
        <v>5566</v>
      </c>
      <c r="B523" s="16" t="s">
        <v>947</v>
      </c>
      <c r="C523" s="16" t="s">
        <v>302</v>
      </c>
      <c r="D523" s="16" t="s">
        <v>532</v>
      </c>
      <c r="E523" s="21">
        <v>1</v>
      </c>
      <c r="F523" s="19">
        <v>5</v>
      </c>
      <c r="G523" s="19">
        <v>5</v>
      </c>
      <c r="H523" s="19">
        <v>6101</v>
      </c>
      <c r="I523" s="19">
        <v>6101</v>
      </c>
      <c r="J523" s="19">
        <v>99</v>
      </c>
      <c r="K523" s="19">
        <v>3</v>
      </c>
      <c r="L523" s="19">
        <v>0</v>
      </c>
      <c r="M523" s="24" t="s">
        <v>934</v>
      </c>
      <c r="N523" s="23">
        <v>45208.48333333333</v>
      </c>
      <c r="O523" s="19"/>
      <c r="P523" s="166"/>
    </row>
    <row r="524" spans="1:16" ht="15" customHeight="1" x14ac:dyDescent="0.25">
      <c r="A524" s="19">
        <v>5568</v>
      </c>
      <c r="B524" s="16" t="s">
        <v>948</v>
      </c>
      <c r="C524" s="16" t="s">
        <v>220</v>
      </c>
      <c r="D524" s="16" t="s">
        <v>534</v>
      </c>
      <c r="E524" s="21">
        <v>1</v>
      </c>
      <c r="F524" s="19">
        <v>9</v>
      </c>
      <c r="G524" s="19">
        <v>14</v>
      </c>
      <c r="H524" s="19">
        <v>18392</v>
      </c>
      <c r="I524" s="19">
        <v>18392</v>
      </c>
      <c r="J524" s="19">
        <v>345</v>
      </c>
      <c r="K524" s="19">
        <v>3</v>
      </c>
      <c r="L524" s="19">
        <v>0</v>
      </c>
      <c r="M524" s="24" t="s">
        <v>934</v>
      </c>
      <c r="N524" s="337" t="s">
        <v>876</v>
      </c>
      <c r="O524" s="19" t="s">
        <v>829</v>
      </c>
      <c r="P524" s="133"/>
    </row>
    <row r="525" spans="1:16" ht="15" customHeight="1" x14ac:dyDescent="0.25">
      <c r="A525" s="19">
        <v>5571</v>
      </c>
      <c r="B525" s="16" t="s">
        <v>949</v>
      </c>
      <c r="C525" s="16" t="s">
        <v>179</v>
      </c>
      <c r="D525" s="16" t="s">
        <v>547</v>
      </c>
      <c r="E525" s="21">
        <v>1</v>
      </c>
      <c r="F525" s="19">
        <v>35</v>
      </c>
      <c r="G525" s="19">
        <v>30</v>
      </c>
      <c r="H525" s="19">
        <v>3490</v>
      </c>
      <c r="I525" s="19">
        <v>3490</v>
      </c>
      <c r="J525" s="19">
        <v>237</v>
      </c>
      <c r="K525" s="19">
        <v>1</v>
      </c>
      <c r="L525" s="19">
        <v>0</v>
      </c>
      <c r="M525" s="24" t="s">
        <v>934</v>
      </c>
      <c r="N525" s="24"/>
      <c r="O525" s="19"/>
      <c r="P525" s="163"/>
    </row>
    <row r="526" spans="1:16" ht="15" customHeight="1" x14ac:dyDescent="0.25">
      <c r="A526" s="19">
        <v>5572</v>
      </c>
      <c r="B526" s="16" t="s">
        <v>950</v>
      </c>
      <c r="C526" s="16" t="s">
        <v>389</v>
      </c>
      <c r="D526" s="16" t="s">
        <v>535</v>
      </c>
      <c r="E526" s="21">
        <v>1</v>
      </c>
      <c r="F526" s="19">
        <v>15</v>
      </c>
      <c r="G526" s="19">
        <v>23</v>
      </c>
      <c r="H526" s="19">
        <v>10883</v>
      </c>
      <c r="I526" s="19">
        <v>10883</v>
      </c>
      <c r="J526" s="19">
        <v>385</v>
      </c>
      <c r="K526" s="19">
        <v>9</v>
      </c>
      <c r="L526" s="19">
        <v>0</v>
      </c>
      <c r="M526" s="24" t="s">
        <v>934</v>
      </c>
      <c r="N526" s="23">
        <v>45225.334027777775</v>
      </c>
      <c r="O526" s="19"/>
      <c r="P526" s="133"/>
    </row>
    <row r="527" spans="1:16" ht="15" customHeight="1" x14ac:dyDescent="0.25">
      <c r="A527" s="19">
        <v>5573</v>
      </c>
      <c r="B527" s="16" t="s">
        <v>951</v>
      </c>
      <c r="C527" s="16" t="s">
        <v>551</v>
      </c>
      <c r="D527" s="16" t="s">
        <v>547</v>
      </c>
      <c r="E527" s="21">
        <v>1</v>
      </c>
      <c r="F527" s="19">
        <v>7</v>
      </c>
      <c r="G527" s="19">
        <v>10</v>
      </c>
      <c r="H527" s="19">
        <v>43500</v>
      </c>
      <c r="I527" s="19">
        <v>43500</v>
      </c>
      <c r="J527" s="19">
        <v>315</v>
      </c>
      <c r="K527" s="19">
        <v>2</v>
      </c>
      <c r="L527" s="19">
        <v>0</v>
      </c>
      <c r="M527" s="24" t="s">
        <v>934</v>
      </c>
      <c r="N527" s="24" t="s">
        <v>829</v>
      </c>
      <c r="O527" s="19"/>
      <c r="P527" s="338">
        <v>6618</v>
      </c>
    </row>
    <row r="528" spans="1:16" ht="15" customHeight="1" x14ac:dyDescent="0.25">
      <c r="A528" s="19">
        <v>5574</v>
      </c>
      <c r="B528" s="16" t="s">
        <v>952</v>
      </c>
      <c r="C528" s="16" t="s">
        <v>937</v>
      </c>
      <c r="D528" s="16" t="s">
        <v>547</v>
      </c>
      <c r="E528" s="21">
        <v>1</v>
      </c>
      <c r="F528" s="19">
        <v>21</v>
      </c>
      <c r="G528" s="19">
        <v>18</v>
      </c>
      <c r="H528" s="19">
        <v>33938</v>
      </c>
      <c r="I528" s="19">
        <v>33938</v>
      </c>
      <c r="J528" s="19">
        <v>2551</v>
      </c>
      <c r="K528" s="19">
        <v>4</v>
      </c>
      <c r="L528" s="19">
        <v>1</v>
      </c>
      <c r="M528" s="24" t="s">
        <v>934</v>
      </c>
      <c r="N528" s="24"/>
      <c r="O528" s="19"/>
      <c r="P528" s="95"/>
    </row>
    <row r="529" spans="1:16" ht="15" customHeight="1" x14ac:dyDescent="0.25">
      <c r="A529" s="19">
        <v>5575</v>
      </c>
      <c r="B529" s="16" t="s">
        <v>953</v>
      </c>
      <c r="C529" s="16" t="s">
        <v>954</v>
      </c>
      <c r="D529" s="16" t="s">
        <v>528</v>
      </c>
      <c r="E529" s="21">
        <v>1</v>
      </c>
      <c r="F529" s="19">
        <v>40</v>
      </c>
      <c r="G529" s="19">
        <v>44</v>
      </c>
      <c r="H529" s="19">
        <v>65855</v>
      </c>
      <c r="I529" s="19">
        <v>65855</v>
      </c>
      <c r="J529" s="19">
        <v>1415</v>
      </c>
      <c r="K529" s="19">
        <v>5</v>
      </c>
      <c r="L529" s="19">
        <v>0</v>
      </c>
      <c r="M529" s="24" t="s">
        <v>934</v>
      </c>
      <c r="N529" s="24"/>
      <c r="O529" s="19"/>
      <c r="P529" s="95"/>
    </row>
    <row r="530" spans="1:16" ht="15" customHeight="1" x14ac:dyDescent="0.25">
      <c r="A530" s="19">
        <v>5580</v>
      </c>
      <c r="B530" s="16" t="s">
        <v>955</v>
      </c>
      <c r="C530" s="16" t="s">
        <v>553</v>
      </c>
      <c r="D530" s="16" t="s">
        <v>527</v>
      </c>
      <c r="E530" s="21">
        <v>1</v>
      </c>
      <c r="F530" s="19">
        <v>102</v>
      </c>
      <c r="G530" s="19">
        <v>100</v>
      </c>
      <c r="H530" s="19">
        <v>145652</v>
      </c>
      <c r="I530" s="19">
        <v>145652</v>
      </c>
      <c r="J530" s="19">
        <v>3416</v>
      </c>
      <c r="K530" s="19">
        <v>14</v>
      </c>
      <c r="L530" s="19">
        <v>4</v>
      </c>
      <c r="M530" s="24" t="s">
        <v>934</v>
      </c>
      <c r="N530" s="24" t="s">
        <v>829</v>
      </c>
      <c r="O530" s="19"/>
      <c r="P530" s="95"/>
    </row>
    <row r="531" spans="1:16" ht="15" customHeight="1" x14ac:dyDescent="0.25">
      <c r="A531" s="19">
        <v>5583</v>
      </c>
      <c r="B531" s="16" t="s">
        <v>956</v>
      </c>
      <c r="C531" s="16" t="s">
        <v>530</v>
      </c>
      <c r="D531" s="16" t="s">
        <v>525</v>
      </c>
      <c r="E531" s="21">
        <v>1</v>
      </c>
      <c r="F531" s="19">
        <v>1</v>
      </c>
      <c r="G531" s="19">
        <v>1</v>
      </c>
      <c r="H531" s="19">
        <v>300</v>
      </c>
      <c r="I531" s="19">
        <v>300</v>
      </c>
      <c r="J531" s="19">
        <v>12</v>
      </c>
      <c r="K531" s="19">
        <v>1</v>
      </c>
      <c r="L531" s="19">
        <v>0</v>
      </c>
      <c r="M531" s="24" t="s">
        <v>934</v>
      </c>
      <c r="N531" s="23">
        <v>45211.509722222225</v>
      </c>
      <c r="O531" s="19"/>
      <c r="P531" s="95"/>
    </row>
    <row r="532" spans="1:16" ht="15" customHeight="1" x14ac:dyDescent="0.25">
      <c r="A532" s="19">
        <v>5585</v>
      </c>
      <c r="B532" s="16" t="s">
        <v>957</v>
      </c>
      <c r="C532" s="16" t="s">
        <v>152</v>
      </c>
      <c r="D532" s="16" t="s">
        <v>532</v>
      </c>
      <c r="E532" s="21">
        <v>1</v>
      </c>
      <c r="F532" s="19">
        <v>22</v>
      </c>
      <c r="G532" s="19">
        <v>23</v>
      </c>
      <c r="H532" s="19">
        <v>11820</v>
      </c>
      <c r="I532" s="19">
        <v>11820</v>
      </c>
      <c r="J532" s="19">
        <v>123</v>
      </c>
      <c r="K532" s="19">
        <v>1</v>
      </c>
      <c r="L532" s="19">
        <v>0</v>
      </c>
      <c r="M532" s="24" t="s">
        <v>934</v>
      </c>
      <c r="N532" s="24" t="s">
        <v>829</v>
      </c>
      <c r="O532" s="19"/>
      <c r="P532" s="95"/>
    </row>
    <row r="533" spans="1:16" ht="15" customHeight="1" x14ac:dyDescent="0.25">
      <c r="A533" s="19">
        <v>5586</v>
      </c>
      <c r="B533" s="16" t="s">
        <v>958</v>
      </c>
      <c r="C533" s="16" t="s">
        <v>526</v>
      </c>
      <c r="D533" s="16" t="s">
        <v>527</v>
      </c>
      <c r="E533" s="21">
        <v>1</v>
      </c>
      <c r="F533" s="19">
        <v>11</v>
      </c>
      <c r="G533" s="19">
        <v>11</v>
      </c>
      <c r="H533" s="19">
        <v>694</v>
      </c>
      <c r="I533" s="19">
        <v>694</v>
      </c>
      <c r="J533" s="19">
        <v>77</v>
      </c>
      <c r="K533" s="19">
        <v>1</v>
      </c>
      <c r="L533" s="19">
        <v>0</v>
      </c>
      <c r="M533" s="24" t="s">
        <v>934</v>
      </c>
      <c r="N533" s="24" t="s">
        <v>829</v>
      </c>
      <c r="O533" s="19"/>
      <c r="P533" s="95"/>
    </row>
    <row r="534" spans="1:16" ht="15" customHeight="1" x14ac:dyDescent="0.25">
      <c r="A534" s="5"/>
      <c r="E534" s="324"/>
      <c r="F534" s="19">
        <f t="shared" ref="F534:L534" si="2">SUM(F513:F533)</f>
        <v>476</v>
      </c>
      <c r="G534" s="19">
        <f t="shared" si="2"/>
        <v>521</v>
      </c>
      <c r="H534" s="19">
        <f t="shared" si="2"/>
        <v>673381</v>
      </c>
      <c r="I534" s="19">
        <f t="shared" si="2"/>
        <v>673381</v>
      </c>
      <c r="J534" s="19">
        <f t="shared" si="2"/>
        <v>14079</v>
      </c>
      <c r="K534" s="19">
        <f t="shared" si="2"/>
        <v>73</v>
      </c>
      <c r="L534" s="19">
        <f t="shared" si="2"/>
        <v>8</v>
      </c>
      <c r="M534" s="339"/>
      <c r="N534" s="9"/>
      <c r="O534" s="5"/>
      <c r="P534" s="95"/>
    </row>
    <row r="535" spans="1:16" ht="18.75" customHeight="1" x14ac:dyDescent="0.25">
      <c r="A535" s="5"/>
      <c r="E535" s="6"/>
      <c r="F535" s="5"/>
      <c r="G535" s="5"/>
      <c r="H535" s="5"/>
      <c r="I535" s="5"/>
      <c r="J535" s="5"/>
      <c r="K535" s="5"/>
      <c r="L535" s="5"/>
      <c r="M535" s="9"/>
      <c r="N535" s="9"/>
      <c r="O535" s="5"/>
      <c r="P535" s="95"/>
    </row>
    <row r="536" spans="1:16" ht="15" customHeight="1" x14ac:dyDescent="0.25">
      <c r="A536" s="19" t="s">
        <v>509</v>
      </c>
      <c r="B536" s="16" t="s">
        <v>510</v>
      </c>
      <c r="C536" s="16" t="s">
        <v>511</v>
      </c>
      <c r="D536" s="16" t="s">
        <v>512</v>
      </c>
      <c r="E536" s="21" t="s">
        <v>513</v>
      </c>
      <c r="F536" s="19" t="s">
        <v>514</v>
      </c>
      <c r="G536" s="19" t="s">
        <v>12</v>
      </c>
      <c r="H536" s="19" t="s">
        <v>515</v>
      </c>
      <c r="I536" s="19" t="s">
        <v>516</v>
      </c>
      <c r="J536" s="19" t="s">
        <v>712</v>
      </c>
      <c r="K536" s="19" t="s">
        <v>959</v>
      </c>
      <c r="L536" s="19" t="s">
        <v>960</v>
      </c>
      <c r="M536" s="24" t="s">
        <v>961</v>
      </c>
      <c r="N536" s="24" t="s">
        <v>962</v>
      </c>
      <c r="O536" s="19"/>
      <c r="P536" s="95"/>
    </row>
    <row r="537" spans="1:16" ht="15" customHeight="1" x14ac:dyDescent="0.25">
      <c r="A537" s="19">
        <v>5555</v>
      </c>
      <c r="B537" s="16" t="s">
        <v>963</v>
      </c>
      <c r="C537" s="16" t="s">
        <v>149</v>
      </c>
      <c r="D537" s="16" t="s">
        <v>532</v>
      </c>
      <c r="E537" s="21">
        <v>1</v>
      </c>
      <c r="F537" s="19">
        <v>21</v>
      </c>
      <c r="G537" s="19">
        <v>24</v>
      </c>
      <c r="H537" s="19">
        <v>61550</v>
      </c>
      <c r="I537" s="19">
        <v>61550</v>
      </c>
      <c r="J537" s="19">
        <v>656</v>
      </c>
      <c r="K537" s="19">
        <v>3</v>
      </c>
      <c r="L537" s="19">
        <v>3</v>
      </c>
      <c r="M537" s="24">
        <v>45198.474305555559</v>
      </c>
      <c r="N537" s="24">
        <v>45210.59652777778</v>
      </c>
      <c r="O537" s="19"/>
      <c r="P537" s="95"/>
    </row>
    <row r="538" spans="1:16" ht="15" customHeight="1" x14ac:dyDescent="0.25">
      <c r="A538" s="19">
        <v>5557</v>
      </c>
      <c r="B538" s="16" t="s">
        <v>964</v>
      </c>
      <c r="C538" s="16" t="s">
        <v>530</v>
      </c>
      <c r="D538" s="16" t="s">
        <v>525</v>
      </c>
      <c r="E538" s="21">
        <v>1</v>
      </c>
      <c r="F538" s="19">
        <v>5</v>
      </c>
      <c r="G538" s="19">
        <v>7</v>
      </c>
      <c r="H538" s="19">
        <v>551</v>
      </c>
      <c r="I538" s="19">
        <v>551</v>
      </c>
      <c r="J538" s="19">
        <v>72</v>
      </c>
      <c r="K538" s="19">
        <v>1</v>
      </c>
      <c r="L538" s="19">
        <v>1</v>
      </c>
      <c r="M538" s="24">
        <v>45198.606249999997</v>
      </c>
      <c r="N538" s="24">
        <v>45211.509722222225</v>
      </c>
      <c r="O538" s="19"/>
      <c r="P538" s="95"/>
    </row>
    <row r="539" spans="1:16" ht="15" customHeight="1" x14ac:dyDescent="0.25">
      <c r="A539" s="19">
        <v>5581</v>
      </c>
      <c r="B539" s="16" t="s">
        <v>965</v>
      </c>
      <c r="C539" s="16" t="s">
        <v>538</v>
      </c>
      <c r="D539" s="16" t="s">
        <v>534</v>
      </c>
      <c r="E539" s="21">
        <v>1</v>
      </c>
      <c r="F539" s="19">
        <v>8</v>
      </c>
      <c r="G539" s="19">
        <v>9</v>
      </c>
      <c r="H539" s="19">
        <v>10017</v>
      </c>
      <c r="I539" s="19">
        <v>10017</v>
      </c>
      <c r="J539" s="19">
        <v>65</v>
      </c>
      <c r="K539" s="19">
        <v>2</v>
      </c>
      <c r="L539" s="19"/>
      <c r="M539" s="24" t="s">
        <v>966</v>
      </c>
      <c r="N539" s="24"/>
      <c r="O539" s="19"/>
      <c r="P539" s="95"/>
    </row>
    <row r="540" spans="1:16" ht="15" customHeight="1" x14ac:dyDescent="0.25">
      <c r="A540" s="19">
        <v>5582</v>
      </c>
      <c r="B540" s="16" t="s">
        <v>967</v>
      </c>
      <c r="C540" s="16" t="s">
        <v>550</v>
      </c>
      <c r="D540" s="16" t="s">
        <v>534</v>
      </c>
      <c r="E540" s="21">
        <v>1</v>
      </c>
      <c r="F540" s="19">
        <v>5</v>
      </c>
      <c r="G540" s="19">
        <v>6</v>
      </c>
      <c r="H540" s="19">
        <v>1925</v>
      </c>
      <c r="I540" s="19">
        <v>1925</v>
      </c>
      <c r="J540" s="19">
        <v>276</v>
      </c>
      <c r="K540" s="19">
        <v>2</v>
      </c>
      <c r="L540" s="19"/>
      <c r="M540" s="24" t="s">
        <v>966</v>
      </c>
      <c r="N540" s="24" t="s">
        <v>966</v>
      </c>
      <c r="O540" s="19"/>
      <c r="P540" s="95"/>
    </row>
    <row r="541" spans="1:16" ht="15" customHeight="1" x14ac:dyDescent="0.25">
      <c r="A541" s="19">
        <v>5587</v>
      </c>
      <c r="B541" s="16" t="s">
        <v>968</v>
      </c>
      <c r="C541" s="16" t="s">
        <v>529</v>
      </c>
      <c r="D541" s="16" t="s">
        <v>527</v>
      </c>
      <c r="E541" s="21">
        <v>1</v>
      </c>
      <c r="F541" s="19">
        <v>22</v>
      </c>
      <c r="G541" s="19">
        <v>23</v>
      </c>
      <c r="H541" s="19">
        <v>10137</v>
      </c>
      <c r="I541" s="19">
        <v>10137</v>
      </c>
      <c r="J541" s="19">
        <v>2324</v>
      </c>
      <c r="K541" s="19">
        <v>4</v>
      </c>
      <c r="L541" s="19"/>
      <c r="M541" s="24" t="s">
        <v>966</v>
      </c>
      <c r="N541" s="24" t="s">
        <v>966</v>
      </c>
      <c r="O541" s="19"/>
      <c r="P541" s="95"/>
    </row>
    <row r="542" spans="1:16" ht="15" customHeight="1" x14ac:dyDescent="0.25">
      <c r="A542" s="19">
        <v>5588</v>
      </c>
      <c r="B542" s="16" t="s">
        <v>969</v>
      </c>
      <c r="C542" s="16" t="s">
        <v>133</v>
      </c>
      <c r="D542" s="16" t="s">
        <v>525</v>
      </c>
      <c r="E542" s="21">
        <v>1</v>
      </c>
      <c r="F542" s="19">
        <v>28</v>
      </c>
      <c r="G542" s="19">
        <v>30</v>
      </c>
      <c r="H542" s="19">
        <v>57100</v>
      </c>
      <c r="I542" s="19">
        <v>57100</v>
      </c>
      <c r="J542" s="19">
        <v>420</v>
      </c>
      <c r="K542" s="19">
        <v>2</v>
      </c>
      <c r="L542" s="19">
        <v>2</v>
      </c>
      <c r="M542" s="24" t="s">
        <v>966</v>
      </c>
      <c r="N542" s="24" t="s">
        <v>966</v>
      </c>
      <c r="O542" s="19"/>
      <c r="P542" s="95"/>
    </row>
    <row r="543" spans="1:16" ht="15" customHeight="1" x14ac:dyDescent="0.25">
      <c r="A543" s="19">
        <v>5589</v>
      </c>
      <c r="B543" s="16" t="s">
        <v>970</v>
      </c>
      <c r="C543" s="16" t="s">
        <v>128</v>
      </c>
      <c r="D543" s="16" t="s">
        <v>535</v>
      </c>
      <c r="E543" s="21">
        <v>1</v>
      </c>
      <c r="F543" s="19">
        <v>13</v>
      </c>
      <c r="G543" s="19">
        <v>15</v>
      </c>
      <c r="H543" s="19">
        <v>45522</v>
      </c>
      <c r="I543" s="19">
        <v>45522</v>
      </c>
      <c r="J543" s="19">
        <v>443</v>
      </c>
      <c r="K543" s="19">
        <v>4</v>
      </c>
      <c r="L543" s="19"/>
      <c r="M543" s="24" t="s">
        <v>966</v>
      </c>
      <c r="N543" s="24"/>
      <c r="O543" s="19"/>
      <c r="P543" s="95"/>
    </row>
    <row r="544" spans="1:16" ht="15" customHeight="1" x14ac:dyDescent="0.25">
      <c r="A544" s="19">
        <v>5590</v>
      </c>
      <c r="B544" s="16" t="s">
        <v>971</v>
      </c>
      <c r="C544" s="16" t="s">
        <v>144</v>
      </c>
      <c r="D544" s="16" t="s">
        <v>528</v>
      </c>
      <c r="E544" s="21">
        <v>1</v>
      </c>
      <c r="F544" s="19">
        <v>43</v>
      </c>
      <c r="G544" s="19">
        <v>47</v>
      </c>
      <c r="H544" s="19">
        <v>43314</v>
      </c>
      <c r="I544" s="19">
        <v>43314</v>
      </c>
      <c r="J544" s="19">
        <v>382</v>
      </c>
      <c r="K544" s="19">
        <v>2</v>
      </c>
      <c r="L544" s="19"/>
      <c r="M544" s="24" t="s">
        <v>966</v>
      </c>
      <c r="N544" s="24" t="s">
        <v>615</v>
      </c>
      <c r="O544" s="19"/>
      <c r="P544" s="95"/>
    </row>
    <row r="545" spans="1:16" ht="15" customHeight="1" x14ac:dyDescent="0.25">
      <c r="A545" s="19">
        <v>5591</v>
      </c>
      <c r="B545" s="16" t="s">
        <v>972</v>
      </c>
      <c r="C545" s="16" t="s">
        <v>552</v>
      </c>
      <c r="D545" s="16" t="s">
        <v>534</v>
      </c>
      <c r="E545" s="21">
        <v>1</v>
      </c>
      <c r="F545" s="19">
        <v>25</v>
      </c>
      <c r="G545" s="19">
        <v>29</v>
      </c>
      <c r="H545" s="19">
        <v>8138</v>
      </c>
      <c r="I545" s="19">
        <v>8138</v>
      </c>
      <c r="J545" s="19">
        <v>264</v>
      </c>
      <c r="K545" s="19">
        <v>1</v>
      </c>
      <c r="L545" s="19"/>
      <c r="M545" s="24" t="s">
        <v>966</v>
      </c>
      <c r="N545" s="24" t="s">
        <v>966</v>
      </c>
      <c r="O545" s="19"/>
      <c r="P545" s="95"/>
    </row>
    <row r="546" spans="1:16" ht="15" customHeight="1" x14ac:dyDescent="0.25">
      <c r="A546" s="19">
        <v>5592</v>
      </c>
      <c r="B546" s="16" t="s">
        <v>973</v>
      </c>
      <c r="C546" s="16" t="s">
        <v>539</v>
      </c>
      <c r="D546" s="16" t="s">
        <v>532</v>
      </c>
      <c r="E546" s="21">
        <v>1</v>
      </c>
      <c r="F546" s="19">
        <v>27</v>
      </c>
      <c r="G546" s="19">
        <v>29</v>
      </c>
      <c r="H546" s="19">
        <v>32411</v>
      </c>
      <c r="I546" s="19">
        <v>32411</v>
      </c>
      <c r="J546" s="19">
        <v>258</v>
      </c>
      <c r="K546" s="19">
        <v>2</v>
      </c>
      <c r="L546" s="19"/>
      <c r="M546" s="24" t="s">
        <v>966</v>
      </c>
      <c r="N546" s="24"/>
      <c r="O546" s="19"/>
      <c r="P546" s="95"/>
    </row>
    <row r="547" spans="1:16" ht="15" customHeight="1" x14ac:dyDescent="0.25">
      <c r="A547" s="19">
        <v>5593</v>
      </c>
      <c r="B547" s="16" t="s">
        <v>974</v>
      </c>
      <c r="C547" s="16" t="s">
        <v>937</v>
      </c>
      <c r="D547" s="16" t="s">
        <v>547</v>
      </c>
      <c r="E547" s="21">
        <v>1</v>
      </c>
      <c r="F547" s="19">
        <v>8</v>
      </c>
      <c r="G547" s="19">
        <v>9</v>
      </c>
      <c r="H547" s="19">
        <v>506</v>
      </c>
      <c r="I547" s="19">
        <v>506</v>
      </c>
      <c r="J547" s="19">
        <v>74</v>
      </c>
      <c r="K547" s="19">
        <v>3</v>
      </c>
      <c r="L547" s="19"/>
      <c r="M547" s="24" t="s">
        <v>966</v>
      </c>
      <c r="N547" s="24"/>
      <c r="O547" s="19"/>
      <c r="P547" s="95"/>
    </row>
    <row r="548" spans="1:16" ht="15" customHeight="1" x14ac:dyDescent="0.25">
      <c r="A548" s="19">
        <v>5594</v>
      </c>
      <c r="B548" s="16" t="s">
        <v>975</v>
      </c>
      <c r="C548" s="16" t="s">
        <v>540</v>
      </c>
      <c r="D548" s="16" t="s">
        <v>534</v>
      </c>
      <c r="E548" s="21">
        <v>1</v>
      </c>
      <c r="F548" s="19">
        <v>67</v>
      </c>
      <c r="G548" s="19">
        <v>74</v>
      </c>
      <c r="H548" s="19">
        <v>72034</v>
      </c>
      <c r="I548" s="19">
        <v>72034</v>
      </c>
      <c r="J548" s="19">
        <v>989</v>
      </c>
      <c r="K548" s="19">
        <v>4</v>
      </c>
      <c r="L548" s="19"/>
      <c r="M548" s="24" t="s">
        <v>966</v>
      </c>
      <c r="N548" s="24" t="s">
        <v>966</v>
      </c>
      <c r="O548" s="19"/>
      <c r="P548" s="95"/>
    </row>
    <row r="549" spans="1:16" ht="15" customHeight="1" x14ac:dyDescent="0.25">
      <c r="A549" s="19">
        <v>5595</v>
      </c>
      <c r="B549" s="16" t="s">
        <v>976</v>
      </c>
      <c r="C549" s="16" t="s">
        <v>954</v>
      </c>
      <c r="D549" s="16" t="s">
        <v>528</v>
      </c>
      <c r="E549" s="21">
        <v>1</v>
      </c>
      <c r="F549" s="19">
        <v>15</v>
      </c>
      <c r="G549" s="19">
        <v>12</v>
      </c>
      <c r="H549" s="19">
        <v>9282</v>
      </c>
      <c r="I549" s="19">
        <v>9282</v>
      </c>
      <c r="J549" s="19">
        <v>510</v>
      </c>
      <c r="K549" s="19">
        <v>2</v>
      </c>
      <c r="L549" s="19"/>
      <c r="M549" s="24" t="s">
        <v>966</v>
      </c>
      <c r="N549" s="24"/>
      <c r="O549" s="19"/>
      <c r="P549" s="95"/>
    </row>
    <row r="550" spans="1:16" ht="15" customHeight="1" x14ac:dyDescent="0.25">
      <c r="A550" s="19">
        <v>5598</v>
      </c>
      <c r="B550" s="16" t="s">
        <v>977</v>
      </c>
      <c r="C550" s="16" t="s">
        <v>533</v>
      </c>
      <c r="D550" s="16" t="s">
        <v>534</v>
      </c>
      <c r="E550" s="21">
        <v>1</v>
      </c>
      <c r="F550" s="19">
        <v>5</v>
      </c>
      <c r="G550" s="19">
        <v>6</v>
      </c>
      <c r="H550" s="19">
        <v>1242</v>
      </c>
      <c r="I550" s="19">
        <v>1242</v>
      </c>
      <c r="J550" s="19">
        <v>13</v>
      </c>
      <c r="K550" s="19">
        <v>1</v>
      </c>
      <c r="L550" s="19"/>
      <c r="M550" s="24" t="s">
        <v>966</v>
      </c>
      <c r="N550" s="24" t="s">
        <v>966</v>
      </c>
      <c r="O550" s="19"/>
      <c r="P550" s="95"/>
    </row>
    <row r="551" spans="1:16" ht="15" customHeight="1" x14ac:dyDescent="0.25">
      <c r="A551" s="19">
        <v>5604</v>
      </c>
      <c r="B551" s="16" t="s">
        <v>978</v>
      </c>
      <c r="C551" s="16" t="s">
        <v>309</v>
      </c>
      <c r="D551" s="16" t="s">
        <v>523</v>
      </c>
      <c r="E551" s="21">
        <v>1</v>
      </c>
      <c r="F551" s="19">
        <v>3</v>
      </c>
      <c r="G551" s="19">
        <v>3</v>
      </c>
      <c r="H551" s="19">
        <v>18</v>
      </c>
      <c r="I551" s="19">
        <v>18</v>
      </c>
      <c r="J551" s="19">
        <v>3</v>
      </c>
      <c r="K551" s="19">
        <v>1</v>
      </c>
      <c r="L551" s="19"/>
      <c r="M551" s="24" t="s">
        <v>966</v>
      </c>
      <c r="N551" s="24"/>
      <c r="O551" s="19"/>
      <c r="P551" s="95"/>
    </row>
    <row r="552" spans="1:16" ht="15" customHeight="1" x14ac:dyDescent="0.25">
      <c r="A552" s="19">
        <v>5608</v>
      </c>
      <c r="B552" s="16" t="s">
        <v>979</v>
      </c>
      <c r="C552" s="16" t="s">
        <v>149</v>
      </c>
      <c r="D552" s="16" t="s">
        <v>532</v>
      </c>
      <c r="E552" s="21">
        <v>1</v>
      </c>
      <c r="F552" s="19">
        <v>9</v>
      </c>
      <c r="G552" s="19">
        <v>11</v>
      </c>
      <c r="H552" s="19">
        <v>7029</v>
      </c>
      <c r="I552" s="19">
        <v>7029</v>
      </c>
      <c r="J552" s="19">
        <v>45</v>
      </c>
      <c r="K552" s="19">
        <v>1</v>
      </c>
      <c r="L552" s="19"/>
      <c r="M552" s="24" t="s">
        <v>966</v>
      </c>
      <c r="N552" s="24"/>
      <c r="O552" s="19"/>
      <c r="P552" s="95"/>
    </row>
    <row r="553" spans="1:16" ht="15" customHeight="1" x14ac:dyDescent="0.25">
      <c r="A553" s="19">
        <v>6607</v>
      </c>
      <c r="B553" s="16" t="s">
        <v>980</v>
      </c>
      <c r="C553" s="16" t="s">
        <v>562</v>
      </c>
      <c r="D553" s="16" t="s">
        <v>532</v>
      </c>
      <c r="E553" s="21">
        <v>1</v>
      </c>
      <c r="F553" s="19">
        <v>82</v>
      </c>
      <c r="G553" s="19">
        <v>98</v>
      </c>
      <c r="H553" s="19">
        <v>209916</v>
      </c>
      <c r="I553" s="19">
        <v>209916</v>
      </c>
      <c r="J553" s="19">
        <v>2394</v>
      </c>
      <c r="K553" s="19">
        <v>17</v>
      </c>
      <c r="L553" s="19"/>
      <c r="M553" s="24" t="s">
        <v>966</v>
      </c>
      <c r="N553" s="24" t="s">
        <v>966</v>
      </c>
      <c r="O553" s="19"/>
      <c r="P553" s="95"/>
    </row>
    <row r="554" spans="1:16" ht="15" customHeight="1" x14ac:dyDescent="0.25">
      <c r="A554" s="19">
        <v>6608</v>
      </c>
      <c r="B554" s="16" t="s">
        <v>981</v>
      </c>
      <c r="C554" s="16" t="s">
        <v>982</v>
      </c>
      <c r="D554" s="16" t="s">
        <v>535</v>
      </c>
      <c r="E554" s="21">
        <v>1</v>
      </c>
      <c r="F554" s="19">
        <v>30</v>
      </c>
      <c r="G554" s="19">
        <v>33</v>
      </c>
      <c r="H554" s="19">
        <v>72326</v>
      </c>
      <c r="I554" s="19">
        <v>72326</v>
      </c>
      <c r="J554" s="19">
        <v>1039</v>
      </c>
      <c r="K554" s="19">
        <v>3</v>
      </c>
      <c r="L554" s="19"/>
      <c r="M554" s="24" t="s">
        <v>966</v>
      </c>
      <c r="N554" s="24"/>
      <c r="O554" s="19"/>
      <c r="P554" s="95"/>
    </row>
    <row r="555" spans="1:16" ht="15" customHeight="1" x14ac:dyDescent="0.25">
      <c r="A555" s="19">
        <v>6610</v>
      </c>
      <c r="B555" s="16" t="s">
        <v>983</v>
      </c>
      <c r="C555" s="16" t="s">
        <v>211</v>
      </c>
      <c r="D555" s="16" t="s">
        <v>534</v>
      </c>
      <c r="E555" s="21">
        <v>1</v>
      </c>
      <c r="F555" s="19">
        <v>19</v>
      </c>
      <c r="G555" s="19">
        <v>9</v>
      </c>
      <c r="H555" s="19">
        <v>24414</v>
      </c>
      <c r="I555" s="19">
        <v>24414</v>
      </c>
      <c r="J555" s="19">
        <v>276</v>
      </c>
      <c r="K555" s="19">
        <v>2</v>
      </c>
      <c r="L555" s="19"/>
      <c r="M555" s="24" t="s">
        <v>966</v>
      </c>
      <c r="N555" s="24" t="s">
        <v>966</v>
      </c>
      <c r="O555" s="19"/>
      <c r="P555" s="95"/>
    </row>
    <row r="556" spans="1:16" ht="15" customHeight="1" x14ac:dyDescent="0.25">
      <c r="A556" s="19">
        <v>6611</v>
      </c>
      <c r="B556" s="16" t="s">
        <v>984</v>
      </c>
      <c r="C556" s="16" t="s">
        <v>914</v>
      </c>
      <c r="D556" s="16" t="s">
        <v>525</v>
      </c>
      <c r="E556" s="21">
        <v>1</v>
      </c>
      <c r="F556" s="19">
        <v>48</v>
      </c>
      <c r="G556" s="19">
        <v>65</v>
      </c>
      <c r="H556" s="19">
        <v>52435</v>
      </c>
      <c r="I556" s="19">
        <v>52435</v>
      </c>
      <c r="J556" s="19">
        <v>930</v>
      </c>
      <c r="K556" s="19">
        <v>11</v>
      </c>
      <c r="L556" s="19"/>
      <c r="M556" s="24" t="s">
        <v>966</v>
      </c>
      <c r="N556" s="24" t="s">
        <v>966</v>
      </c>
      <c r="O556" s="19"/>
      <c r="P556" s="95"/>
    </row>
    <row r="557" spans="1:16" ht="15" customHeight="1" x14ac:dyDescent="0.25">
      <c r="A557" s="19">
        <v>6612</v>
      </c>
      <c r="B557" s="16" t="s">
        <v>985</v>
      </c>
      <c r="C557" s="16" t="s">
        <v>553</v>
      </c>
      <c r="D557" s="16" t="s">
        <v>527</v>
      </c>
      <c r="E557" s="21">
        <v>1</v>
      </c>
      <c r="F557" s="19">
        <v>16</v>
      </c>
      <c r="G557" s="19">
        <v>16</v>
      </c>
      <c r="H557" s="19">
        <v>21033</v>
      </c>
      <c r="I557" s="19">
        <v>21033</v>
      </c>
      <c r="J557" s="19">
        <v>646</v>
      </c>
      <c r="K557" s="19">
        <v>2</v>
      </c>
      <c r="L557" s="19"/>
      <c r="M557" s="24" t="s">
        <v>966</v>
      </c>
      <c r="N557" s="24" t="s">
        <v>966</v>
      </c>
      <c r="O557" s="19"/>
      <c r="P557" s="95"/>
    </row>
    <row r="558" spans="1:16" ht="15" customHeight="1" x14ac:dyDescent="0.25">
      <c r="A558" s="19">
        <v>6614</v>
      </c>
      <c r="B558" s="16" t="s">
        <v>986</v>
      </c>
      <c r="C558" s="16" t="s">
        <v>573</v>
      </c>
      <c r="D558" s="16" t="s">
        <v>534</v>
      </c>
      <c r="E558" s="21">
        <v>1</v>
      </c>
      <c r="F558" s="19">
        <v>59</v>
      </c>
      <c r="G558" s="19">
        <v>70</v>
      </c>
      <c r="H558" s="19">
        <v>131166</v>
      </c>
      <c r="I558" s="19">
        <v>131166</v>
      </c>
      <c r="J558" s="19">
        <v>2001</v>
      </c>
      <c r="K558" s="19">
        <v>10</v>
      </c>
      <c r="L558" s="19"/>
      <c r="M558" s="24" t="s">
        <v>966</v>
      </c>
      <c r="N558" s="24" t="s">
        <v>966</v>
      </c>
      <c r="O558" s="19"/>
      <c r="P558" s="95"/>
    </row>
    <row r="559" spans="1:16" ht="15" customHeight="1" x14ac:dyDescent="0.25">
      <c r="A559" s="19">
        <v>6615</v>
      </c>
      <c r="B559" s="16" t="s">
        <v>987</v>
      </c>
      <c r="C559" s="16" t="s">
        <v>551</v>
      </c>
      <c r="D559" s="16" t="s">
        <v>547</v>
      </c>
      <c r="E559" s="21">
        <v>1</v>
      </c>
      <c r="F559" s="19">
        <v>6</v>
      </c>
      <c r="G559" s="19">
        <v>5</v>
      </c>
      <c r="H559" s="19">
        <v>2500</v>
      </c>
      <c r="I559" s="19">
        <v>2500</v>
      </c>
      <c r="J559" s="19">
        <v>471</v>
      </c>
      <c r="K559" s="19">
        <v>1</v>
      </c>
      <c r="L559" s="19">
        <v>1</v>
      </c>
      <c r="M559" s="24" t="s">
        <v>966</v>
      </c>
      <c r="N559" s="24" t="s">
        <v>966</v>
      </c>
      <c r="O559" s="19"/>
      <c r="P559" s="95"/>
    </row>
    <row r="560" spans="1:16" ht="15" customHeight="1" x14ac:dyDescent="0.25">
      <c r="A560" s="19">
        <v>6616</v>
      </c>
      <c r="B560" s="16" t="s">
        <v>988</v>
      </c>
      <c r="C560" s="16" t="s">
        <v>325</v>
      </c>
      <c r="D560" s="16" t="s">
        <v>534</v>
      </c>
      <c r="E560" s="21">
        <v>1</v>
      </c>
      <c r="F560" s="19">
        <v>10</v>
      </c>
      <c r="G560" s="19">
        <v>11</v>
      </c>
      <c r="H560" s="19">
        <v>10690</v>
      </c>
      <c r="I560" s="19">
        <v>10690</v>
      </c>
      <c r="J560" s="19">
        <v>728</v>
      </c>
      <c r="K560" s="19">
        <v>2</v>
      </c>
      <c r="L560" s="19"/>
      <c r="M560" s="24" t="s">
        <v>966</v>
      </c>
      <c r="N560" s="24" t="s">
        <v>966</v>
      </c>
      <c r="O560" s="19"/>
      <c r="P560" s="95"/>
    </row>
    <row r="561" spans="1:16" ht="15" customHeight="1" x14ac:dyDescent="0.25">
      <c r="A561" s="19">
        <v>6617</v>
      </c>
      <c r="B561" s="16" t="s">
        <v>989</v>
      </c>
      <c r="C561" s="16" t="s">
        <v>199</v>
      </c>
      <c r="D561" s="16" t="s">
        <v>527</v>
      </c>
      <c r="E561" s="21">
        <v>1</v>
      </c>
      <c r="F561" s="19">
        <v>20</v>
      </c>
      <c r="G561" s="19">
        <v>22</v>
      </c>
      <c r="H561" s="19">
        <v>17210</v>
      </c>
      <c r="I561" s="19">
        <v>17210</v>
      </c>
      <c r="J561" s="19">
        <v>204</v>
      </c>
      <c r="K561" s="19">
        <v>4</v>
      </c>
      <c r="L561" s="19"/>
      <c r="M561" s="24" t="s">
        <v>966</v>
      </c>
      <c r="N561" s="24" t="s">
        <v>966</v>
      </c>
      <c r="O561" s="19"/>
      <c r="P561" s="95"/>
    </row>
    <row r="562" spans="1:16" ht="15" customHeight="1" x14ac:dyDescent="0.25">
      <c r="A562" s="19">
        <v>6618</v>
      </c>
      <c r="B562" s="16" t="s">
        <v>990</v>
      </c>
      <c r="C562" s="16" t="s">
        <v>531</v>
      </c>
      <c r="D562" s="16" t="s">
        <v>525</v>
      </c>
      <c r="E562" s="21">
        <v>1</v>
      </c>
      <c r="F562" s="19">
        <v>1</v>
      </c>
      <c r="G562" s="19">
        <v>2</v>
      </c>
      <c r="H562" s="19">
        <v>6000</v>
      </c>
      <c r="I562" s="19">
        <v>6000</v>
      </c>
      <c r="J562" s="19">
        <v>125</v>
      </c>
      <c r="K562" s="19">
        <v>3</v>
      </c>
      <c r="L562" s="19">
        <v>3</v>
      </c>
      <c r="M562" s="24" t="s">
        <v>966</v>
      </c>
      <c r="N562" s="24" t="s">
        <v>966</v>
      </c>
      <c r="O562" s="19"/>
      <c r="P562" s="95"/>
    </row>
    <row r="563" spans="1:16" ht="15" customHeight="1" x14ac:dyDescent="0.25">
      <c r="A563" s="19">
        <v>6619</v>
      </c>
      <c r="B563" s="16" t="s">
        <v>991</v>
      </c>
      <c r="C563" s="16" t="s">
        <v>914</v>
      </c>
      <c r="D563" s="16" t="s">
        <v>525</v>
      </c>
      <c r="E563" s="21">
        <v>1</v>
      </c>
      <c r="F563" s="19">
        <v>4</v>
      </c>
      <c r="G563" s="19">
        <v>4</v>
      </c>
      <c r="H563" s="19">
        <v>4435</v>
      </c>
      <c r="I563" s="19">
        <v>4435</v>
      </c>
      <c r="J563" s="19">
        <v>139</v>
      </c>
      <c r="K563" s="19">
        <v>1</v>
      </c>
      <c r="L563" s="19"/>
      <c r="M563" s="24" t="s">
        <v>966</v>
      </c>
      <c r="N563" s="24" t="s">
        <v>966</v>
      </c>
      <c r="O563" s="19"/>
      <c r="P563" s="95"/>
    </row>
    <row r="564" spans="1:16" ht="15" customHeight="1" x14ac:dyDescent="0.25">
      <c r="A564" s="19">
        <v>6621</v>
      </c>
      <c r="B564" s="16" t="s">
        <v>992</v>
      </c>
      <c r="C564" s="16" t="s">
        <v>993</v>
      </c>
      <c r="D564" s="16" t="s">
        <v>527</v>
      </c>
      <c r="E564" s="21" t="s">
        <v>994</v>
      </c>
      <c r="F564" s="19">
        <v>11</v>
      </c>
      <c r="G564" s="19"/>
      <c r="H564" s="19">
        <v>694</v>
      </c>
      <c r="I564" s="19">
        <v>694</v>
      </c>
      <c r="J564" s="19">
        <v>32</v>
      </c>
      <c r="K564" s="19">
        <v>1</v>
      </c>
      <c r="L564" s="19"/>
      <c r="M564" s="24" t="s">
        <v>966</v>
      </c>
      <c r="N564" s="24" t="s">
        <v>966</v>
      </c>
      <c r="O564" s="19"/>
      <c r="P564" s="95"/>
    </row>
    <row r="565" spans="1:16" ht="15" customHeight="1" x14ac:dyDescent="0.25">
      <c r="A565" s="5"/>
      <c r="E565" s="324"/>
      <c r="F565" s="19">
        <f t="shared" ref="F565:L565" si="3">SUM(F537:F564)</f>
        <v>610</v>
      </c>
      <c r="G565" s="19">
        <f t="shared" si="3"/>
        <v>669</v>
      </c>
      <c r="H565" s="19">
        <f t="shared" si="3"/>
        <v>913595</v>
      </c>
      <c r="I565" s="19">
        <f t="shared" si="3"/>
        <v>913595</v>
      </c>
      <c r="J565" s="19">
        <f t="shared" si="3"/>
        <v>15779</v>
      </c>
      <c r="K565" s="19">
        <f t="shared" si="3"/>
        <v>92</v>
      </c>
      <c r="L565" s="19">
        <f t="shared" si="3"/>
        <v>10</v>
      </c>
      <c r="M565" s="3"/>
      <c r="N565" s="9"/>
      <c r="O565" s="5"/>
      <c r="P565" s="95"/>
    </row>
    <row r="566" spans="1:16" ht="18.75" customHeight="1" x14ac:dyDescent="0.25">
      <c r="A566" s="5"/>
      <c r="E566" s="6"/>
      <c r="F566" s="5"/>
      <c r="G566" s="5"/>
      <c r="H566" s="5"/>
      <c r="I566" s="5"/>
      <c r="J566" s="5"/>
      <c r="K566" s="5"/>
      <c r="L566" s="5"/>
      <c r="M566" s="9"/>
      <c r="N566" s="9"/>
      <c r="O566" s="5"/>
      <c r="P566" s="95"/>
    </row>
    <row r="567" spans="1:16" ht="15" customHeight="1" x14ac:dyDescent="0.25">
      <c r="A567" s="19">
        <v>6649</v>
      </c>
      <c r="B567" s="16" t="s">
        <v>995</v>
      </c>
      <c r="C567" s="16" t="s">
        <v>914</v>
      </c>
      <c r="D567" s="16" t="s">
        <v>525</v>
      </c>
      <c r="E567" s="21">
        <v>1</v>
      </c>
      <c r="F567" s="19">
        <v>7</v>
      </c>
      <c r="G567" s="19">
        <v>8</v>
      </c>
      <c r="H567" s="19">
        <v>4000</v>
      </c>
      <c r="I567" s="19">
        <v>4000</v>
      </c>
      <c r="J567" s="19">
        <v>20</v>
      </c>
      <c r="K567" s="19">
        <v>1</v>
      </c>
      <c r="L567" s="19">
        <v>0</v>
      </c>
      <c r="M567" s="24" t="s">
        <v>996</v>
      </c>
      <c r="N567" s="24" t="s">
        <v>997</v>
      </c>
      <c r="O567" s="19"/>
      <c r="P567" s="95"/>
    </row>
    <row r="568" spans="1:16" ht="15" customHeight="1" x14ac:dyDescent="0.25">
      <c r="A568" s="19">
        <v>6648</v>
      </c>
      <c r="B568" s="16" t="s">
        <v>998</v>
      </c>
      <c r="C568" s="16" t="s">
        <v>954</v>
      </c>
      <c r="D568" s="16" t="s">
        <v>528</v>
      </c>
      <c r="E568" s="21">
        <v>1</v>
      </c>
      <c r="F568" s="19">
        <v>6</v>
      </c>
      <c r="G568" s="19">
        <v>7</v>
      </c>
      <c r="H568" s="19">
        <v>11200</v>
      </c>
      <c r="I568" s="19">
        <v>11200</v>
      </c>
      <c r="J568" s="19">
        <v>58</v>
      </c>
      <c r="K568" s="19">
        <v>1</v>
      </c>
      <c r="L568" s="19">
        <v>0</v>
      </c>
      <c r="M568" s="24" t="s">
        <v>996</v>
      </c>
      <c r="N568" s="24" t="s">
        <v>996</v>
      </c>
      <c r="O568" s="19"/>
      <c r="P568" s="95"/>
    </row>
    <row r="569" spans="1:16" ht="15" customHeight="1" x14ac:dyDescent="0.25">
      <c r="A569" s="19">
        <v>6647</v>
      </c>
      <c r="B569" s="16" t="s">
        <v>999</v>
      </c>
      <c r="C569" s="16" t="s">
        <v>937</v>
      </c>
      <c r="D569" s="16" t="s">
        <v>547</v>
      </c>
      <c r="E569" s="21">
        <v>1</v>
      </c>
      <c r="F569" s="19">
        <v>6</v>
      </c>
      <c r="G569" s="19">
        <v>7</v>
      </c>
      <c r="H569" s="19">
        <v>17000</v>
      </c>
      <c r="I569" s="19">
        <v>17000</v>
      </c>
      <c r="J569" s="19">
        <v>85</v>
      </c>
      <c r="K569" s="19">
        <v>1</v>
      </c>
      <c r="L569" s="19">
        <v>0</v>
      </c>
      <c r="M569" s="24" t="s">
        <v>996</v>
      </c>
      <c r="N569" s="24" t="s">
        <v>1000</v>
      </c>
      <c r="O569" s="19"/>
      <c r="P569" s="95"/>
    </row>
    <row r="570" spans="1:16" ht="15" customHeight="1" x14ac:dyDescent="0.25">
      <c r="A570" s="19">
        <v>6646</v>
      </c>
      <c r="B570" s="16" t="s">
        <v>1001</v>
      </c>
      <c r="C570" s="16" t="s">
        <v>920</v>
      </c>
      <c r="D570" s="16" t="s">
        <v>547</v>
      </c>
      <c r="E570" s="21">
        <v>1</v>
      </c>
      <c r="F570" s="19">
        <v>12</v>
      </c>
      <c r="G570" s="19">
        <v>12</v>
      </c>
      <c r="H570" s="19">
        <v>21300</v>
      </c>
      <c r="I570" s="19">
        <v>21300</v>
      </c>
      <c r="J570" s="19">
        <v>314</v>
      </c>
      <c r="K570" s="19">
        <v>1</v>
      </c>
      <c r="L570" s="19">
        <v>0</v>
      </c>
      <c r="M570" s="24" t="s">
        <v>996</v>
      </c>
      <c r="N570" s="24" t="s">
        <v>996</v>
      </c>
      <c r="O570" s="19"/>
      <c r="P570" s="95"/>
    </row>
    <row r="571" spans="1:16" ht="15" customHeight="1" x14ac:dyDescent="0.25">
      <c r="A571" s="19">
        <v>6639</v>
      </c>
      <c r="B571" s="16" t="s">
        <v>1002</v>
      </c>
      <c r="C571" s="16" t="s">
        <v>551</v>
      </c>
      <c r="D571" s="16" t="s">
        <v>547</v>
      </c>
      <c r="E571" s="21">
        <v>1</v>
      </c>
      <c r="F571" s="19">
        <v>34</v>
      </c>
      <c r="G571" s="19">
        <v>48</v>
      </c>
      <c r="H571" s="19">
        <v>197732</v>
      </c>
      <c r="I571" s="19">
        <v>197732</v>
      </c>
      <c r="J571" s="19">
        <v>1532</v>
      </c>
      <c r="K571" s="19">
        <v>9</v>
      </c>
      <c r="L571" s="19">
        <v>0</v>
      </c>
      <c r="M571" s="24" t="s">
        <v>996</v>
      </c>
      <c r="N571" s="24" t="s">
        <v>1000</v>
      </c>
      <c r="O571" s="19"/>
      <c r="P571" s="95"/>
    </row>
    <row r="572" spans="1:16" ht="15" customHeight="1" x14ac:dyDescent="0.25">
      <c r="A572" s="19">
        <v>6637</v>
      </c>
      <c r="B572" s="16" t="s">
        <v>1003</v>
      </c>
      <c r="C572" s="16" t="s">
        <v>914</v>
      </c>
      <c r="D572" s="16" t="s">
        <v>525</v>
      </c>
      <c r="E572" s="21">
        <v>1</v>
      </c>
      <c r="F572" s="19">
        <v>6</v>
      </c>
      <c r="G572" s="19">
        <v>11</v>
      </c>
      <c r="H572" s="19">
        <v>1956</v>
      </c>
      <c r="I572" s="19">
        <v>1956</v>
      </c>
      <c r="J572" s="19">
        <v>284</v>
      </c>
      <c r="K572" s="19">
        <v>3</v>
      </c>
      <c r="L572" s="19">
        <v>0</v>
      </c>
      <c r="M572" s="24" t="s">
        <v>996</v>
      </c>
      <c r="N572" s="24" t="s">
        <v>1000</v>
      </c>
      <c r="O572" s="19"/>
      <c r="P572" s="95"/>
    </row>
    <row r="573" spans="1:16" ht="15" customHeight="1" x14ac:dyDescent="0.25">
      <c r="A573" s="19">
        <v>6636</v>
      </c>
      <c r="B573" s="16" t="s">
        <v>1004</v>
      </c>
      <c r="C573" s="16" t="s">
        <v>954</v>
      </c>
      <c r="D573" s="16" t="s">
        <v>528</v>
      </c>
      <c r="E573" s="21">
        <v>1</v>
      </c>
      <c r="F573" s="19">
        <v>7</v>
      </c>
      <c r="G573" s="19">
        <v>6</v>
      </c>
      <c r="H573" s="19">
        <v>1020</v>
      </c>
      <c r="I573" s="19">
        <v>1020</v>
      </c>
      <c r="J573" s="19">
        <v>23</v>
      </c>
      <c r="K573" s="19">
        <v>2</v>
      </c>
      <c r="L573" s="19">
        <v>0</v>
      </c>
      <c r="M573" s="24" t="s">
        <v>996</v>
      </c>
      <c r="N573" s="24" t="s">
        <v>996</v>
      </c>
      <c r="O573" s="19"/>
      <c r="P573" s="95"/>
    </row>
    <row r="574" spans="1:16" ht="15" customHeight="1" x14ac:dyDescent="0.25">
      <c r="A574" s="19">
        <v>6635</v>
      </c>
      <c r="B574" s="16" t="s">
        <v>1005</v>
      </c>
      <c r="C574" s="16" t="s">
        <v>562</v>
      </c>
      <c r="D574" s="16" t="s">
        <v>532</v>
      </c>
      <c r="E574" s="21">
        <v>1</v>
      </c>
      <c r="F574" s="19">
        <v>15</v>
      </c>
      <c r="G574" s="19">
        <v>16</v>
      </c>
      <c r="H574" s="19">
        <v>18420</v>
      </c>
      <c r="I574" s="19">
        <v>18420</v>
      </c>
      <c r="J574" s="19">
        <v>262</v>
      </c>
      <c r="K574" s="19">
        <v>2</v>
      </c>
      <c r="L574" s="19">
        <v>0</v>
      </c>
      <c r="M574" s="24" t="s">
        <v>996</v>
      </c>
      <c r="N574" s="24" t="s">
        <v>997</v>
      </c>
      <c r="O574" s="19"/>
      <c r="P574" s="95"/>
    </row>
    <row r="575" spans="1:16" ht="15" customHeight="1" x14ac:dyDescent="0.25">
      <c r="A575" s="19">
        <v>6634</v>
      </c>
      <c r="B575" s="16" t="s">
        <v>1006</v>
      </c>
      <c r="C575" s="16" t="s">
        <v>538</v>
      </c>
      <c r="D575" s="16" t="s">
        <v>534</v>
      </c>
      <c r="E575" s="21">
        <v>1</v>
      </c>
      <c r="F575" s="19">
        <v>27</v>
      </c>
      <c r="G575" s="19">
        <v>31</v>
      </c>
      <c r="H575" s="19">
        <v>24778</v>
      </c>
      <c r="I575" s="19">
        <v>24778</v>
      </c>
      <c r="J575" s="19">
        <v>241</v>
      </c>
      <c r="K575" s="19">
        <v>2</v>
      </c>
      <c r="L575" s="19">
        <v>1</v>
      </c>
      <c r="M575" s="24" t="s">
        <v>996</v>
      </c>
      <c r="N575" s="24" t="s">
        <v>1000</v>
      </c>
      <c r="O575" s="19"/>
      <c r="P575" s="95"/>
    </row>
    <row r="576" spans="1:16" ht="15" customHeight="1" x14ac:dyDescent="0.25">
      <c r="A576" s="19">
        <v>6633</v>
      </c>
      <c r="B576" s="16" t="s">
        <v>1007</v>
      </c>
      <c r="C576" s="16" t="s">
        <v>116</v>
      </c>
      <c r="D576" s="16" t="s">
        <v>534</v>
      </c>
      <c r="E576" s="21">
        <v>1</v>
      </c>
      <c r="F576" s="19">
        <v>24</v>
      </c>
      <c r="G576" s="19">
        <v>34</v>
      </c>
      <c r="H576" s="19">
        <v>52580</v>
      </c>
      <c r="I576" s="19">
        <v>52580</v>
      </c>
      <c r="J576" s="19">
        <v>3239</v>
      </c>
      <c r="K576" s="19">
        <v>2</v>
      </c>
      <c r="L576" s="19">
        <v>0</v>
      </c>
      <c r="M576" s="24" t="s">
        <v>996</v>
      </c>
      <c r="N576" s="24" t="s">
        <v>997</v>
      </c>
      <c r="O576" s="19"/>
      <c r="P576" s="95"/>
    </row>
    <row r="577" spans="1:16" ht="15" customHeight="1" x14ac:dyDescent="0.25">
      <c r="A577" s="19">
        <v>6629</v>
      </c>
      <c r="B577" s="16" t="s">
        <v>1008</v>
      </c>
      <c r="C577" s="16" t="s">
        <v>149</v>
      </c>
      <c r="D577" s="16" t="s">
        <v>532</v>
      </c>
      <c r="E577" s="21">
        <v>1</v>
      </c>
      <c r="F577" s="19">
        <v>40</v>
      </c>
      <c r="G577" s="19">
        <v>40</v>
      </c>
      <c r="H577" s="19">
        <v>13752</v>
      </c>
      <c r="I577" s="19">
        <v>13752</v>
      </c>
      <c r="J577" s="19">
        <v>525</v>
      </c>
      <c r="K577" s="19">
        <v>1</v>
      </c>
      <c r="L577" s="19">
        <v>1</v>
      </c>
      <c r="M577" s="24" t="s">
        <v>996</v>
      </c>
      <c r="N577" s="24" t="s">
        <v>996</v>
      </c>
      <c r="O577" s="19"/>
      <c r="P577" s="95"/>
    </row>
    <row r="578" spans="1:16" ht="15" customHeight="1" x14ac:dyDescent="0.25">
      <c r="A578" s="19">
        <v>6624</v>
      </c>
      <c r="B578" s="16" t="s">
        <v>1009</v>
      </c>
      <c r="C578" s="16" t="s">
        <v>805</v>
      </c>
      <c r="D578" s="16" t="s">
        <v>547</v>
      </c>
      <c r="E578" s="21">
        <v>1</v>
      </c>
      <c r="F578" s="19">
        <v>5</v>
      </c>
      <c r="G578" s="19">
        <v>20</v>
      </c>
      <c r="H578" s="19">
        <v>76425</v>
      </c>
      <c r="I578" s="19">
        <v>76425</v>
      </c>
      <c r="J578" s="19">
        <v>3597</v>
      </c>
      <c r="K578" s="19">
        <v>9</v>
      </c>
      <c r="L578" s="19">
        <v>0</v>
      </c>
      <c r="M578" s="24" t="s">
        <v>996</v>
      </c>
      <c r="N578" s="24" t="s">
        <v>997</v>
      </c>
      <c r="O578" s="19"/>
      <c r="P578" s="95"/>
    </row>
    <row r="579" spans="1:16" ht="15" customHeight="1" x14ac:dyDescent="0.25">
      <c r="A579" s="19">
        <v>6623</v>
      </c>
      <c r="B579" s="16" t="s">
        <v>1010</v>
      </c>
      <c r="C579" s="16" t="s">
        <v>954</v>
      </c>
      <c r="D579" s="16" t="s">
        <v>528</v>
      </c>
      <c r="E579" s="21">
        <v>1</v>
      </c>
      <c r="F579" s="19">
        <v>8</v>
      </c>
      <c r="G579" s="19">
        <v>11</v>
      </c>
      <c r="H579" s="19">
        <v>11540</v>
      </c>
      <c r="I579" s="19">
        <v>11540</v>
      </c>
      <c r="J579" s="19">
        <v>453</v>
      </c>
      <c r="K579" s="19">
        <v>2</v>
      </c>
      <c r="L579" s="19">
        <v>0</v>
      </c>
      <c r="M579" s="24" t="s">
        <v>996</v>
      </c>
      <c r="N579" s="24" t="s">
        <v>996</v>
      </c>
      <c r="O579" s="19"/>
      <c r="P579" s="95"/>
    </row>
    <row r="580" spans="1:16" ht="15" customHeight="1" x14ac:dyDescent="0.25">
      <c r="A580" s="19">
        <v>6622</v>
      </c>
      <c r="B580" s="16" t="s">
        <v>1011</v>
      </c>
      <c r="C580" s="16" t="s">
        <v>937</v>
      </c>
      <c r="D580" s="16" t="s">
        <v>547</v>
      </c>
      <c r="E580" s="21">
        <v>1</v>
      </c>
      <c r="F580" s="19">
        <v>4</v>
      </c>
      <c r="G580" s="19">
        <v>7</v>
      </c>
      <c r="H580" s="19">
        <v>1162</v>
      </c>
      <c r="I580" s="19">
        <v>1162</v>
      </c>
      <c r="J580" s="19">
        <v>127</v>
      </c>
      <c r="K580" s="19">
        <v>1</v>
      </c>
      <c r="L580" s="19">
        <v>1</v>
      </c>
      <c r="M580" s="24" t="s">
        <v>996</v>
      </c>
      <c r="N580" s="24" t="s">
        <v>1000</v>
      </c>
      <c r="O580" s="19"/>
      <c r="P580" s="95"/>
    </row>
    <row r="581" spans="1:16" ht="15" customHeight="1" x14ac:dyDescent="0.25">
      <c r="A581" s="19">
        <v>6620</v>
      </c>
      <c r="B581" s="16" t="s">
        <v>1012</v>
      </c>
      <c r="C581" s="16" t="s">
        <v>555</v>
      </c>
      <c r="D581" s="16" t="s">
        <v>547</v>
      </c>
      <c r="E581" s="21">
        <v>1</v>
      </c>
      <c r="F581" s="19">
        <v>12</v>
      </c>
      <c r="G581" s="19">
        <v>39</v>
      </c>
      <c r="H581" s="19">
        <v>81700</v>
      </c>
      <c r="I581" s="19">
        <v>81700</v>
      </c>
      <c r="J581" s="19">
        <v>4660</v>
      </c>
      <c r="K581" s="19">
        <v>15</v>
      </c>
      <c r="L581" s="19">
        <v>0</v>
      </c>
      <c r="M581" s="24" t="s">
        <v>996</v>
      </c>
      <c r="N581" s="24" t="s">
        <v>1000</v>
      </c>
      <c r="O581" s="19"/>
      <c r="P581" s="95"/>
    </row>
    <row r="582" spans="1:16" ht="15" customHeight="1" x14ac:dyDescent="0.25">
      <c r="A582" s="19">
        <v>5584</v>
      </c>
      <c r="B582" s="16" t="s">
        <v>1013</v>
      </c>
      <c r="C582" s="16" t="s">
        <v>566</v>
      </c>
      <c r="D582" s="16" t="s">
        <v>567</v>
      </c>
      <c r="E582" s="21">
        <v>1</v>
      </c>
      <c r="F582" s="19">
        <v>41</v>
      </c>
      <c r="G582" s="19">
        <v>19</v>
      </c>
      <c r="H582" s="19">
        <v>12480</v>
      </c>
      <c r="I582" s="19">
        <v>12480</v>
      </c>
      <c r="J582" s="19">
        <v>471</v>
      </c>
      <c r="K582" s="19">
        <v>5</v>
      </c>
      <c r="L582" s="19">
        <v>0</v>
      </c>
      <c r="M582" s="24" t="s">
        <v>996</v>
      </c>
      <c r="N582" s="24" t="s">
        <v>997</v>
      </c>
      <c r="O582" s="19"/>
      <c r="P582" s="95"/>
    </row>
    <row r="583" spans="1:16" ht="15" customHeight="1" x14ac:dyDescent="0.25">
      <c r="A583" s="19">
        <v>6650</v>
      </c>
      <c r="B583" s="16" t="s">
        <v>1014</v>
      </c>
      <c r="C583" s="16" t="s">
        <v>533</v>
      </c>
      <c r="D583" s="16" t="s">
        <v>534</v>
      </c>
      <c r="E583" s="21">
        <v>1</v>
      </c>
      <c r="F583" s="19">
        <v>66</v>
      </c>
      <c r="G583" s="19">
        <v>67</v>
      </c>
      <c r="H583" s="19">
        <v>44106</v>
      </c>
      <c r="I583" s="19">
        <v>44106</v>
      </c>
      <c r="J583" s="19">
        <v>1615</v>
      </c>
      <c r="K583" s="19">
        <v>6</v>
      </c>
      <c r="L583" s="19">
        <v>0</v>
      </c>
      <c r="M583" s="24" t="s">
        <v>996</v>
      </c>
      <c r="N583" s="24" t="s">
        <v>996</v>
      </c>
      <c r="O583" s="19"/>
      <c r="P583" s="95"/>
    </row>
    <row r="584" spans="1:16" ht="15" customHeight="1" x14ac:dyDescent="0.25">
      <c r="A584" s="19">
        <v>6645</v>
      </c>
      <c r="B584" s="16" t="s">
        <v>1015</v>
      </c>
      <c r="C584" s="16" t="s">
        <v>133</v>
      </c>
      <c r="D584" s="16" t="s">
        <v>525</v>
      </c>
      <c r="E584" s="21">
        <v>1</v>
      </c>
      <c r="F584" s="19">
        <v>26</v>
      </c>
      <c r="G584" s="19">
        <v>27</v>
      </c>
      <c r="H584" s="19">
        <v>57350</v>
      </c>
      <c r="I584" s="19">
        <v>57350</v>
      </c>
      <c r="J584" s="19">
        <v>419</v>
      </c>
      <c r="K584" s="19">
        <v>2</v>
      </c>
      <c r="L584" s="19">
        <v>0</v>
      </c>
      <c r="M584" s="24" t="s">
        <v>996</v>
      </c>
      <c r="N584" s="24" t="s">
        <v>996</v>
      </c>
      <c r="O584" s="19"/>
      <c r="P584" s="95"/>
    </row>
    <row r="585" spans="1:16" ht="15" customHeight="1" x14ac:dyDescent="0.25">
      <c r="A585" s="19">
        <v>6644</v>
      </c>
      <c r="B585" s="16" t="s">
        <v>1016</v>
      </c>
      <c r="C585" s="16" t="s">
        <v>557</v>
      </c>
      <c r="D585" s="16" t="s">
        <v>534</v>
      </c>
      <c r="E585" s="21">
        <v>1</v>
      </c>
      <c r="F585" s="19">
        <v>3</v>
      </c>
      <c r="G585" s="19">
        <v>3</v>
      </c>
      <c r="H585" s="19">
        <v>3850</v>
      </c>
      <c r="I585" s="19">
        <v>3850</v>
      </c>
      <c r="J585" s="19">
        <v>20</v>
      </c>
      <c r="K585" s="19">
        <v>1</v>
      </c>
      <c r="L585" s="19">
        <v>0</v>
      </c>
      <c r="M585" s="24" t="s">
        <v>996</v>
      </c>
      <c r="N585" s="24" t="s">
        <v>996</v>
      </c>
      <c r="O585" s="19"/>
      <c r="P585" s="95"/>
    </row>
    <row r="586" spans="1:16" ht="15" customHeight="1" x14ac:dyDescent="0.25">
      <c r="A586" s="19">
        <v>6643</v>
      </c>
      <c r="B586" s="16" t="s">
        <v>1017</v>
      </c>
      <c r="C586" s="16" t="s">
        <v>558</v>
      </c>
      <c r="D586" s="16" t="s">
        <v>528</v>
      </c>
      <c r="E586" s="21">
        <v>1</v>
      </c>
      <c r="F586" s="19">
        <v>31</v>
      </c>
      <c r="G586" s="19">
        <v>33</v>
      </c>
      <c r="H586" s="19">
        <v>64297</v>
      </c>
      <c r="I586" s="19">
        <v>64297</v>
      </c>
      <c r="J586" s="19">
        <v>773</v>
      </c>
      <c r="K586" s="19">
        <v>4</v>
      </c>
      <c r="L586" s="19">
        <v>2</v>
      </c>
      <c r="M586" s="24" t="s">
        <v>996</v>
      </c>
      <c r="N586" s="24" t="s">
        <v>996</v>
      </c>
      <c r="O586" s="19"/>
      <c r="P586" s="95"/>
    </row>
    <row r="587" spans="1:16" ht="15" customHeight="1" x14ac:dyDescent="0.25">
      <c r="A587" s="19">
        <v>6641</v>
      </c>
      <c r="B587" s="16" t="s">
        <v>1018</v>
      </c>
      <c r="C587" s="16" t="s">
        <v>553</v>
      </c>
      <c r="D587" s="16" t="s">
        <v>527</v>
      </c>
      <c r="E587" s="21">
        <v>1</v>
      </c>
      <c r="F587" s="19">
        <v>111</v>
      </c>
      <c r="G587" s="19">
        <v>120</v>
      </c>
      <c r="H587" s="19">
        <v>148392</v>
      </c>
      <c r="I587" s="19">
        <v>148392</v>
      </c>
      <c r="J587" s="19">
        <v>7437</v>
      </c>
      <c r="K587" s="19">
        <v>12</v>
      </c>
      <c r="L587" s="19">
        <v>0</v>
      </c>
      <c r="M587" s="24" t="s">
        <v>996</v>
      </c>
      <c r="N587" s="24" t="s">
        <v>996</v>
      </c>
      <c r="O587" s="19"/>
      <c r="P587" s="95"/>
    </row>
    <row r="588" spans="1:16" ht="15" customHeight="1" x14ac:dyDescent="0.25">
      <c r="A588" s="19">
        <v>6638</v>
      </c>
      <c r="B588" s="16" t="s">
        <v>1019</v>
      </c>
      <c r="C588" s="16" t="s">
        <v>553</v>
      </c>
      <c r="D588" s="16" t="s">
        <v>527</v>
      </c>
      <c r="E588" s="21">
        <v>1</v>
      </c>
      <c r="F588" s="19">
        <v>12</v>
      </c>
      <c r="G588" s="19">
        <v>13</v>
      </c>
      <c r="H588" s="19">
        <v>1312</v>
      </c>
      <c r="I588" s="19">
        <v>1312</v>
      </c>
      <c r="J588" s="19">
        <v>147</v>
      </c>
      <c r="K588" s="19">
        <v>1</v>
      </c>
      <c r="L588" s="19">
        <v>0</v>
      </c>
      <c r="M588" s="24" t="s">
        <v>996</v>
      </c>
      <c r="N588" s="24" t="s">
        <v>996</v>
      </c>
      <c r="O588" s="19"/>
      <c r="P588" s="95"/>
    </row>
    <row r="589" spans="1:16" ht="15" customHeight="1" x14ac:dyDescent="0.25">
      <c r="A589" s="19">
        <v>6632</v>
      </c>
      <c r="B589" s="16" t="s">
        <v>1020</v>
      </c>
      <c r="C589" s="16" t="s">
        <v>559</v>
      </c>
      <c r="D589" s="16" t="s">
        <v>547</v>
      </c>
      <c r="E589" s="21">
        <v>1</v>
      </c>
      <c r="F589" s="19">
        <v>45</v>
      </c>
      <c r="G589" s="19">
        <v>50</v>
      </c>
      <c r="H589" s="19">
        <v>55532</v>
      </c>
      <c r="I589" s="19">
        <v>55532</v>
      </c>
      <c r="J589" s="19">
        <v>590</v>
      </c>
      <c r="K589" s="19">
        <v>3</v>
      </c>
      <c r="L589" s="19">
        <v>0</v>
      </c>
      <c r="M589" s="24" t="s">
        <v>996</v>
      </c>
      <c r="N589" s="24" t="s">
        <v>996</v>
      </c>
      <c r="O589" s="19"/>
      <c r="P589" s="95"/>
    </row>
    <row r="590" spans="1:16" ht="15" customHeight="1" x14ac:dyDescent="0.25">
      <c r="A590" s="19">
        <v>6631</v>
      </c>
      <c r="B590" s="16" t="s">
        <v>1021</v>
      </c>
      <c r="C590" s="16" t="s">
        <v>529</v>
      </c>
      <c r="D590" s="16" t="s">
        <v>527</v>
      </c>
      <c r="E590" s="21">
        <v>1</v>
      </c>
      <c r="F590" s="19">
        <v>15</v>
      </c>
      <c r="G590" s="19">
        <v>18</v>
      </c>
      <c r="H590" s="19">
        <v>12546</v>
      </c>
      <c r="I590" s="19">
        <v>12546</v>
      </c>
      <c r="J590" s="19">
        <v>114</v>
      </c>
      <c r="K590" s="19">
        <v>1</v>
      </c>
      <c r="L590" s="19">
        <v>0</v>
      </c>
      <c r="M590" s="24" t="s">
        <v>996</v>
      </c>
      <c r="N590" s="24" t="s">
        <v>996</v>
      </c>
      <c r="O590" s="19"/>
      <c r="P590" s="95"/>
    </row>
    <row r="591" spans="1:16" ht="15" customHeight="1" x14ac:dyDescent="0.25">
      <c r="A591" s="19">
        <v>6628</v>
      </c>
      <c r="B591" s="16" t="s">
        <v>1022</v>
      </c>
      <c r="C591" s="16" t="s">
        <v>309</v>
      </c>
      <c r="D591" s="16" t="s">
        <v>523</v>
      </c>
      <c r="E591" s="21">
        <v>1</v>
      </c>
      <c r="F591" s="19">
        <v>1</v>
      </c>
      <c r="G591" s="19">
        <v>1</v>
      </c>
      <c r="H591" s="19">
        <v>5040</v>
      </c>
      <c r="I591" s="19">
        <v>5040</v>
      </c>
      <c r="J591" s="19">
        <v>105</v>
      </c>
      <c r="K591" s="19">
        <v>2</v>
      </c>
      <c r="L591" s="19">
        <v>2</v>
      </c>
      <c r="M591" s="24" t="s">
        <v>996</v>
      </c>
      <c r="N591" s="24" t="s">
        <v>996</v>
      </c>
      <c r="O591" s="19"/>
      <c r="P591" s="95"/>
    </row>
    <row r="592" spans="1:16" ht="15" customHeight="1" x14ac:dyDescent="0.25">
      <c r="A592" s="19">
        <v>6627</v>
      </c>
      <c r="B592" s="16" t="s">
        <v>1023</v>
      </c>
      <c r="C592" s="16" t="s">
        <v>128</v>
      </c>
      <c r="D592" s="16" t="s">
        <v>535</v>
      </c>
      <c r="E592" s="21">
        <v>1</v>
      </c>
      <c r="F592" s="19">
        <v>1</v>
      </c>
      <c r="G592" s="19">
        <v>4</v>
      </c>
      <c r="H592" s="19">
        <v>108</v>
      </c>
      <c r="I592" s="19">
        <v>108</v>
      </c>
      <c r="J592" s="19">
        <v>108</v>
      </c>
      <c r="K592" s="19">
        <v>4</v>
      </c>
      <c r="L592" s="19">
        <v>0</v>
      </c>
      <c r="M592" s="24" t="s">
        <v>996</v>
      </c>
      <c r="N592" s="24" t="s">
        <v>996</v>
      </c>
      <c r="O592" s="19"/>
      <c r="P592" s="95"/>
    </row>
    <row r="593" spans="1:16" ht="15" customHeight="1" x14ac:dyDescent="0.25">
      <c r="A593" s="19">
        <v>6626</v>
      </c>
      <c r="B593" s="16" t="s">
        <v>1024</v>
      </c>
      <c r="C593" s="16" t="s">
        <v>529</v>
      </c>
      <c r="D593" s="16" t="s">
        <v>527</v>
      </c>
      <c r="E593" s="21">
        <v>1</v>
      </c>
      <c r="F593" s="19">
        <v>1</v>
      </c>
      <c r="G593" s="19">
        <v>5</v>
      </c>
      <c r="H593" s="19">
        <v>1032</v>
      </c>
      <c r="I593" s="19">
        <v>1032</v>
      </c>
      <c r="J593" s="19">
        <v>172</v>
      </c>
      <c r="K593" s="19">
        <v>4</v>
      </c>
      <c r="L593" s="19">
        <v>0</v>
      </c>
      <c r="M593" s="24" t="s">
        <v>996</v>
      </c>
      <c r="N593" s="24" t="s">
        <v>996</v>
      </c>
      <c r="O593" s="19"/>
      <c r="P593" s="95"/>
    </row>
    <row r="594" spans="1:16" ht="15" customHeight="1" x14ac:dyDescent="0.25">
      <c r="A594" s="19">
        <v>6625</v>
      </c>
      <c r="B594" s="16" t="s">
        <v>1025</v>
      </c>
      <c r="C594" s="16" t="s">
        <v>557</v>
      </c>
      <c r="D594" s="16" t="s">
        <v>534</v>
      </c>
      <c r="E594" s="21">
        <v>1</v>
      </c>
      <c r="F594" s="19">
        <v>27</v>
      </c>
      <c r="G594" s="19">
        <v>36</v>
      </c>
      <c r="H594" s="19">
        <v>42984</v>
      </c>
      <c r="I594" s="19">
        <v>42984</v>
      </c>
      <c r="J594" s="19">
        <v>481</v>
      </c>
      <c r="K594" s="19">
        <v>2</v>
      </c>
      <c r="L594" s="19">
        <v>0</v>
      </c>
      <c r="M594" s="24" t="s">
        <v>996</v>
      </c>
      <c r="N594" s="24" t="s">
        <v>996</v>
      </c>
      <c r="O594" s="19"/>
      <c r="P594" s="95"/>
    </row>
    <row r="595" spans="1:16" ht="15" customHeight="1" x14ac:dyDescent="0.25">
      <c r="A595" s="19">
        <v>6663</v>
      </c>
      <c r="B595" s="16" t="s">
        <v>1026</v>
      </c>
      <c r="C595" s="16" t="s">
        <v>914</v>
      </c>
      <c r="D595" s="16" t="s">
        <v>525</v>
      </c>
      <c r="E595" s="21">
        <v>1</v>
      </c>
      <c r="F595" s="19">
        <v>4</v>
      </c>
      <c r="G595" s="19">
        <v>5</v>
      </c>
      <c r="H595" s="19">
        <v>38</v>
      </c>
      <c r="I595" s="19">
        <v>38</v>
      </c>
      <c r="J595" s="19">
        <v>32</v>
      </c>
      <c r="K595" s="19">
        <v>3</v>
      </c>
      <c r="L595" s="19">
        <v>0</v>
      </c>
      <c r="M595" s="24" t="s">
        <v>996</v>
      </c>
      <c r="N595" s="24" t="s">
        <v>1000</v>
      </c>
      <c r="O595" s="19">
        <v>900</v>
      </c>
      <c r="P595" s="95"/>
    </row>
    <row r="596" spans="1:16" ht="15" customHeight="1" x14ac:dyDescent="0.25">
      <c r="A596" s="19">
        <v>6661</v>
      </c>
      <c r="B596" s="16" t="s">
        <v>1027</v>
      </c>
      <c r="C596" s="16" t="s">
        <v>914</v>
      </c>
      <c r="D596" s="16" t="s">
        <v>525</v>
      </c>
      <c r="E596" s="21">
        <v>1</v>
      </c>
      <c r="F596" s="19">
        <v>35</v>
      </c>
      <c r="G596" s="19">
        <v>40</v>
      </c>
      <c r="H596" s="19">
        <v>41209</v>
      </c>
      <c r="I596" s="19">
        <v>41209</v>
      </c>
      <c r="J596" s="19">
        <v>580</v>
      </c>
      <c r="K596" s="19">
        <v>6</v>
      </c>
      <c r="L596" s="19">
        <v>1</v>
      </c>
      <c r="M596" s="24" t="s">
        <v>996</v>
      </c>
      <c r="N596" s="24" t="s">
        <v>1000</v>
      </c>
      <c r="O596" s="19">
        <v>24600</v>
      </c>
      <c r="P596" s="95"/>
    </row>
    <row r="597" spans="1:16" ht="15" customHeight="1" x14ac:dyDescent="0.25">
      <c r="A597" s="19">
        <v>6658</v>
      </c>
      <c r="B597" s="16" t="s">
        <v>1028</v>
      </c>
      <c r="C597" s="16" t="s">
        <v>133</v>
      </c>
      <c r="D597" s="16" t="s">
        <v>525</v>
      </c>
      <c r="E597" s="21">
        <v>1</v>
      </c>
      <c r="F597" s="19">
        <v>25</v>
      </c>
      <c r="G597" s="19">
        <v>31</v>
      </c>
      <c r="H597" s="19">
        <v>55450</v>
      </c>
      <c r="I597" s="19">
        <v>55450</v>
      </c>
      <c r="J597" s="19">
        <v>403</v>
      </c>
      <c r="K597" s="19">
        <v>2</v>
      </c>
      <c r="L597" s="19">
        <v>0</v>
      </c>
      <c r="M597" s="24" t="s">
        <v>996</v>
      </c>
      <c r="N597" s="24" t="s">
        <v>1000</v>
      </c>
      <c r="O597" s="19"/>
      <c r="P597" s="95"/>
    </row>
    <row r="598" spans="1:16" ht="15" customHeight="1" x14ac:dyDescent="0.25">
      <c r="A598" s="5"/>
      <c r="E598" s="6"/>
      <c r="F598" s="5"/>
      <c r="G598" s="5"/>
      <c r="H598" s="19">
        <f>SUM(H567:H597)</f>
        <v>1080291</v>
      </c>
      <c r="I598" s="19">
        <f>SUM(I567:I597)</f>
        <v>1080291</v>
      </c>
      <c r="J598" s="19">
        <f>SUM(J567:J597)</f>
        <v>28887</v>
      </c>
      <c r="K598" s="19">
        <f>SUM(K567:K597)</f>
        <v>110</v>
      </c>
      <c r="L598" s="19">
        <f>SUM(L567:L597)</f>
        <v>8</v>
      </c>
      <c r="M598" s="9"/>
      <c r="N598" s="9"/>
      <c r="O598" s="5"/>
      <c r="P598" s="95"/>
    </row>
    <row r="599" spans="1:16" ht="18.75" customHeight="1" x14ac:dyDescent="0.25">
      <c r="A599" s="5"/>
      <c r="E599" s="6"/>
      <c r="F599" s="5"/>
      <c r="G599" s="5"/>
      <c r="H599" s="5"/>
      <c r="I599" s="5"/>
      <c r="J599" s="5"/>
      <c r="K599" s="5"/>
      <c r="L599" s="5"/>
      <c r="M599" s="9"/>
      <c r="N599" s="9"/>
      <c r="O599" s="5"/>
      <c r="P599" s="95"/>
    </row>
    <row r="600" spans="1:16" ht="15" customHeight="1" x14ac:dyDescent="0.25">
      <c r="A600" s="5"/>
      <c r="E600" s="6"/>
      <c r="F600" s="5"/>
      <c r="G600" s="5"/>
      <c r="H600" s="5"/>
      <c r="I600" s="5"/>
      <c r="J600" s="5"/>
      <c r="K600" s="5"/>
      <c r="L600" s="5"/>
      <c r="M600" s="9"/>
      <c r="N600" s="9"/>
      <c r="O600" s="5"/>
      <c r="P600" s="95"/>
    </row>
    <row r="601" spans="1:16" ht="15" customHeight="1" x14ac:dyDescent="0.25">
      <c r="A601" s="5"/>
      <c r="E601" s="6"/>
      <c r="F601" s="5"/>
      <c r="G601" s="5"/>
      <c r="H601" s="5"/>
      <c r="I601" s="5"/>
      <c r="J601" s="5"/>
      <c r="K601" s="5"/>
      <c r="L601" s="5"/>
      <c r="M601" s="9"/>
      <c r="N601" s="9"/>
      <c r="O601" s="5"/>
      <c r="P601" s="95"/>
    </row>
    <row r="602" spans="1:16" ht="15" customHeight="1" x14ac:dyDescent="0.25">
      <c r="A602" s="5"/>
      <c r="E602" s="6"/>
      <c r="F602" s="5"/>
      <c r="G602" s="5"/>
      <c r="H602" s="5"/>
      <c r="I602" s="5"/>
      <c r="J602" s="5"/>
      <c r="K602" s="5"/>
      <c r="L602" s="5"/>
      <c r="M602" s="9"/>
      <c r="N602" s="9"/>
      <c r="O602" s="5"/>
      <c r="P602" s="95"/>
    </row>
    <row r="603" spans="1:16" ht="15" customHeight="1" x14ac:dyDescent="0.25">
      <c r="A603" s="5"/>
      <c r="E603" s="6"/>
      <c r="F603" s="5"/>
      <c r="G603" s="5"/>
      <c r="H603" s="5"/>
      <c r="I603" s="5"/>
      <c r="J603" s="5"/>
      <c r="K603" s="5"/>
      <c r="L603" s="5"/>
      <c r="M603" s="9"/>
      <c r="N603" s="9"/>
      <c r="O603" s="5"/>
      <c r="P603" s="95"/>
    </row>
    <row r="604" spans="1:16" ht="15" customHeight="1" x14ac:dyDescent="0.25">
      <c r="A604" s="5"/>
      <c r="E604" s="6"/>
      <c r="F604" s="5"/>
      <c r="G604" s="5"/>
      <c r="H604" s="5"/>
      <c r="I604" s="5"/>
      <c r="J604" s="5"/>
      <c r="K604" s="5"/>
      <c r="L604" s="5"/>
      <c r="M604" s="9"/>
      <c r="N604" s="9"/>
      <c r="O604" s="5"/>
      <c r="P604" s="95"/>
    </row>
    <row r="605" spans="1:16" ht="15" customHeight="1" x14ac:dyDescent="0.25">
      <c r="A605" s="5"/>
      <c r="E605" s="6"/>
      <c r="F605" s="5"/>
      <c r="G605" s="5"/>
      <c r="H605" s="5"/>
      <c r="I605" s="5"/>
      <c r="J605" s="5"/>
      <c r="K605" s="5"/>
      <c r="L605" s="5"/>
      <c r="M605" s="9"/>
      <c r="N605" s="9"/>
      <c r="O605" s="5"/>
      <c r="P605" s="95"/>
    </row>
    <row r="606" spans="1:16" ht="15" customHeight="1" x14ac:dyDescent="0.25">
      <c r="A606" s="5"/>
      <c r="E606" s="6"/>
      <c r="F606" s="5"/>
      <c r="G606" s="5"/>
      <c r="H606" s="5"/>
      <c r="I606" s="5"/>
      <c r="J606" s="5"/>
      <c r="K606" s="5"/>
      <c r="L606" s="5"/>
      <c r="M606" s="9"/>
      <c r="N606" s="9"/>
      <c r="O606" s="5"/>
      <c r="P606" s="95"/>
    </row>
    <row r="607" spans="1:16" ht="15" customHeight="1" x14ac:dyDescent="0.25">
      <c r="A607" s="5"/>
      <c r="E607" s="6"/>
      <c r="F607" s="5"/>
      <c r="G607" s="5"/>
      <c r="H607" s="5"/>
      <c r="I607" s="5"/>
      <c r="J607" s="5"/>
      <c r="K607" s="5"/>
      <c r="L607" s="5"/>
      <c r="M607" s="9"/>
      <c r="N607" s="9"/>
      <c r="O607" s="5"/>
      <c r="P607" s="95"/>
    </row>
    <row r="608" spans="1:16" ht="15" customHeight="1" x14ac:dyDescent="0.25">
      <c r="A608" s="5"/>
      <c r="E608" s="6"/>
      <c r="F608" s="5"/>
      <c r="G608" s="5"/>
      <c r="H608" s="5"/>
      <c r="I608" s="5"/>
      <c r="J608" s="5"/>
      <c r="K608" s="5"/>
      <c r="L608" s="5"/>
      <c r="M608" s="9"/>
      <c r="N608" s="9"/>
      <c r="O608" s="5"/>
      <c r="P608" s="95"/>
    </row>
    <row r="609" spans="1:16" ht="15" customHeight="1" x14ac:dyDescent="0.25">
      <c r="A609" s="5"/>
      <c r="E609" s="6"/>
      <c r="F609" s="5"/>
      <c r="G609" s="5"/>
      <c r="H609" s="5"/>
      <c r="I609" s="5"/>
      <c r="J609" s="5"/>
      <c r="K609" s="5"/>
      <c r="L609" s="5"/>
      <c r="M609" s="9"/>
      <c r="N609" s="9"/>
      <c r="O609" s="5"/>
      <c r="P609" s="95"/>
    </row>
    <row r="610" spans="1:16" ht="15" customHeight="1" x14ac:dyDescent="0.25">
      <c r="A610" s="5"/>
      <c r="E610" s="6"/>
      <c r="F610" s="5"/>
      <c r="G610" s="5"/>
      <c r="H610" s="5"/>
      <c r="I610" s="5"/>
      <c r="J610" s="5"/>
      <c r="K610" s="5"/>
      <c r="L610" s="5"/>
      <c r="M610" s="9"/>
      <c r="N610" s="9"/>
      <c r="O610" s="5"/>
      <c r="P610" s="95"/>
    </row>
    <row r="611" spans="1:16" ht="15" customHeight="1" x14ac:dyDescent="0.25">
      <c r="A611" s="5"/>
      <c r="E611" s="6"/>
      <c r="F611" s="5"/>
      <c r="G611" s="5"/>
      <c r="H611" s="5"/>
      <c r="I611" s="5"/>
      <c r="J611" s="5"/>
      <c r="K611" s="5"/>
      <c r="L611" s="5"/>
      <c r="M611" s="9"/>
      <c r="N611" s="9"/>
      <c r="O611" s="5"/>
      <c r="P611" s="95"/>
    </row>
    <row r="612" spans="1:16" ht="15" customHeight="1" x14ac:dyDescent="0.25">
      <c r="A612" s="5"/>
      <c r="E612" s="6"/>
      <c r="F612" s="5"/>
      <c r="G612" s="5"/>
      <c r="H612" s="5"/>
      <c r="I612" s="5"/>
      <c r="J612" s="5"/>
      <c r="K612" s="5"/>
      <c r="L612" s="5"/>
      <c r="M612" s="9"/>
      <c r="N612" s="9"/>
      <c r="O612" s="5"/>
      <c r="P612" s="95"/>
    </row>
    <row r="613" spans="1:16" ht="15" customHeight="1" x14ac:dyDescent="0.25">
      <c r="A613" s="5"/>
      <c r="E613" s="6"/>
      <c r="F613" s="5"/>
      <c r="G613" s="5"/>
      <c r="H613" s="5"/>
      <c r="I613" s="5"/>
      <c r="J613" s="5"/>
      <c r="K613" s="5"/>
      <c r="L613" s="5"/>
      <c r="M613" s="9"/>
      <c r="N613" s="9"/>
      <c r="O613" s="5"/>
      <c r="P613" s="95"/>
    </row>
    <row r="614" spans="1:16" ht="15" customHeight="1" x14ac:dyDescent="0.25">
      <c r="A614" s="5"/>
      <c r="E614" s="6"/>
      <c r="F614" s="5"/>
      <c r="G614" s="5"/>
      <c r="H614" s="5"/>
      <c r="I614" s="5"/>
      <c r="J614" s="5"/>
      <c r="K614" s="5"/>
      <c r="L614" s="5"/>
      <c r="M614" s="9"/>
      <c r="N614" s="9"/>
      <c r="O614" s="5"/>
      <c r="P614" s="95"/>
    </row>
    <row r="615" spans="1:16" ht="15" customHeight="1" x14ac:dyDescent="0.25">
      <c r="A615" s="5"/>
      <c r="E615" s="6"/>
      <c r="F615" s="5"/>
      <c r="G615" s="5"/>
      <c r="H615" s="5"/>
      <c r="I615" s="5"/>
      <c r="J615" s="5"/>
      <c r="K615" s="5"/>
      <c r="L615" s="5"/>
      <c r="M615" s="9"/>
      <c r="N615" s="9"/>
      <c r="O615" s="5"/>
      <c r="P615" s="95"/>
    </row>
    <row r="616" spans="1:16" ht="15" customHeight="1" x14ac:dyDescent="0.25">
      <c r="A616" s="5"/>
      <c r="E616" s="6"/>
      <c r="F616" s="5"/>
      <c r="G616" s="5"/>
      <c r="H616" s="5"/>
      <c r="I616" s="5"/>
      <c r="J616" s="5"/>
      <c r="K616" s="5"/>
      <c r="L616" s="5"/>
      <c r="M616" s="9"/>
      <c r="N616" s="9"/>
      <c r="O616" s="5"/>
      <c r="P616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V222"/>
  <sheetViews>
    <sheetView workbookViewId="0">
      <pane ySplit="3" topLeftCell="A4" activePane="bottomLeft" state="frozen"/>
      <selection pane="bottomLeft"/>
    </sheetView>
  </sheetViews>
  <sheetFormatPr baseColWidth="10" defaultColWidth="9.140625" defaultRowHeight="15" x14ac:dyDescent="0.25"/>
  <cols>
    <col min="1" max="1" width="4.28515625" style="240" bestFit="1" customWidth="1"/>
    <col min="2" max="2" width="14.85546875" style="238" bestFit="1" customWidth="1"/>
    <col min="3" max="3" width="24.42578125" style="302" bestFit="1" customWidth="1"/>
    <col min="4" max="4" width="19.28515625" style="302" bestFit="1" customWidth="1"/>
    <col min="5" max="5" width="18" style="303" bestFit="1" customWidth="1"/>
    <col min="6" max="6" width="19.42578125" style="302" bestFit="1" customWidth="1"/>
    <col min="7" max="7" width="8.7109375" style="302" bestFit="1" customWidth="1"/>
    <col min="8" max="8" width="16.42578125" style="302" bestFit="1" customWidth="1"/>
    <col min="9" max="9" width="13.85546875" style="240" bestFit="1" customWidth="1"/>
    <col min="10" max="10" width="15.5703125" style="240" bestFit="1" customWidth="1"/>
    <col min="11" max="12" width="16.42578125" style="240" bestFit="1" customWidth="1"/>
    <col min="13" max="13" width="14.7109375" style="240" bestFit="1" customWidth="1"/>
    <col min="14" max="14" width="10.42578125" style="240" bestFit="1" customWidth="1"/>
    <col min="15" max="16" width="14.140625" style="240" bestFit="1" customWidth="1"/>
    <col min="17" max="17" width="9.140625" style="242" bestFit="1" customWidth="1"/>
    <col min="18" max="18" width="6.140625" style="242" bestFit="1" customWidth="1"/>
    <col min="19" max="19" width="18.28515625" style="242" bestFit="1" customWidth="1"/>
    <col min="20" max="20" width="15.140625" style="242" bestFit="1" customWidth="1"/>
    <col min="21" max="21" width="47.140625" style="236" bestFit="1" customWidth="1"/>
    <col min="22" max="22" width="7.140625" style="236" bestFit="1" customWidth="1"/>
  </cols>
  <sheetData>
    <row r="1" spans="1:22" s="94" customFormat="1" ht="15.75" customHeight="1" x14ac:dyDescent="0.25">
      <c r="A1" s="98"/>
      <c r="B1" s="95"/>
      <c r="C1" s="734" t="s">
        <v>395</v>
      </c>
      <c r="D1" s="697"/>
      <c r="E1" s="697"/>
      <c r="F1" s="243"/>
      <c r="G1" s="244"/>
      <c r="H1" s="244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97"/>
      <c r="V1" s="97"/>
    </row>
    <row r="2" spans="1:22" s="94" customFormat="1" ht="15.75" customHeight="1" x14ac:dyDescent="0.25">
      <c r="A2" s="98"/>
      <c r="B2" s="95"/>
      <c r="C2" s="734" t="s">
        <v>90</v>
      </c>
      <c r="D2" s="697"/>
      <c r="E2" s="697"/>
      <c r="F2" s="697"/>
      <c r="G2" s="697"/>
      <c r="H2" s="697"/>
      <c r="I2" s="96"/>
      <c r="J2" s="96"/>
      <c r="K2" s="96"/>
      <c r="L2" s="96"/>
      <c r="M2" s="96"/>
      <c r="N2" s="96"/>
      <c r="O2" s="96"/>
      <c r="P2" s="96"/>
      <c r="Q2" s="243"/>
      <c r="R2" s="243"/>
      <c r="S2" s="243"/>
      <c r="T2" s="243"/>
      <c r="U2" s="97"/>
      <c r="V2" s="97"/>
    </row>
    <row r="3" spans="1:22" s="94" customFormat="1" ht="30" customHeight="1" x14ac:dyDescent="0.25">
      <c r="A3" s="98"/>
      <c r="B3" s="110" t="s">
        <v>396</v>
      </c>
      <c r="C3" s="245" t="s">
        <v>397</v>
      </c>
      <c r="D3" s="113" t="s">
        <v>94</v>
      </c>
      <c r="E3" s="101" t="s">
        <v>398</v>
      </c>
      <c r="F3" s="113" t="s">
        <v>399</v>
      </c>
      <c r="G3" s="113" t="s">
        <v>400</v>
      </c>
      <c r="H3" s="113" t="s">
        <v>100</v>
      </c>
      <c r="I3" s="246" t="s">
        <v>401</v>
      </c>
      <c r="J3" s="246" t="s">
        <v>402</v>
      </c>
      <c r="K3" s="246" t="s">
        <v>403</v>
      </c>
      <c r="L3" s="246" t="s">
        <v>404</v>
      </c>
      <c r="M3" s="246" t="s">
        <v>405</v>
      </c>
      <c r="N3" s="246" t="s">
        <v>406</v>
      </c>
      <c r="O3" s="246" t="s">
        <v>407</v>
      </c>
      <c r="P3" s="246" t="s">
        <v>110</v>
      </c>
      <c r="Q3" s="120" t="s">
        <v>408</v>
      </c>
      <c r="R3" s="120" t="s">
        <v>111</v>
      </c>
      <c r="S3" s="120" t="s">
        <v>409</v>
      </c>
      <c r="T3" s="120" t="s">
        <v>113</v>
      </c>
      <c r="U3" s="97"/>
      <c r="V3" s="97"/>
    </row>
    <row r="4" spans="1:22" s="94" customFormat="1" ht="18.75" customHeight="1" x14ac:dyDescent="0.25">
      <c r="A4" s="223">
        <v>1</v>
      </c>
      <c r="B4" s="247">
        <v>44713</v>
      </c>
      <c r="C4" s="136" t="s">
        <v>410</v>
      </c>
      <c r="D4" s="136" t="s">
        <v>411</v>
      </c>
      <c r="E4" s="248" t="s">
        <v>119</v>
      </c>
      <c r="F4" s="136" t="s">
        <v>85</v>
      </c>
      <c r="G4" s="136">
        <v>40</v>
      </c>
      <c r="H4" s="136">
        <v>20220258239</v>
      </c>
      <c r="I4" s="249">
        <v>17</v>
      </c>
      <c r="J4" s="249">
        <v>11</v>
      </c>
      <c r="K4" s="249">
        <v>6</v>
      </c>
      <c r="L4" s="249">
        <v>9</v>
      </c>
      <c r="M4" s="249">
        <v>1515</v>
      </c>
      <c r="N4" s="136">
        <v>175403</v>
      </c>
      <c r="O4" s="136">
        <v>10705</v>
      </c>
      <c r="P4" s="137">
        <v>21.925000000000001</v>
      </c>
      <c r="Q4" s="136">
        <v>250</v>
      </c>
      <c r="R4" s="137"/>
      <c r="S4" s="137"/>
      <c r="T4" s="137">
        <v>54447.29</v>
      </c>
      <c r="U4" s="250" t="e">
        <f>#REF!*12%</f>
        <v>#REF!</v>
      </c>
      <c r="V4" s="250" t="e">
        <f>#REF!+U4</f>
        <v>#REF!</v>
      </c>
    </row>
    <row r="5" spans="1:22" s="94" customFormat="1" ht="16.5" customHeight="1" x14ac:dyDescent="0.25">
      <c r="A5" s="223">
        <f t="shared" ref="A5:A49" si="0">A4+1</f>
        <v>2</v>
      </c>
      <c r="B5" s="247">
        <v>44727</v>
      </c>
      <c r="C5" s="136" t="s">
        <v>412</v>
      </c>
      <c r="D5" s="136" t="s">
        <v>413</v>
      </c>
      <c r="E5" s="248" t="s">
        <v>124</v>
      </c>
      <c r="F5" s="136" t="s">
        <v>81</v>
      </c>
      <c r="G5" s="136">
        <v>40</v>
      </c>
      <c r="H5" s="136">
        <v>20220283677</v>
      </c>
      <c r="I5" s="249">
        <v>35</v>
      </c>
      <c r="J5" s="249">
        <v>24</v>
      </c>
      <c r="K5" s="249">
        <v>11</v>
      </c>
      <c r="L5" s="249">
        <v>2</v>
      </c>
      <c r="M5" s="249">
        <v>5664</v>
      </c>
      <c r="N5" s="249">
        <v>254049</v>
      </c>
      <c r="O5" s="136">
        <v>23485</v>
      </c>
      <c r="P5" s="137">
        <v>23.727</v>
      </c>
      <c r="Q5" s="136">
        <v>250</v>
      </c>
      <c r="R5" s="137"/>
      <c r="S5" s="137"/>
      <c r="T5" s="137">
        <v>90573.19</v>
      </c>
      <c r="U5" s="97"/>
      <c r="V5" s="97"/>
    </row>
    <row r="6" spans="1:22" s="94" customFormat="1" ht="18.75" customHeight="1" x14ac:dyDescent="0.25">
      <c r="A6" s="223">
        <f t="shared" si="0"/>
        <v>3</v>
      </c>
      <c r="B6" s="247">
        <v>44739</v>
      </c>
      <c r="C6" s="136" t="s">
        <v>414</v>
      </c>
      <c r="D6" s="136" t="s">
        <v>415</v>
      </c>
      <c r="E6" s="248" t="s">
        <v>119</v>
      </c>
      <c r="F6" s="136" t="s">
        <v>416</v>
      </c>
      <c r="G6" s="136">
        <v>40</v>
      </c>
      <c r="H6" s="136">
        <v>20220302797</v>
      </c>
      <c r="I6" s="249">
        <v>28</v>
      </c>
      <c r="J6" s="249">
        <v>22</v>
      </c>
      <c r="K6" s="249">
        <v>6</v>
      </c>
      <c r="L6" s="249">
        <v>12</v>
      </c>
      <c r="M6" s="249">
        <v>4109</v>
      </c>
      <c r="N6" s="136">
        <v>550190</v>
      </c>
      <c r="O6" s="133">
        <v>20677</v>
      </c>
      <c r="P6" s="251">
        <v>37.098999999999997</v>
      </c>
      <c r="Q6" s="136">
        <v>250</v>
      </c>
      <c r="R6" s="137"/>
      <c r="S6" s="137"/>
      <c r="T6" s="137">
        <v>99134.57</v>
      </c>
      <c r="U6" s="97"/>
      <c r="V6" s="97"/>
    </row>
    <row r="7" spans="1:22" s="94" customFormat="1" ht="18.75" customHeight="1" x14ac:dyDescent="0.25">
      <c r="A7" s="223">
        <f t="shared" si="0"/>
        <v>4</v>
      </c>
      <c r="B7" s="247">
        <v>44740</v>
      </c>
      <c r="C7" s="136" t="s">
        <v>417</v>
      </c>
      <c r="D7" s="136" t="s">
        <v>418</v>
      </c>
      <c r="E7" s="248" t="s">
        <v>124</v>
      </c>
      <c r="F7" s="136" t="s">
        <v>83</v>
      </c>
      <c r="G7" s="136">
        <v>40</v>
      </c>
      <c r="H7" s="136">
        <v>20220309895</v>
      </c>
      <c r="I7" s="249">
        <v>39</v>
      </c>
      <c r="J7" s="249">
        <v>28</v>
      </c>
      <c r="K7" s="249">
        <v>11</v>
      </c>
      <c r="L7" s="249">
        <v>3</v>
      </c>
      <c r="M7" s="249">
        <v>5072</v>
      </c>
      <c r="N7" s="136">
        <v>172300</v>
      </c>
      <c r="O7" s="136">
        <v>25067</v>
      </c>
      <c r="P7" s="137">
        <v>41.83</v>
      </c>
      <c r="Q7" s="136">
        <v>250</v>
      </c>
      <c r="R7" s="137"/>
      <c r="S7" s="137"/>
      <c r="T7" s="137">
        <v>108397.94</v>
      </c>
      <c r="U7" s="97"/>
      <c r="V7" s="97"/>
    </row>
    <row r="8" spans="1:22" s="94" customFormat="1" ht="18.75" customHeight="1" x14ac:dyDescent="0.25">
      <c r="A8" s="223">
        <f t="shared" si="0"/>
        <v>5</v>
      </c>
      <c r="B8" s="247">
        <v>44764</v>
      </c>
      <c r="C8" s="136" t="s">
        <v>419</v>
      </c>
      <c r="D8" s="136" t="s">
        <v>420</v>
      </c>
      <c r="E8" s="248" t="s">
        <v>119</v>
      </c>
      <c r="F8" s="136" t="s">
        <v>421</v>
      </c>
      <c r="G8" s="136">
        <v>40</v>
      </c>
      <c r="H8" s="136">
        <v>20220351195</v>
      </c>
      <c r="I8" s="249">
        <v>19</v>
      </c>
      <c r="J8" s="249">
        <v>9</v>
      </c>
      <c r="K8" s="249">
        <v>10</v>
      </c>
      <c r="L8" s="249">
        <v>12</v>
      </c>
      <c r="M8" s="249">
        <v>3675</v>
      </c>
      <c r="N8" s="136">
        <v>201501</v>
      </c>
      <c r="O8" s="137">
        <v>12940.6</v>
      </c>
      <c r="P8" s="137">
        <v>26.31</v>
      </c>
      <c r="Q8" s="136">
        <v>250</v>
      </c>
      <c r="R8" s="137"/>
      <c r="S8" s="137"/>
      <c r="T8" s="137">
        <v>61782.84</v>
      </c>
      <c r="U8" s="97"/>
      <c r="V8" s="97"/>
    </row>
    <row r="9" spans="1:22" s="94" customFormat="1" ht="21.75" customHeight="1" x14ac:dyDescent="0.25">
      <c r="A9" s="223">
        <f t="shared" si="0"/>
        <v>6</v>
      </c>
      <c r="B9" s="252">
        <v>44767</v>
      </c>
      <c r="C9" s="253" t="s">
        <v>126</v>
      </c>
      <c r="D9" s="253" t="s">
        <v>422</v>
      </c>
      <c r="E9" s="254" t="s">
        <v>135</v>
      </c>
      <c r="F9" s="253">
        <v>724816</v>
      </c>
      <c r="G9" s="253">
        <v>20</v>
      </c>
      <c r="H9" s="253" t="s">
        <v>422</v>
      </c>
      <c r="I9" s="253">
        <v>1</v>
      </c>
      <c r="J9" s="127"/>
      <c r="K9" s="127"/>
      <c r="L9" s="127">
        <v>1</v>
      </c>
      <c r="M9" s="127" t="s">
        <v>423</v>
      </c>
      <c r="N9" s="127"/>
      <c r="O9" s="128">
        <v>346.8</v>
      </c>
      <c r="P9" s="128">
        <v>0.68</v>
      </c>
      <c r="Q9" s="127">
        <v>150</v>
      </c>
      <c r="R9" s="128"/>
      <c r="S9" s="128"/>
      <c r="T9" s="128"/>
      <c r="U9" s="250" t="s">
        <v>424</v>
      </c>
      <c r="V9" s="97"/>
    </row>
    <row r="10" spans="1:22" s="94" customFormat="1" ht="18.75" customHeight="1" x14ac:dyDescent="0.25">
      <c r="A10" s="223">
        <f t="shared" si="0"/>
        <v>7</v>
      </c>
      <c r="B10" s="247">
        <v>44769</v>
      </c>
      <c r="C10" s="141" t="s">
        <v>425</v>
      </c>
      <c r="D10" s="141" t="s">
        <v>426</v>
      </c>
      <c r="E10" s="248" t="s">
        <v>287</v>
      </c>
      <c r="F10" s="141" t="s">
        <v>180</v>
      </c>
      <c r="G10" s="141">
        <v>20</v>
      </c>
      <c r="H10" s="141">
        <v>20220358534</v>
      </c>
      <c r="I10" s="141"/>
      <c r="J10" s="136"/>
      <c r="K10" s="136"/>
      <c r="L10" s="136"/>
      <c r="M10" s="136">
        <v>3</v>
      </c>
      <c r="N10" s="136">
        <v>6</v>
      </c>
      <c r="O10" s="137">
        <v>6.5</v>
      </c>
      <c r="P10" s="137">
        <v>1.7999999999999999E-2</v>
      </c>
      <c r="Q10" s="136">
        <v>325</v>
      </c>
      <c r="R10" s="137"/>
      <c r="S10" s="137"/>
      <c r="T10" s="137">
        <v>1805.33</v>
      </c>
      <c r="U10" s="97"/>
      <c r="V10" s="97"/>
    </row>
    <row r="11" spans="1:22" s="94" customFormat="1" ht="18.75" customHeight="1" x14ac:dyDescent="0.25">
      <c r="A11" s="223">
        <f t="shared" si="0"/>
        <v>8</v>
      </c>
      <c r="B11" s="247">
        <v>44770</v>
      </c>
      <c r="C11" s="136" t="s">
        <v>427</v>
      </c>
      <c r="D11" s="136" t="s">
        <v>428</v>
      </c>
      <c r="E11" s="248" t="s">
        <v>124</v>
      </c>
      <c r="F11" s="223" t="s">
        <v>429</v>
      </c>
      <c r="G11" s="141">
        <v>40</v>
      </c>
      <c r="H11" s="136">
        <v>20220360471</v>
      </c>
      <c r="I11" s="136">
        <v>29</v>
      </c>
      <c r="J11" s="136">
        <v>21</v>
      </c>
      <c r="K11" s="136">
        <v>8</v>
      </c>
      <c r="L11" s="136">
        <v>14</v>
      </c>
      <c r="M11" s="136">
        <v>3566</v>
      </c>
      <c r="N11" s="136">
        <v>235010</v>
      </c>
      <c r="O11" s="137">
        <v>16332.9</v>
      </c>
      <c r="P11" s="137">
        <v>28.359000000000002</v>
      </c>
      <c r="Q11" s="137">
        <v>250</v>
      </c>
      <c r="R11" s="137"/>
      <c r="S11" s="137"/>
      <c r="T11" s="137">
        <v>58869.36</v>
      </c>
      <c r="U11" s="97"/>
      <c r="V11" s="97"/>
    </row>
    <row r="12" spans="1:22" s="94" customFormat="1" ht="18.75" customHeight="1" x14ac:dyDescent="0.25">
      <c r="A12" s="223">
        <f t="shared" si="0"/>
        <v>9</v>
      </c>
      <c r="B12" s="252">
        <v>44771</v>
      </c>
      <c r="C12" s="127" t="s">
        <v>430</v>
      </c>
      <c r="D12" s="127" t="s">
        <v>431</v>
      </c>
      <c r="E12" s="254" t="s">
        <v>135</v>
      </c>
      <c r="F12" s="127" t="s">
        <v>431</v>
      </c>
      <c r="G12" s="127">
        <v>26</v>
      </c>
      <c r="H12" s="253" t="s">
        <v>432</v>
      </c>
      <c r="I12" s="127">
        <v>4</v>
      </c>
      <c r="J12" s="127"/>
      <c r="K12" s="127">
        <v>4</v>
      </c>
      <c r="L12" s="127">
        <v>8</v>
      </c>
      <c r="M12" s="127">
        <v>715</v>
      </c>
      <c r="N12" s="255">
        <v>25319</v>
      </c>
      <c r="O12" s="128">
        <v>1938.2</v>
      </c>
      <c r="P12" s="128">
        <v>3.95</v>
      </c>
      <c r="Q12" s="128"/>
      <c r="R12" s="140"/>
      <c r="S12" s="140"/>
      <c r="T12" s="128"/>
      <c r="U12" s="256" t="s">
        <v>433</v>
      </c>
      <c r="V12" s="97"/>
    </row>
    <row r="13" spans="1:22" s="94" customFormat="1" ht="18.75" customHeight="1" x14ac:dyDescent="0.25">
      <c r="A13" s="223">
        <f t="shared" si="0"/>
        <v>10</v>
      </c>
      <c r="B13" s="257">
        <v>44785</v>
      </c>
      <c r="C13" s="258" t="s">
        <v>434</v>
      </c>
      <c r="D13" s="258" t="s">
        <v>435</v>
      </c>
      <c r="E13" s="259" t="s">
        <v>124</v>
      </c>
      <c r="F13" s="258" t="s">
        <v>436</v>
      </c>
      <c r="G13" s="260">
        <v>26</v>
      </c>
      <c r="H13" s="258" t="s">
        <v>435</v>
      </c>
      <c r="I13" s="136">
        <v>1</v>
      </c>
      <c r="J13" s="136"/>
      <c r="K13" s="136">
        <v>1</v>
      </c>
      <c r="L13" s="136">
        <v>1</v>
      </c>
      <c r="M13" s="136">
        <v>43</v>
      </c>
      <c r="N13" s="136">
        <v>320</v>
      </c>
      <c r="O13" s="146">
        <v>181.2</v>
      </c>
      <c r="P13" s="146">
        <v>1.22</v>
      </c>
      <c r="Q13" s="146">
        <v>175</v>
      </c>
      <c r="R13" s="146"/>
      <c r="S13" s="146"/>
      <c r="T13" s="146">
        <v>2439.31</v>
      </c>
      <c r="U13" s="97"/>
      <c r="V13" s="97"/>
    </row>
    <row r="14" spans="1:22" s="94" customFormat="1" ht="18.75" customHeight="1" x14ac:dyDescent="0.25">
      <c r="A14" s="255">
        <f t="shared" si="0"/>
        <v>11</v>
      </c>
      <c r="B14" s="257">
        <v>44788</v>
      </c>
      <c r="C14" s="258">
        <v>5077625910</v>
      </c>
      <c r="D14" s="261">
        <v>5077625910</v>
      </c>
      <c r="E14" s="259" t="s">
        <v>287</v>
      </c>
      <c r="F14" s="258">
        <v>677508</v>
      </c>
      <c r="G14" s="260">
        <v>26</v>
      </c>
      <c r="H14" s="258">
        <v>20220388570</v>
      </c>
      <c r="I14" s="136">
        <v>1</v>
      </c>
      <c r="J14" s="136">
        <v>1</v>
      </c>
      <c r="K14" s="136"/>
      <c r="L14" s="136">
        <v>1</v>
      </c>
      <c r="M14" s="136"/>
      <c r="N14" s="262">
        <v>2400</v>
      </c>
      <c r="O14" s="136">
        <v>37</v>
      </c>
      <c r="P14" s="137">
        <v>0.64800000000000002</v>
      </c>
      <c r="Q14" s="136">
        <v>175</v>
      </c>
      <c r="R14" s="130"/>
      <c r="S14" s="130"/>
      <c r="T14" s="128">
        <v>831.97</v>
      </c>
      <c r="U14" s="256" t="s">
        <v>437</v>
      </c>
      <c r="V14" s="97"/>
    </row>
    <row r="15" spans="1:22" s="94" customFormat="1" ht="18.75" customHeight="1" x14ac:dyDescent="0.25">
      <c r="A15" s="223">
        <f t="shared" si="0"/>
        <v>12</v>
      </c>
      <c r="B15" s="257">
        <v>44788</v>
      </c>
      <c r="C15" s="258" t="s">
        <v>438</v>
      </c>
      <c r="D15" s="258" t="s">
        <v>439</v>
      </c>
      <c r="E15" s="259" t="s">
        <v>124</v>
      </c>
      <c r="F15" s="258" t="s">
        <v>438</v>
      </c>
      <c r="G15" s="260">
        <v>26</v>
      </c>
      <c r="H15" s="260">
        <v>20220390760</v>
      </c>
      <c r="I15" s="136">
        <v>10</v>
      </c>
      <c r="J15" s="136"/>
      <c r="K15" s="136"/>
      <c r="L15" s="136"/>
      <c r="M15" s="136">
        <v>3</v>
      </c>
      <c r="N15" s="136">
        <v>2785</v>
      </c>
      <c r="O15" s="141">
        <v>5256</v>
      </c>
      <c r="P15" s="142">
        <v>5.0309999999999997</v>
      </c>
      <c r="Q15" s="142"/>
      <c r="R15" s="142"/>
      <c r="S15" s="142"/>
      <c r="T15" s="142">
        <v>31642.11</v>
      </c>
      <c r="U15" s="250" t="s">
        <v>440</v>
      </c>
      <c r="V15" s="97"/>
    </row>
    <row r="16" spans="1:22" s="94" customFormat="1" ht="18.75" customHeight="1" x14ac:dyDescent="0.25">
      <c r="A16" s="223">
        <f t="shared" si="0"/>
        <v>13</v>
      </c>
      <c r="B16" s="261" t="s">
        <v>441</v>
      </c>
      <c r="C16" s="258" t="s">
        <v>442</v>
      </c>
      <c r="D16" s="258" t="s">
        <v>443</v>
      </c>
      <c r="E16" s="259" t="s">
        <v>119</v>
      </c>
      <c r="F16" s="258" t="s">
        <v>444</v>
      </c>
      <c r="G16" s="263">
        <v>40</v>
      </c>
      <c r="H16" s="258">
        <v>20220408138</v>
      </c>
      <c r="I16" s="136">
        <v>28</v>
      </c>
      <c r="J16" s="136">
        <v>21</v>
      </c>
      <c r="K16" s="136">
        <v>7</v>
      </c>
      <c r="L16" s="136">
        <v>8</v>
      </c>
      <c r="M16" s="136">
        <v>3088</v>
      </c>
      <c r="N16" s="136">
        <v>118846</v>
      </c>
      <c r="O16" s="136">
        <v>13092</v>
      </c>
      <c r="P16" s="137">
        <v>36.299999999999997</v>
      </c>
      <c r="Q16" s="136">
        <v>250</v>
      </c>
      <c r="R16" s="137"/>
      <c r="S16" s="137"/>
      <c r="T16" s="137">
        <v>73292.7</v>
      </c>
      <c r="U16" s="97"/>
      <c r="V16" s="97"/>
    </row>
    <row r="17" spans="1:22" s="94" customFormat="1" ht="18.75" customHeight="1" x14ac:dyDescent="0.25">
      <c r="A17" s="223">
        <f t="shared" si="0"/>
        <v>14</v>
      </c>
      <c r="B17" s="261" t="s">
        <v>441</v>
      </c>
      <c r="C17" s="258" t="s">
        <v>445</v>
      </c>
      <c r="D17" s="258"/>
      <c r="E17" s="259" t="s">
        <v>446</v>
      </c>
      <c r="F17" s="258" t="s">
        <v>447</v>
      </c>
      <c r="G17" s="264">
        <v>20</v>
      </c>
      <c r="H17" s="265">
        <v>20220406083</v>
      </c>
      <c r="I17" s="136">
        <v>3</v>
      </c>
      <c r="J17" s="136"/>
      <c r="K17" s="136">
        <v>3</v>
      </c>
      <c r="L17" s="136">
        <v>9</v>
      </c>
      <c r="M17" s="136">
        <v>1752</v>
      </c>
      <c r="N17" s="266">
        <v>111026</v>
      </c>
      <c r="O17" s="137">
        <v>1167.55</v>
      </c>
      <c r="P17" s="137">
        <v>6.4820000000000002</v>
      </c>
      <c r="Q17" s="136">
        <v>325</v>
      </c>
      <c r="R17" s="137"/>
      <c r="S17" s="137"/>
      <c r="T17" s="137">
        <v>15174.32</v>
      </c>
      <c r="U17" s="250" t="s">
        <v>440</v>
      </c>
      <c r="V17" s="97"/>
    </row>
    <row r="18" spans="1:22" s="94" customFormat="1" ht="18.75" customHeight="1" x14ac:dyDescent="0.25">
      <c r="A18" s="223">
        <f t="shared" si="0"/>
        <v>15</v>
      </c>
      <c r="B18" s="267">
        <v>44570</v>
      </c>
      <c r="C18" s="136" t="s">
        <v>448</v>
      </c>
      <c r="D18" s="136" t="s">
        <v>449</v>
      </c>
      <c r="E18" s="248" t="s">
        <v>124</v>
      </c>
      <c r="F18" s="136" t="s">
        <v>450</v>
      </c>
      <c r="G18" s="268">
        <v>40</v>
      </c>
      <c r="H18" s="141">
        <v>20220422736</v>
      </c>
      <c r="I18" s="249">
        <v>37</v>
      </c>
      <c r="J18" s="136">
        <v>23</v>
      </c>
      <c r="K18" s="136">
        <v>14</v>
      </c>
      <c r="L18" s="136">
        <v>6</v>
      </c>
      <c r="M18" s="136">
        <v>4072</v>
      </c>
      <c r="N18" s="136">
        <v>461728</v>
      </c>
      <c r="O18" s="136">
        <v>23593</v>
      </c>
      <c r="P18" s="137">
        <v>44.46</v>
      </c>
      <c r="Q18" s="137"/>
      <c r="R18" s="137"/>
      <c r="S18" s="137"/>
      <c r="T18" s="137">
        <v>114380.56</v>
      </c>
      <c r="U18" s="97"/>
      <c r="V18" s="97"/>
    </row>
    <row r="19" spans="1:22" s="94" customFormat="1" ht="18.75" customHeight="1" x14ac:dyDescent="0.25">
      <c r="A19" s="223">
        <f t="shared" si="0"/>
        <v>16</v>
      </c>
      <c r="B19" s="267">
        <v>44827</v>
      </c>
      <c r="C19" s="136" t="s">
        <v>451</v>
      </c>
      <c r="D19" s="136" t="s">
        <v>452</v>
      </c>
      <c r="E19" s="248" t="s">
        <v>119</v>
      </c>
      <c r="F19" s="136" t="s">
        <v>453</v>
      </c>
      <c r="G19" s="268">
        <v>40</v>
      </c>
      <c r="H19" s="136">
        <v>20220465320</v>
      </c>
      <c r="I19" s="249">
        <v>23</v>
      </c>
      <c r="J19" s="136">
        <v>15</v>
      </c>
      <c r="K19" s="136">
        <v>8</v>
      </c>
      <c r="L19" s="136">
        <v>5</v>
      </c>
      <c r="M19" s="136">
        <v>4042</v>
      </c>
      <c r="N19" s="136">
        <v>168675</v>
      </c>
      <c r="O19" s="137">
        <v>15483</v>
      </c>
      <c r="P19" s="137">
        <v>32.582000000000001</v>
      </c>
      <c r="Q19" s="136">
        <v>250</v>
      </c>
      <c r="R19" s="137"/>
      <c r="S19" s="137"/>
      <c r="T19" s="137">
        <v>57222.44</v>
      </c>
      <c r="U19" s="97"/>
      <c r="V19" s="97"/>
    </row>
    <row r="20" spans="1:22" s="94" customFormat="1" ht="18.75" customHeight="1" x14ac:dyDescent="0.25">
      <c r="A20" s="223">
        <f t="shared" si="0"/>
        <v>17</v>
      </c>
      <c r="B20" s="267">
        <v>44827</v>
      </c>
      <c r="C20" s="136" t="s">
        <v>454</v>
      </c>
      <c r="D20" s="136" t="s">
        <v>455</v>
      </c>
      <c r="E20" s="248" t="s">
        <v>124</v>
      </c>
      <c r="F20" s="136" t="s">
        <v>456</v>
      </c>
      <c r="G20" s="268">
        <v>40</v>
      </c>
      <c r="H20" s="136">
        <v>20220466298</v>
      </c>
      <c r="I20" s="249">
        <v>38</v>
      </c>
      <c r="J20" s="136">
        <v>14</v>
      </c>
      <c r="K20" s="136">
        <v>24</v>
      </c>
      <c r="L20" s="136">
        <v>16</v>
      </c>
      <c r="M20" s="136">
        <v>5865</v>
      </c>
      <c r="N20" s="136">
        <v>411779</v>
      </c>
      <c r="O20" s="136">
        <v>25656</v>
      </c>
      <c r="P20" s="137">
        <v>40.08</v>
      </c>
      <c r="Q20" s="136">
        <v>250</v>
      </c>
      <c r="R20" s="137"/>
      <c r="S20" s="137"/>
      <c r="T20" s="137">
        <v>96295</v>
      </c>
      <c r="U20" s="97"/>
      <c r="V20" s="97"/>
    </row>
    <row r="21" spans="1:22" s="94" customFormat="1" ht="18.75" customHeight="1" x14ac:dyDescent="0.25">
      <c r="A21" s="223">
        <f t="shared" si="0"/>
        <v>18</v>
      </c>
      <c r="B21" s="267">
        <v>44905</v>
      </c>
      <c r="C21" s="136" t="s">
        <v>457</v>
      </c>
      <c r="D21" s="136" t="s">
        <v>458</v>
      </c>
      <c r="E21" s="248" t="s">
        <v>124</v>
      </c>
      <c r="F21" s="136" t="s">
        <v>459</v>
      </c>
      <c r="G21" s="268">
        <v>40</v>
      </c>
      <c r="H21" s="136">
        <v>20220492312</v>
      </c>
      <c r="I21" s="249">
        <v>36</v>
      </c>
      <c r="J21" s="136">
        <v>11</v>
      </c>
      <c r="K21" s="136">
        <v>25</v>
      </c>
      <c r="L21" s="136">
        <v>9</v>
      </c>
      <c r="M21" s="136">
        <v>5922</v>
      </c>
      <c r="N21" s="136">
        <v>355111</v>
      </c>
      <c r="O21" s="137">
        <v>22180</v>
      </c>
      <c r="P21" s="137">
        <v>31.87</v>
      </c>
      <c r="Q21" s="136">
        <v>250</v>
      </c>
      <c r="R21" s="137"/>
      <c r="S21" s="137"/>
      <c r="T21" s="137">
        <v>112178.75</v>
      </c>
      <c r="U21" s="97"/>
      <c r="V21" s="97"/>
    </row>
    <row r="22" spans="1:22" s="94" customFormat="1" ht="18.75" customHeight="1" x14ac:dyDescent="0.25">
      <c r="A22" s="223">
        <f t="shared" si="0"/>
        <v>19</v>
      </c>
      <c r="B22" s="133" t="s">
        <v>298</v>
      </c>
      <c r="C22" s="136" t="s">
        <v>460</v>
      </c>
      <c r="D22" s="136" t="s">
        <v>461</v>
      </c>
      <c r="E22" s="248" t="s">
        <v>124</v>
      </c>
      <c r="F22" s="136" t="s">
        <v>462</v>
      </c>
      <c r="G22" s="268">
        <v>40</v>
      </c>
      <c r="H22" s="136">
        <v>20220510666</v>
      </c>
      <c r="I22" s="249">
        <v>33</v>
      </c>
      <c r="J22" s="136">
        <v>14</v>
      </c>
      <c r="K22" s="136">
        <v>19</v>
      </c>
      <c r="L22" s="136">
        <v>8</v>
      </c>
      <c r="M22" s="136">
        <v>3720</v>
      </c>
      <c r="N22" s="136">
        <v>120292</v>
      </c>
      <c r="O22" s="137">
        <v>19802.96</v>
      </c>
      <c r="P22" s="137">
        <v>28.36</v>
      </c>
      <c r="Q22" s="136">
        <v>250</v>
      </c>
      <c r="R22" s="137"/>
      <c r="S22" s="137"/>
      <c r="T22" s="137">
        <v>80342.23</v>
      </c>
      <c r="U22" s="97"/>
      <c r="V22" s="97"/>
    </row>
    <row r="23" spans="1:22" s="94" customFormat="1" ht="18.75" customHeight="1" x14ac:dyDescent="0.25">
      <c r="A23" s="223">
        <f t="shared" si="0"/>
        <v>20</v>
      </c>
      <c r="B23" s="267">
        <v>44844</v>
      </c>
      <c r="C23" s="136" t="s">
        <v>463</v>
      </c>
      <c r="D23" s="136" t="s">
        <v>464</v>
      </c>
      <c r="E23" s="248" t="s">
        <v>135</v>
      </c>
      <c r="F23" s="136" t="s">
        <v>463</v>
      </c>
      <c r="G23" s="268">
        <v>20</v>
      </c>
      <c r="H23" s="145"/>
      <c r="I23" s="249">
        <v>2</v>
      </c>
      <c r="J23" s="136"/>
      <c r="K23" s="136">
        <v>2</v>
      </c>
      <c r="L23" s="136">
        <v>2</v>
      </c>
      <c r="M23" s="136">
        <v>870</v>
      </c>
      <c r="N23" s="136">
        <v>5227</v>
      </c>
      <c r="O23" s="137">
        <v>11216.2</v>
      </c>
      <c r="P23" s="137">
        <v>4.97</v>
      </c>
      <c r="Q23" s="137"/>
      <c r="R23" s="137"/>
      <c r="S23" s="137"/>
      <c r="T23" s="137">
        <v>9180.48</v>
      </c>
      <c r="U23" s="269" t="s">
        <v>465</v>
      </c>
      <c r="V23" s="97"/>
    </row>
    <row r="24" spans="1:22" s="94" customFormat="1" ht="18.75" customHeight="1" x14ac:dyDescent="0.25">
      <c r="A24" s="223">
        <f t="shared" si="0"/>
        <v>21</v>
      </c>
      <c r="B24" s="133" t="s">
        <v>466</v>
      </c>
      <c r="C24" s="136" t="s">
        <v>467</v>
      </c>
      <c r="D24" s="136" t="s">
        <v>468</v>
      </c>
      <c r="E24" s="248" t="s">
        <v>124</v>
      </c>
      <c r="F24" s="136" t="s">
        <v>469</v>
      </c>
      <c r="G24" s="268">
        <v>40</v>
      </c>
      <c r="H24" s="136">
        <v>20220510802</v>
      </c>
      <c r="I24" s="249">
        <v>35</v>
      </c>
      <c r="J24" s="136">
        <v>21</v>
      </c>
      <c r="K24" s="136">
        <v>14</v>
      </c>
      <c r="L24" s="136">
        <v>11</v>
      </c>
      <c r="M24" s="136">
        <v>7360</v>
      </c>
      <c r="N24" s="136">
        <v>305832</v>
      </c>
      <c r="O24" s="137">
        <v>29940.240000000002</v>
      </c>
      <c r="P24" s="137">
        <v>25.05</v>
      </c>
      <c r="Q24" s="136">
        <v>250</v>
      </c>
      <c r="R24" s="137"/>
      <c r="S24" s="137"/>
      <c r="T24" s="137">
        <v>105076.54</v>
      </c>
      <c r="U24" s="97"/>
      <c r="V24" s="97"/>
    </row>
    <row r="25" spans="1:22" s="94" customFormat="1" ht="18.75" customHeight="1" x14ac:dyDescent="0.25">
      <c r="A25" s="223">
        <f t="shared" si="0"/>
        <v>22</v>
      </c>
      <c r="B25" s="133" t="s">
        <v>470</v>
      </c>
      <c r="C25" s="136" t="s">
        <v>471</v>
      </c>
      <c r="D25" s="136" t="s">
        <v>472</v>
      </c>
      <c r="E25" s="134" t="s">
        <v>119</v>
      </c>
      <c r="F25" s="136" t="s">
        <v>473</v>
      </c>
      <c r="G25" s="268">
        <v>40</v>
      </c>
      <c r="H25" s="136">
        <v>20220519454</v>
      </c>
      <c r="I25" s="249">
        <v>23</v>
      </c>
      <c r="J25" s="136">
        <v>12</v>
      </c>
      <c r="K25" s="136">
        <v>11</v>
      </c>
      <c r="L25" s="136">
        <v>12</v>
      </c>
      <c r="M25" s="136">
        <v>8290</v>
      </c>
      <c r="N25" s="136"/>
      <c r="O25" s="137">
        <v>13915.3</v>
      </c>
      <c r="P25" s="137">
        <v>27.62</v>
      </c>
      <c r="Q25" s="136">
        <v>250</v>
      </c>
      <c r="R25" s="137"/>
      <c r="S25" s="137"/>
      <c r="T25" s="137">
        <v>69256.12</v>
      </c>
      <c r="U25" s="97"/>
      <c r="V25" s="97"/>
    </row>
    <row r="26" spans="1:22" s="94" customFormat="1" ht="18.75" customHeight="1" x14ac:dyDescent="0.25">
      <c r="A26" s="223">
        <f t="shared" si="0"/>
        <v>23</v>
      </c>
      <c r="B26" s="267">
        <v>44867</v>
      </c>
      <c r="C26" s="136" t="s">
        <v>474</v>
      </c>
      <c r="D26" s="136">
        <v>10749375</v>
      </c>
      <c r="E26" s="134" t="s">
        <v>475</v>
      </c>
      <c r="F26" s="136" t="s">
        <v>180</v>
      </c>
      <c r="G26" s="268">
        <v>26</v>
      </c>
      <c r="H26" s="141">
        <v>20220559797</v>
      </c>
      <c r="I26" s="249">
        <v>4</v>
      </c>
      <c r="J26" s="136"/>
      <c r="K26" s="136">
        <v>4</v>
      </c>
      <c r="L26" s="136">
        <v>3</v>
      </c>
      <c r="M26" s="136">
        <v>1135</v>
      </c>
      <c r="N26" s="136">
        <v>21095</v>
      </c>
      <c r="O26" s="137">
        <v>595.91</v>
      </c>
      <c r="P26" s="137">
        <v>3.4550000000000001</v>
      </c>
      <c r="Q26" s="136">
        <v>325</v>
      </c>
      <c r="R26" s="137"/>
      <c r="S26" s="137">
        <v>92.2</v>
      </c>
      <c r="T26" s="137">
        <v>11149.14</v>
      </c>
      <c r="U26" s="97"/>
      <c r="V26" s="97"/>
    </row>
    <row r="27" spans="1:22" s="94" customFormat="1" ht="18.75" customHeight="1" x14ac:dyDescent="0.25">
      <c r="A27" s="223">
        <f t="shared" si="0"/>
        <v>24</v>
      </c>
      <c r="B27" s="267">
        <v>44876</v>
      </c>
      <c r="C27" s="136" t="s">
        <v>476</v>
      </c>
      <c r="D27" s="136">
        <v>67521619</v>
      </c>
      <c r="E27" s="134" t="s">
        <v>124</v>
      </c>
      <c r="F27" s="136" t="s">
        <v>477</v>
      </c>
      <c r="G27" s="268">
        <v>40</v>
      </c>
      <c r="H27" s="136">
        <v>20220520351</v>
      </c>
      <c r="I27" s="249">
        <v>37</v>
      </c>
      <c r="J27" s="136">
        <v>19</v>
      </c>
      <c r="K27" s="136">
        <v>18</v>
      </c>
      <c r="L27" s="136">
        <v>20</v>
      </c>
      <c r="M27" s="136">
        <v>6287</v>
      </c>
      <c r="N27" s="136">
        <v>475234</v>
      </c>
      <c r="O27" s="137">
        <v>24017.53</v>
      </c>
      <c r="P27" s="137">
        <v>33.273000000000003</v>
      </c>
      <c r="Q27" s="136">
        <v>250</v>
      </c>
      <c r="R27" s="137"/>
      <c r="S27" s="137"/>
      <c r="T27" s="137">
        <v>134265.65</v>
      </c>
      <c r="U27" s="97"/>
      <c r="V27" s="97"/>
    </row>
    <row r="28" spans="1:22" s="94" customFormat="1" ht="18.75" customHeight="1" x14ac:dyDescent="0.25">
      <c r="A28" s="223">
        <f t="shared" si="0"/>
        <v>25</v>
      </c>
      <c r="B28" s="267">
        <v>44880</v>
      </c>
      <c r="C28" s="136" t="s">
        <v>478</v>
      </c>
      <c r="D28" s="136">
        <v>63188307</v>
      </c>
      <c r="E28" s="134" t="s">
        <v>124</v>
      </c>
      <c r="F28" s="136" t="s">
        <v>479</v>
      </c>
      <c r="G28" s="268">
        <v>40</v>
      </c>
      <c r="H28" s="145">
        <v>20220519639</v>
      </c>
      <c r="I28" s="249">
        <v>40</v>
      </c>
      <c r="J28" s="136">
        <v>31</v>
      </c>
      <c r="K28" s="136">
        <v>9</v>
      </c>
      <c r="L28" s="136">
        <v>5</v>
      </c>
      <c r="M28" s="136">
        <v>4653</v>
      </c>
      <c r="N28" s="136">
        <v>229094</v>
      </c>
      <c r="O28" s="137">
        <v>25339.32</v>
      </c>
      <c r="P28" s="137">
        <v>34.677</v>
      </c>
      <c r="Q28" s="136">
        <v>250</v>
      </c>
      <c r="R28" s="137"/>
      <c r="S28" s="137"/>
      <c r="T28" s="137">
        <v>103842.22</v>
      </c>
      <c r="U28" s="97"/>
      <c r="V28" s="97"/>
    </row>
    <row r="29" spans="1:22" s="94" customFormat="1" ht="18.75" customHeight="1" x14ac:dyDescent="0.25">
      <c r="A29" s="223">
        <f t="shared" si="0"/>
        <v>26</v>
      </c>
      <c r="B29" s="270">
        <v>44573</v>
      </c>
      <c r="C29" s="271">
        <v>222777392</v>
      </c>
      <c r="D29" s="271" t="s">
        <v>480</v>
      </c>
      <c r="E29" s="167" t="s">
        <v>481</v>
      </c>
      <c r="F29" s="271" t="s">
        <v>482</v>
      </c>
      <c r="G29" s="272">
        <v>40</v>
      </c>
      <c r="H29" s="271">
        <v>20220614137</v>
      </c>
      <c r="I29" s="168">
        <v>39</v>
      </c>
      <c r="J29" s="271">
        <v>22</v>
      </c>
      <c r="K29" s="271">
        <v>17</v>
      </c>
      <c r="L29" s="136">
        <v>21</v>
      </c>
      <c r="M29" s="136">
        <v>6066</v>
      </c>
      <c r="N29" s="136">
        <v>202234</v>
      </c>
      <c r="O29" s="137">
        <v>23559.05</v>
      </c>
      <c r="P29" s="137">
        <v>29.379000000000001</v>
      </c>
      <c r="Q29" s="136">
        <v>250</v>
      </c>
      <c r="R29" s="137"/>
      <c r="S29" s="137"/>
      <c r="T29" s="137">
        <v>100372.41</v>
      </c>
      <c r="U29" s="97"/>
      <c r="V29" s="97"/>
    </row>
    <row r="30" spans="1:22" s="94" customFormat="1" ht="18.75" customHeight="1" x14ac:dyDescent="0.25">
      <c r="A30" s="223">
        <f t="shared" si="0"/>
        <v>27</v>
      </c>
      <c r="B30" s="270">
        <v>44902</v>
      </c>
      <c r="C30" s="271" t="s">
        <v>483</v>
      </c>
      <c r="D30" s="271" t="s">
        <v>484</v>
      </c>
      <c r="E30" s="167" t="s">
        <v>124</v>
      </c>
      <c r="F30" s="271" t="s">
        <v>485</v>
      </c>
      <c r="G30" s="272">
        <v>20</v>
      </c>
      <c r="H30" s="271">
        <v>20220632491</v>
      </c>
      <c r="I30" s="168">
        <v>14</v>
      </c>
      <c r="J30" s="271">
        <v>13</v>
      </c>
      <c r="K30" s="271">
        <v>1</v>
      </c>
      <c r="L30" s="136">
        <v>1</v>
      </c>
      <c r="M30" s="136">
        <v>52</v>
      </c>
      <c r="N30" s="136">
        <v>2709</v>
      </c>
      <c r="O30" s="136">
        <v>6407</v>
      </c>
      <c r="P30" s="137">
        <v>13.1</v>
      </c>
      <c r="Q30" s="136">
        <v>250</v>
      </c>
      <c r="R30" s="137"/>
      <c r="S30" s="137"/>
      <c r="T30" s="137">
        <v>52255.040000000001</v>
      </c>
      <c r="U30" s="97"/>
      <c r="V30" s="97"/>
    </row>
    <row r="31" spans="1:22" s="94" customFormat="1" ht="18.75" customHeight="1" x14ac:dyDescent="0.25">
      <c r="A31" s="223">
        <f t="shared" si="0"/>
        <v>28</v>
      </c>
      <c r="B31" s="270">
        <v>44908</v>
      </c>
      <c r="C31" s="271" t="s">
        <v>486</v>
      </c>
      <c r="D31" s="271" t="s">
        <v>487</v>
      </c>
      <c r="E31" s="167" t="s">
        <v>119</v>
      </c>
      <c r="F31" s="271" t="s">
        <v>488</v>
      </c>
      <c r="G31" s="272">
        <v>40</v>
      </c>
      <c r="H31" s="271">
        <v>20220638736</v>
      </c>
      <c r="I31" s="168">
        <v>23</v>
      </c>
      <c r="J31" s="271">
        <v>9</v>
      </c>
      <c r="K31" s="271">
        <v>15</v>
      </c>
      <c r="L31" s="136">
        <v>11</v>
      </c>
      <c r="M31" s="136">
        <v>6373</v>
      </c>
      <c r="N31" s="136">
        <v>98835</v>
      </c>
      <c r="O31" s="137">
        <v>16723.5</v>
      </c>
      <c r="P31" s="137">
        <v>43.6</v>
      </c>
      <c r="Q31" s="136">
        <v>250</v>
      </c>
      <c r="R31" s="137"/>
      <c r="S31" s="137"/>
      <c r="T31" s="137">
        <v>109440.9</v>
      </c>
      <c r="U31" s="97"/>
      <c r="V31" s="97"/>
    </row>
    <row r="32" spans="1:22" s="94" customFormat="1" ht="18.75" customHeight="1" x14ac:dyDescent="0.25">
      <c r="A32" s="223">
        <f t="shared" si="0"/>
        <v>29</v>
      </c>
      <c r="B32" s="166" t="s">
        <v>489</v>
      </c>
      <c r="C32" s="271" t="s">
        <v>490</v>
      </c>
      <c r="D32" s="271" t="s">
        <v>490</v>
      </c>
      <c r="E32" s="167" t="s">
        <v>135</v>
      </c>
      <c r="F32" s="271"/>
      <c r="G32" s="273">
        <v>20</v>
      </c>
      <c r="H32" s="274">
        <v>20220645648</v>
      </c>
      <c r="I32" s="271">
        <v>1</v>
      </c>
      <c r="J32" s="271"/>
      <c r="K32" s="271"/>
      <c r="L32" s="136">
        <v>1</v>
      </c>
      <c r="M32" s="136">
        <v>1</v>
      </c>
      <c r="N32" s="136">
        <v>180</v>
      </c>
      <c r="O32" s="136">
        <v>3</v>
      </c>
      <c r="P32" s="137">
        <v>0.08</v>
      </c>
      <c r="Q32" s="136">
        <v>175</v>
      </c>
      <c r="R32" s="137"/>
      <c r="S32" s="137"/>
      <c r="T32" s="137">
        <v>47.17</v>
      </c>
      <c r="U32" s="97"/>
      <c r="V32" s="97"/>
    </row>
    <row r="33" spans="1:22" s="94" customFormat="1" ht="18.75" customHeight="1" x14ac:dyDescent="0.25">
      <c r="A33" s="223">
        <f t="shared" si="0"/>
        <v>30</v>
      </c>
      <c r="B33" s="166" t="s">
        <v>491</v>
      </c>
      <c r="C33" s="271" t="s">
        <v>492</v>
      </c>
      <c r="D33" s="271" t="s">
        <v>492</v>
      </c>
      <c r="E33" s="167" t="s">
        <v>135</v>
      </c>
      <c r="F33" s="271">
        <v>689017</v>
      </c>
      <c r="G33" s="273">
        <v>20</v>
      </c>
      <c r="H33" s="274">
        <v>20220652446</v>
      </c>
      <c r="I33" s="271">
        <v>4</v>
      </c>
      <c r="J33" s="271">
        <v>4</v>
      </c>
      <c r="K33" s="271"/>
      <c r="L33" s="136">
        <v>1</v>
      </c>
      <c r="M33" s="193">
        <v>96</v>
      </c>
      <c r="N33" s="136">
        <v>94</v>
      </c>
      <c r="O33" s="136">
        <v>189</v>
      </c>
      <c r="P33" s="137">
        <v>1.84</v>
      </c>
      <c r="Q33" s="137"/>
      <c r="R33" s="137"/>
      <c r="S33" s="137"/>
      <c r="T33" s="137">
        <v>1422.39</v>
      </c>
      <c r="U33" s="97"/>
      <c r="V33" s="97"/>
    </row>
    <row r="34" spans="1:22" s="94" customFormat="1" ht="18.75" customHeight="1" x14ac:dyDescent="0.25">
      <c r="A34" s="223">
        <f t="shared" si="0"/>
        <v>31</v>
      </c>
      <c r="B34" s="270">
        <v>44916</v>
      </c>
      <c r="C34" s="271" t="s">
        <v>493</v>
      </c>
      <c r="D34" s="271" t="s">
        <v>494</v>
      </c>
      <c r="E34" s="167" t="s">
        <v>124</v>
      </c>
      <c r="F34" s="271" t="s">
        <v>495</v>
      </c>
      <c r="G34" s="273">
        <v>40</v>
      </c>
      <c r="H34" s="274">
        <v>20220613389</v>
      </c>
      <c r="I34" s="271">
        <v>36</v>
      </c>
      <c r="J34" s="271">
        <v>20</v>
      </c>
      <c r="K34" s="271">
        <v>16</v>
      </c>
      <c r="L34" s="136">
        <v>13</v>
      </c>
      <c r="M34" s="193">
        <v>5792</v>
      </c>
      <c r="N34" s="136">
        <v>280658</v>
      </c>
      <c r="O34" s="137">
        <v>24739.86</v>
      </c>
      <c r="P34" s="137">
        <v>35.22</v>
      </c>
      <c r="Q34" s="136">
        <v>250</v>
      </c>
      <c r="R34" s="137"/>
      <c r="S34" s="137"/>
      <c r="T34" s="137">
        <v>106543.59</v>
      </c>
      <c r="U34" s="97"/>
      <c r="V34" s="97"/>
    </row>
    <row r="35" spans="1:22" s="94" customFormat="1" ht="18.75" customHeight="1" x14ac:dyDescent="0.25">
      <c r="A35" s="223">
        <f t="shared" si="0"/>
        <v>32</v>
      </c>
      <c r="B35" s="166" t="s">
        <v>390</v>
      </c>
      <c r="C35" s="271">
        <v>32116430</v>
      </c>
      <c r="D35" s="271">
        <v>32116430</v>
      </c>
      <c r="E35" s="167" t="s">
        <v>124</v>
      </c>
      <c r="F35" s="271" t="s">
        <v>496</v>
      </c>
      <c r="G35" s="272">
        <v>26</v>
      </c>
      <c r="H35" s="271"/>
      <c r="I35" s="168">
        <v>4</v>
      </c>
      <c r="J35" s="271">
        <v>4</v>
      </c>
      <c r="K35" s="271"/>
      <c r="L35" s="136">
        <v>1</v>
      </c>
      <c r="M35" s="136">
        <v>91</v>
      </c>
      <c r="N35" s="136">
        <v>494</v>
      </c>
      <c r="O35" s="137">
        <v>229.38</v>
      </c>
      <c r="P35" s="137">
        <v>4.03</v>
      </c>
      <c r="Q35" s="136">
        <v>175</v>
      </c>
      <c r="R35" s="137"/>
      <c r="S35" s="137"/>
      <c r="T35" s="137">
        <v>2261.29</v>
      </c>
      <c r="U35" s="275" t="s">
        <v>497</v>
      </c>
      <c r="V35" s="97"/>
    </row>
    <row r="36" spans="1:22" s="94" customFormat="1" ht="18.75" customHeight="1" x14ac:dyDescent="0.25">
      <c r="A36" s="223">
        <f t="shared" si="0"/>
        <v>33</v>
      </c>
      <c r="B36" s="166" t="s">
        <v>498</v>
      </c>
      <c r="C36" s="271" t="s">
        <v>499</v>
      </c>
      <c r="D36" s="271" t="s">
        <v>499</v>
      </c>
      <c r="E36" s="167" t="s">
        <v>287</v>
      </c>
      <c r="F36" s="271" t="s">
        <v>500</v>
      </c>
      <c r="G36" s="272">
        <v>26</v>
      </c>
      <c r="H36" s="271">
        <v>20220661985</v>
      </c>
      <c r="I36" s="168">
        <v>2</v>
      </c>
      <c r="J36" s="271">
        <v>2</v>
      </c>
      <c r="K36" s="271"/>
      <c r="L36" s="136">
        <v>2</v>
      </c>
      <c r="M36" s="136">
        <v>744</v>
      </c>
      <c r="N36" s="136">
        <v>9330</v>
      </c>
      <c r="O36" s="137">
        <v>729.6</v>
      </c>
      <c r="P36" s="137">
        <v>3.82</v>
      </c>
      <c r="Q36" s="137"/>
      <c r="R36" s="137"/>
      <c r="S36" s="137"/>
      <c r="T36" s="137">
        <v>1768.84</v>
      </c>
      <c r="U36" s="97"/>
      <c r="V36" s="97"/>
    </row>
    <row r="37" spans="1:22" s="94" customFormat="1" ht="18.75" customHeight="1" x14ac:dyDescent="0.25">
      <c r="A37" s="223">
        <f t="shared" si="0"/>
        <v>34</v>
      </c>
      <c r="B37" s="166" t="s">
        <v>498</v>
      </c>
      <c r="C37" s="271" t="s">
        <v>501</v>
      </c>
      <c r="D37" s="271" t="s">
        <v>501</v>
      </c>
      <c r="E37" s="167" t="s">
        <v>124</v>
      </c>
      <c r="F37" s="271">
        <v>724816</v>
      </c>
      <c r="G37" s="273">
        <v>26</v>
      </c>
      <c r="H37" s="274"/>
      <c r="I37" s="168">
        <v>2</v>
      </c>
      <c r="J37" s="271">
        <v>2</v>
      </c>
      <c r="K37" s="271"/>
      <c r="L37" s="136">
        <v>2</v>
      </c>
      <c r="M37" s="136">
        <v>131</v>
      </c>
      <c r="N37" s="136">
        <v>6735</v>
      </c>
      <c r="O37" s="137">
        <v>1434</v>
      </c>
      <c r="P37" s="137">
        <v>2.4700000000000002</v>
      </c>
      <c r="Q37" s="136">
        <v>175</v>
      </c>
      <c r="R37" s="137"/>
      <c r="S37" s="137"/>
      <c r="T37" s="137">
        <v>7863.75</v>
      </c>
      <c r="U37" s="275" t="s">
        <v>497</v>
      </c>
      <c r="V37" s="97"/>
    </row>
    <row r="38" spans="1:22" s="94" customFormat="1" ht="18.75" customHeight="1" x14ac:dyDescent="0.25">
      <c r="A38" s="223">
        <f t="shared" si="0"/>
        <v>35</v>
      </c>
      <c r="B38" s="166" t="s">
        <v>498</v>
      </c>
      <c r="C38" s="271" t="s">
        <v>502</v>
      </c>
      <c r="D38" s="271" t="s">
        <v>502</v>
      </c>
      <c r="E38" s="167" t="s">
        <v>119</v>
      </c>
      <c r="F38" s="271" t="s">
        <v>503</v>
      </c>
      <c r="G38" s="273">
        <v>26</v>
      </c>
      <c r="H38" s="274"/>
      <c r="I38" s="271">
        <v>2</v>
      </c>
      <c r="J38" s="271"/>
      <c r="K38" s="271">
        <v>2</v>
      </c>
      <c r="L38" s="136">
        <v>1</v>
      </c>
      <c r="M38" s="136">
        <v>558</v>
      </c>
      <c r="N38" s="136">
        <v>558</v>
      </c>
      <c r="O38" s="137">
        <v>241.8</v>
      </c>
      <c r="P38" s="137">
        <v>2.41</v>
      </c>
      <c r="Q38" s="136">
        <v>175</v>
      </c>
      <c r="R38" s="137"/>
      <c r="S38" s="137"/>
      <c r="T38" s="137">
        <v>3225.24</v>
      </c>
      <c r="U38" s="275" t="s">
        <v>497</v>
      </c>
      <c r="V38" s="97"/>
    </row>
    <row r="39" spans="1:22" s="94" customFormat="1" ht="18.75" customHeight="1" x14ac:dyDescent="0.25">
      <c r="A39" s="223">
        <f t="shared" si="0"/>
        <v>36</v>
      </c>
      <c r="B39" s="270">
        <v>44931</v>
      </c>
      <c r="C39" s="271"/>
      <c r="D39" s="271"/>
      <c r="E39" s="167"/>
      <c r="F39" s="271" t="s">
        <v>504</v>
      </c>
      <c r="G39" s="273">
        <v>20</v>
      </c>
      <c r="H39" s="274"/>
      <c r="I39" s="271">
        <v>1</v>
      </c>
      <c r="J39" s="271">
        <v>1</v>
      </c>
      <c r="K39" s="271"/>
      <c r="L39" s="136">
        <v>2</v>
      </c>
      <c r="M39" s="136">
        <v>292</v>
      </c>
      <c r="N39" s="136">
        <v>12170</v>
      </c>
      <c r="O39" s="136"/>
      <c r="P39" s="136"/>
      <c r="Q39" s="137"/>
      <c r="R39" s="137"/>
      <c r="S39" s="137"/>
      <c r="T39" s="137"/>
      <c r="U39" s="97"/>
      <c r="V39" s="97"/>
    </row>
    <row r="40" spans="1:22" s="94" customFormat="1" ht="18.75" customHeight="1" x14ac:dyDescent="0.25">
      <c r="A40" s="223">
        <f t="shared" si="0"/>
        <v>37</v>
      </c>
      <c r="B40" s="270">
        <v>44931</v>
      </c>
      <c r="C40" s="136">
        <v>223100940</v>
      </c>
      <c r="D40" s="136" t="s">
        <v>505</v>
      </c>
      <c r="E40" s="134" t="s">
        <v>124</v>
      </c>
      <c r="F40" s="136" t="s">
        <v>506</v>
      </c>
      <c r="G40" s="145">
        <v>40</v>
      </c>
      <c r="H40" s="141">
        <v>20220458363</v>
      </c>
      <c r="I40" s="136">
        <v>15</v>
      </c>
      <c r="J40" s="136"/>
      <c r="K40" s="136">
        <v>15</v>
      </c>
      <c r="L40" s="136">
        <v>33</v>
      </c>
      <c r="M40" s="136">
        <v>1355</v>
      </c>
      <c r="N40" s="136">
        <v>65040</v>
      </c>
      <c r="O40" s="137">
        <v>7994.5</v>
      </c>
      <c r="P40" s="137">
        <v>34.5</v>
      </c>
      <c r="Q40" s="136">
        <v>250</v>
      </c>
      <c r="R40" s="137"/>
      <c r="S40" s="137"/>
      <c r="T40" s="137">
        <v>48780</v>
      </c>
      <c r="U40" s="97"/>
      <c r="V40" s="97"/>
    </row>
    <row r="41" spans="1:22" s="94" customFormat="1" ht="18.75" customHeight="1" x14ac:dyDescent="0.25">
      <c r="A41" s="223">
        <f t="shared" si="0"/>
        <v>38</v>
      </c>
      <c r="B41" s="270">
        <v>44931</v>
      </c>
      <c r="C41" s="136">
        <v>5331306724</v>
      </c>
      <c r="D41" s="136">
        <v>5331306724</v>
      </c>
      <c r="E41" s="134" t="s">
        <v>287</v>
      </c>
      <c r="F41" s="136" t="s">
        <v>507</v>
      </c>
      <c r="G41" s="145">
        <v>20</v>
      </c>
      <c r="H41" s="141">
        <v>20230000703</v>
      </c>
      <c r="I41" s="136">
        <v>1</v>
      </c>
      <c r="J41" s="136">
        <v>1</v>
      </c>
      <c r="K41" s="136"/>
      <c r="L41" s="136">
        <v>1</v>
      </c>
      <c r="M41" s="136">
        <v>68</v>
      </c>
      <c r="N41" s="136">
        <v>1020</v>
      </c>
      <c r="O41" s="136">
        <v>34</v>
      </c>
      <c r="P41" s="137">
        <v>0.08</v>
      </c>
      <c r="Q41" s="136">
        <v>175</v>
      </c>
      <c r="R41" s="137"/>
      <c r="S41" s="137"/>
      <c r="T41" s="137">
        <v>255.37</v>
      </c>
      <c r="U41" s="97"/>
      <c r="V41" s="97"/>
    </row>
    <row r="42" spans="1:22" s="94" customFormat="1" ht="18.75" customHeight="1" x14ac:dyDescent="0.25">
      <c r="A42" s="223">
        <f t="shared" si="0"/>
        <v>39</v>
      </c>
      <c r="B42" s="267"/>
      <c r="C42" s="136"/>
      <c r="D42" s="136"/>
      <c r="E42" s="134"/>
      <c r="F42" s="136"/>
      <c r="G42" s="145"/>
      <c r="H42" s="141"/>
      <c r="I42" s="136"/>
      <c r="J42" s="136"/>
      <c r="K42" s="136"/>
      <c r="L42" s="136"/>
      <c r="M42" s="136"/>
      <c r="N42" s="136"/>
      <c r="O42" s="136"/>
      <c r="P42" s="136"/>
      <c r="Q42" s="137"/>
      <c r="R42" s="137"/>
      <c r="S42" s="137"/>
      <c r="T42" s="137"/>
      <c r="U42" s="97"/>
      <c r="V42" s="97"/>
    </row>
    <row r="43" spans="1:22" s="94" customFormat="1" ht="18.75" customHeight="1" x14ac:dyDescent="0.25">
      <c r="A43" s="223">
        <f t="shared" si="0"/>
        <v>40</v>
      </c>
      <c r="B43" s="267"/>
      <c r="C43" s="136"/>
      <c r="D43" s="136"/>
      <c r="E43" s="134"/>
      <c r="F43" s="136"/>
      <c r="G43" s="145"/>
      <c r="H43" s="141"/>
      <c r="I43" s="136"/>
      <c r="J43" s="136"/>
      <c r="K43" s="136"/>
      <c r="L43" s="136"/>
      <c r="M43" s="136"/>
      <c r="N43" s="136"/>
      <c r="O43" s="136"/>
      <c r="P43" s="136"/>
      <c r="Q43" s="137"/>
      <c r="R43" s="137"/>
      <c r="S43" s="137"/>
      <c r="T43" s="137"/>
      <c r="U43" s="97"/>
      <c r="V43" s="97"/>
    </row>
    <row r="44" spans="1:22" s="94" customFormat="1" ht="18.75" customHeight="1" x14ac:dyDescent="0.25">
      <c r="A44" s="223">
        <f t="shared" si="0"/>
        <v>41</v>
      </c>
      <c r="B44" s="267"/>
      <c r="C44" s="136"/>
      <c r="D44" s="136"/>
      <c r="E44" s="134"/>
      <c r="F44" s="136"/>
      <c r="G44" s="145"/>
      <c r="H44" s="141"/>
      <c r="I44" s="136"/>
      <c r="J44" s="136"/>
      <c r="K44" s="136"/>
      <c r="L44" s="136"/>
      <c r="M44" s="136"/>
      <c r="N44" s="136"/>
      <c r="O44" s="136"/>
      <c r="P44" s="136"/>
      <c r="Q44" s="137"/>
      <c r="R44" s="137"/>
      <c r="S44" s="137"/>
      <c r="T44" s="137"/>
      <c r="U44" s="97"/>
      <c r="V44" s="97"/>
    </row>
    <row r="45" spans="1:22" s="94" customFormat="1" ht="18.75" customHeight="1" x14ac:dyDescent="0.25">
      <c r="A45" s="223">
        <f t="shared" si="0"/>
        <v>42</v>
      </c>
      <c r="B45" s="267"/>
      <c r="C45" s="136"/>
      <c r="D45" s="136"/>
      <c r="E45" s="134"/>
      <c r="F45" s="136"/>
      <c r="G45" s="145"/>
      <c r="H45" s="141"/>
      <c r="I45" s="136"/>
      <c r="J45" s="136"/>
      <c r="K45" s="136"/>
      <c r="L45" s="136"/>
      <c r="M45" s="136"/>
      <c r="N45" s="136"/>
      <c r="O45" s="136"/>
      <c r="P45" s="136"/>
      <c r="Q45" s="137"/>
      <c r="R45" s="137"/>
      <c r="S45" s="137"/>
      <c r="T45" s="137"/>
      <c r="U45" s="97"/>
      <c r="V45" s="97"/>
    </row>
    <row r="46" spans="1:22" s="94" customFormat="1" ht="18.75" customHeight="1" x14ac:dyDescent="0.25">
      <c r="A46" s="223">
        <f t="shared" si="0"/>
        <v>43</v>
      </c>
      <c r="B46" s="267"/>
      <c r="C46" s="136"/>
      <c r="D46" s="136"/>
      <c r="E46" s="134"/>
      <c r="F46" s="136"/>
      <c r="G46" s="145"/>
      <c r="H46" s="141"/>
      <c r="I46" s="136"/>
      <c r="J46" s="136"/>
      <c r="K46" s="136"/>
      <c r="L46" s="136"/>
      <c r="M46" s="136"/>
      <c r="N46" s="136"/>
      <c r="O46" s="136"/>
      <c r="P46" s="136"/>
      <c r="Q46" s="137"/>
      <c r="R46" s="137"/>
      <c r="S46" s="137"/>
      <c r="T46" s="137"/>
      <c r="U46" s="97"/>
      <c r="V46" s="97"/>
    </row>
    <row r="47" spans="1:22" s="94" customFormat="1" ht="18.75" customHeight="1" x14ac:dyDescent="0.25">
      <c r="A47" s="223">
        <f t="shared" si="0"/>
        <v>44</v>
      </c>
      <c r="B47" s="267"/>
      <c r="C47" s="136"/>
      <c r="D47" s="136"/>
      <c r="E47" s="134"/>
      <c r="F47" s="136"/>
      <c r="G47" s="145"/>
      <c r="H47" s="209"/>
      <c r="I47" s="136"/>
      <c r="J47" s="136"/>
      <c r="K47" s="136"/>
      <c r="L47" s="136"/>
      <c r="M47" s="136"/>
      <c r="N47" s="136"/>
      <c r="O47" s="136"/>
      <c r="P47" s="136"/>
      <c r="Q47" s="137"/>
      <c r="R47" s="137"/>
      <c r="S47" s="137"/>
      <c r="T47" s="137"/>
      <c r="U47" s="97"/>
      <c r="V47" s="97"/>
    </row>
    <row r="48" spans="1:22" s="94" customFormat="1" ht="18.75" customHeight="1" x14ac:dyDescent="0.25">
      <c r="A48" s="223">
        <f t="shared" si="0"/>
        <v>45</v>
      </c>
      <c r="B48" s="267"/>
      <c r="C48" s="136"/>
      <c r="D48" s="136"/>
      <c r="E48" s="134"/>
      <c r="F48" s="136"/>
      <c r="G48" s="268"/>
      <c r="H48" s="136"/>
      <c r="I48" s="249"/>
      <c r="J48" s="136"/>
      <c r="K48" s="136"/>
      <c r="L48" s="136"/>
      <c r="M48" s="136"/>
      <c r="N48" s="136"/>
      <c r="O48" s="136"/>
      <c r="P48" s="136"/>
      <c r="Q48" s="137"/>
      <c r="R48" s="137"/>
      <c r="S48" s="137"/>
      <c r="T48" s="137"/>
      <c r="U48" s="97"/>
      <c r="V48" s="97"/>
    </row>
    <row r="49" spans="1:22" s="94" customFormat="1" ht="18.75" customHeight="1" x14ac:dyDescent="0.25">
      <c r="A49" s="223">
        <f t="shared" si="0"/>
        <v>46</v>
      </c>
      <c r="B49" s="267"/>
      <c r="C49" s="136"/>
      <c r="D49" s="136"/>
      <c r="E49" s="134"/>
      <c r="F49" s="136"/>
      <c r="G49" s="268"/>
      <c r="H49" s="136"/>
      <c r="I49" s="249"/>
      <c r="J49" s="136"/>
      <c r="K49" s="136"/>
      <c r="L49" s="136"/>
      <c r="M49" s="136"/>
      <c r="N49" s="136"/>
      <c r="O49" s="136"/>
      <c r="P49" s="136"/>
      <c r="Q49" s="137"/>
      <c r="R49" s="137"/>
      <c r="S49" s="137"/>
      <c r="T49" s="137"/>
      <c r="U49" s="97"/>
      <c r="V49" s="97"/>
    </row>
    <row r="50" spans="1:22" s="94" customFormat="1" ht="18.75" customHeight="1" x14ac:dyDescent="0.25">
      <c r="A50" s="223">
        <v>47</v>
      </c>
      <c r="B50" s="267"/>
      <c r="C50" s="136"/>
      <c r="D50" s="136"/>
      <c r="E50" s="134"/>
      <c r="F50" s="136"/>
      <c r="G50" s="268"/>
      <c r="H50" s="136"/>
      <c r="I50" s="249"/>
      <c r="J50" s="136"/>
      <c r="K50" s="136"/>
      <c r="L50" s="136"/>
      <c r="M50" s="136"/>
      <c r="N50" s="136"/>
      <c r="O50" s="136"/>
      <c r="P50" s="136"/>
      <c r="Q50" s="137"/>
      <c r="R50" s="137"/>
      <c r="S50" s="137"/>
      <c r="T50" s="137"/>
      <c r="U50" s="97"/>
      <c r="V50" s="97"/>
    </row>
    <row r="51" spans="1:22" s="94" customFormat="1" ht="18.75" customHeight="1" x14ac:dyDescent="0.25">
      <c r="A51" s="223">
        <v>48</v>
      </c>
      <c r="B51" s="267"/>
      <c r="C51" s="136"/>
      <c r="D51" s="136"/>
      <c r="E51" s="134"/>
      <c r="F51" s="136"/>
      <c r="G51" s="268"/>
      <c r="H51" s="136"/>
      <c r="I51" s="249"/>
      <c r="J51" s="136"/>
      <c r="K51" s="136"/>
      <c r="L51" s="136"/>
      <c r="M51" s="136"/>
      <c r="N51" s="136"/>
      <c r="O51" s="136"/>
      <c r="P51" s="136"/>
      <c r="Q51" s="137"/>
      <c r="R51" s="137"/>
      <c r="S51" s="137"/>
      <c r="T51" s="137"/>
      <c r="U51" s="97"/>
      <c r="V51" s="97"/>
    </row>
    <row r="52" spans="1:22" s="94" customFormat="1" ht="18.75" customHeight="1" x14ac:dyDescent="0.25">
      <c r="A52" s="223">
        <v>49</v>
      </c>
      <c r="B52" s="267"/>
      <c r="C52" s="136"/>
      <c r="D52" s="136"/>
      <c r="E52" s="134"/>
      <c r="F52" s="136"/>
      <c r="G52" s="268"/>
      <c r="H52" s="136"/>
      <c r="I52" s="249"/>
      <c r="J52" s="136"/>
      <c r="K52" s="136"/>
      <c r="L52" s="136"/>
      <c r="M52" s="136"/>
      <c r="N52" s="136"/>
      <c r="O52" s="136"/>
      <c r="P52" s="136"/>
      <c r="Q52" s="137"/>
      <c r="R52" s="137"/>
      <c r="S52" s="137"/>
      <c r="T52" s="137"/>
      <c r="U52" s="97"/>
      <c r="V52" s="97"/>
    </row>
    <row r="53" spans="1:22" s="94" customFormat="1" ht="18.75" customHeight="1" x14ac:dyDescent="0.25">
      <c r="A53" s="223">
        <v>50</v>
      </c>
      <c r="B53" s="267"/>
      <c r="C53" s="136"/>
      <c r="D53" s="136"/>
      <c r="E53" s="134"/>
      <c r="F53" s="136"/>
      <c r="G53" s="268"/>
      <c r="H53" s="136"/>
      <c r="I53" s="249"/>
      <c r="J53" s="136"/>
      <c r="K53" s="136"/>
      <c r="L53" s="136"/>
      <c r="M53" s="136"/>
      <c r="N53" s="136"/>
      <c r="O53" s="136"/>
      <c r="P53" s="136"/>
      <c r="Q53" s="137"/>
      <c r="R53" s="137"/>
      <c r="S53" s="137"/>
      <c r="T53" s="137"/>
      <c r="U53" s="97"/>
      <c r="V53" s="97"/>
    </row>
    <row r="54" spans="1:22" s="94" customFormat="1" ht="18.75" customHeight="1" x14ac:dyDescent="0.25">
      <c r="A54" s="223">
        <v>51</v>
      </c>
      <c r="B54" s="267"/>
      <c r="C54" s="136"/>
      <c r="D54" s="136"/>
      <c r="E54" s="134"/>
      <c r="F54" s="136"/>
      <c r="G54" s="268"/>
      <c r="H54" s="136"/>
      <c r="I54" s="249"/>
      <c r="J54" s="136"/>
      <c r="K54" s="136"/>
      <c r="L54" s="136"/>
      <c r="M54" s="136"/>
      <c r="N54" s="136"/>
      <c r="O54" s="136"/>
      <c r="P54" s="136"/>
      <c r="Q54" s="137"/>
      <c r="R54" s="137"/>
      <c r="S54" s="137"/>
      <c r="T54" s="137"/>
      <c r="U54" s="97"/>
      <c r="V54" s="97"/>
    </row>
    <row r="55" spans="1:22" s="94" customFormat="1" ht="18.75" customHeight="1" x14ac:dyDescent="0.25">
      <c r="A55" s="223">
        <v>52</v>
      </c>
      <c r="B55" s="267"/>
      <c r="C55" s="136"/>
      <c r="D55" s="136"/>
      <c r="E55" s="134"/>
      <c r="F55" s="136"/>
      <c r="G55" s="268"/>
      <c r="H55" s="136"/>
      <c r="I55" s="249"/>
      <c r="J55" s="136"/>
      <c r="K55" s="136"/>
      <c r="L55" s="136"/>
      <c r="M55" s="136"/>
      <c r="N55" s="136"/>
      <c r="O55" s="136"/>
      <c r="P55" s="136"/>
      <c r="Q55" s="137"/>
      <c r="R55" s="137"/>
      <c r="S55" s="137"/>
      <c r="T55" s="137"/>
      <c r="U55" s="97"/>
      <c r="V55" s="97"/>
    </row>
    <row r="56" spans="1:22" s="94" customFormat="1" ht="18.75" customHeight="1" x14ac:dyDescent="0.25">
      <c r="A56" s="223">
        <v>53</v>
      </c>
      <c r="B56" s="267"/>
      <c r="C56" s="136"/>
      <c r="D56" s="136"/>
      <c r="E56" s="134"/>
      <c r="F56" s="136"/>
      <c r="G56" s="268"/>
      <c r="H56" s="136"/>
      <c r="I56" s="249"/>
      <c r="J56" s="136"/>
      <c r="K56" s="136"/>
      <c r="L56" s="136"/>
      <c r="M56" s="136"/>
      <c r="N56" s="136"/>
      <c r="O56" s="136"/>
      <c r="P56" s="136"/>
      <c r="Q56" s="137"/>
      <c r="R56" s="137"/>
      <c r="S56" s="137"/>
      <c r="T56" s="137"/>
      <c r="U56" s="97"/>
      <c r="V56" s="97"/>
    </row>
    <row r="57" spans="1:22" s="94" customFormat="1" ht="18.75" customHeight="1" x14ac:dyDescent="0.25">
      <c r="A57" s="223">
        <v>54</v>
      </c>
      <c r="B57" s="267"/>
      <c r="C57" s="136"/>
      <c r="D57" s="136"/>
      <c r="E57" s="134"/>
      <c r="F57" s="136"/>
      <c r="G57" s="268"/>
      <c r="H57" s="136"/>
      <c r="I57" s="249"/>
      <c r="J57" s="136"/>
      <c r="K57" s="136"/>
      <c r="L57" s="136"/>
      <c r="M57" s="136"/>
      <c r="N57" s="136"/>
      <c r="O57" s="136"/>
      <c r="P57" s="136"/>
      <c r="Q57" s="137"/>
      <c r="R57" s="137"/>
      <c r="S57" s="137"/>
      <c r="T57" s="137"/>
      <c r="U57" s="97"/>
      <c r="V57" s="97"/>
    </row>
    <row r="58" spans="1:22" s="94" customFormat="1" ht="18.75" customHeight="1" x14ac:dyDescent="0.25">
      <c r="A58" s="223">
        <v>55</v>
      </c>
      <c r="B58" s="267"/>
      <c r="C58" s="136"/>
      <c r="D58" s="136"/>
      <c r="E58" s="134"/>
      <c r="F58" s="136"/>
      <c r="G58" s="268"/>
      <c r="H58" s="136"/>
      <c r="I58" s="249"/>
      <c r="J58" s="136"/>
      <c r="K58" s="136"/>
      <c r="L58" s="136"/>
      <c r="M58" s="136"/>
      <c r="N58" s="136"/>
      <c r="O58" s="136"/>
      <c r="P58" s="136"/>
      <c r="Q58" s="137"/>
      <c r="R58" s="137"/>
      <c r="S58" s="137"/>
      <c r="T58" s="137"/>
      <c r="U58" s="97"/>
      <c r="V58" s="97"/>
    </row>
    <row r="59" spans="1:22" s="94" customFormat="1" ht="18.75" customHeight="1" x14ac:dyDescent="0.25">
      <c r="A59" s="223">
        <f t="shared" ref="A59:A90" si="1">A58+1</f>
        <v>56</v>
      </c>
      <c r="B59" s="267"/>
      <c r="C59" s="136"/>
      <c r="D59" s="136"/>
      <c r="E59" s="134"/>
      <c r="F59" s="136"/>
      <c r="G59" s="268"/>
      <c r="H59" s="136"/>
      <c r="I59" s="249"/>
      <c r="J59" s="136"/>
      <c r="K59" s="136"/>
      <c r="L59" s="136"/>
      <c r="M59" s="136"/>
      <c r="N59" s="136"/>
      <c r="O59" s="136"/>
      <c r="P59" s="136"/>
      <c r="Q59" s="137"/>
      <c r="R59" s="137"/>
      <c r="S59" s="137"/>
      <c r="T59" s="137"/>
      <c r="U59" s="97"/>
      <c r="V59" s="97"/>
    </row>
    <row r="60" spans="1:22" s="94" customFormat="1" ht="18.75" customHeight="1" x14ac:dyDescent="0.25">
      <c r="A60" s="223">
        <f t="shared" si="1"/>
        <v>57</v>
      </c>
      <c r="B60" s="267"/>
      <c r="C60" s="136"/>
      <c r="D60" s="136"/>
      <c r="E60" s="134"/>
      <c r="F60" s="141"/>
      <c r="G60" s="268"/>
      <c r="H60" s="136"/>
      <c r="I60" s="249"/>
      <c r="J60" s="136"/>
      <c r="K60" s="136"/>
      <c r="L60" s="136"/>
      <c r="M60" s="136"/>
      <c r="N60" s="136"/>
      <c r="O60" s="136"/>
      <c r="P60" s="136"/>
      <c r="Q60" s="137"/>
      <c r="R60" s="137"/>
      <c r="S60" s="137"/>
      <c r="T60" s="137"/>
      <c r="U60" s="97"/>
      <c r="V60" s="97"/>
    </row>
    <row r="61" spans="1:22" s="94" customFormat="1" ht="18.75" customHeight="1" x14ac:dyDescent="0.25">
      <c r="A61" s="223">
        <f t="shared" si="1"/>
        <v>58</v>
      </c>
      <c r="B61" s="267"/>
      <c r="C61" s="136"/>
      <c r="D61" s="136"/>
      <c r="E61" s="134"/>
      <c r="F61" s="136"/>
      <c r="G61" s="268"/>
      <c r="H61" s="136"/>
      <c r="I61" s="249"/>
      <c r="J61" s="136"/>
      <c r="K61" s="136"/>
      <c r="L61" s="136"/>
      <c r="M61" s="136"/>
      <c r="N61" s="136"/>
      <c r="O61" s="136"/>
      <c r="P61" s="136"/>
      <c r="Q61" s="137"/>
      <c r="R61" s="137"/>
      <c r="S61" s="137"/>
      <c r="T61" s="137"/>
      <c r="U61" s="97"/>
      <c r="V61" s="97"/>
    </row>
    <row r="62" spans="1:22" s="94" customFormat="1" ht="18.75" customHeight="1" x14ac:dyDescent="0.25">
      <c r="A62" s="223">
        <f t="shared" si="1"/>
        <v>59</v>
      </c>
      <c r="B62" s="267"/>
      <c r="C62" s="136"/>
      <c r="D62" s="136"/>
      <c r="E62" s="134"/>
      <c r="F62" s="136"/>
      <c r="G62" s="268"/>
      <c r="H62" s="136"/>
      <c r="I62" s="249"/>
      <c r="J62" s="136"/>
      <c r="K62" s="136"/>
      <c r="L62" s="136"/>
      <c r="M62" s="136"/>
      <c r="N62" s="136"/>
      <c r="O62" s="136"/>
      <c r="P62" s="136"/>
      <c r="Q62" s="137"/>
      <c r="R62" s="137"/>
      <c r="S62" s="137"/>
      <c r="T62" s="137"/>
      <c r="U62" s="97"/>
      <c r="V62" s="97"/>
    </row>
    <row r="63" spans="1:22" s="94" customFormat="1" ht="18.75" customHeight="1" x14ac:dyDescent="0.25">
      <c r="A63" s="223">
        <f t="shared" si="1"/>
        <v>60</v>
      </c>
      <c r="B63" s="267"/>
      <c r="C63" s="136"/>
      <c r="D63" s="136"/>
      <c r="E63" s="134"/>
      <c r="F63" s="136"/>
      <c r="G63" s="268"/>
      <c r="H63" s="136"/>
      <c r="I63" s="249"/>
      <c r="J63" s="136"/>
      <c r="K63" s="136"/>
      <c r="L63" s="136"/>
      <c r="M63" s="136"/>
      <c r="N63" s="136"/>
      <c r="O63" s="136"/>
      <c r="P63" s="136"/>
      <c r="Q63" s="137"/>
      <c r="R63" s="137"/>
      <c r="S63" s="137"/>
      <c r="T63" s="137"/>
      <c r="U63" s="97"/>
      <c r="V63" s="97"/>
    </row>
    <row r="64" spans="1:22" s="94" customFormat="1" ht="18.75" customHeight="1" x14ac:dyDescent="0.25">
      <c r="A64" s="223">
        <f t="shared" si="1"/>
        <v>61</v>
      </c>
      <c r="B64" s="267"/>
      <c r="C64" s="136"/>
      <c r="D64" s="136"/>
      <c r="E64" s="134"/>
      <c r="F64" s="136"/>
      <c r="G64" s="268"/>
      <c r="H64" s="136"/>
      <c r="I64" s="249"/>
      <c r="J64" s="136"/>
      <c r="K64" s="136"/>
      <c r="L64" s="136"/>
      <c r="M64" s="136"/>
      <c r="N64" s="136"/>
      <c r="O64" s="136"/>
      <c r="P64" s="136"/>
      <c r="Q64" s="137"/>
      <c r="R64" s="137"/>
      <c r="S64" s="137"/>
      <c r="T64" s="137"/>
      <c r="U64" s="97"/>
      <c r="V64" s="97"/>
    </row>
    <row r="65" spans="1:22" s="94" customFormat="1" ht="18.75" customHeight="1" x14ac:dyDescent="0.25">
      <c r="A65" s="223">
        <f t="shared" si="1"/>
        <v>62</v>
      </c>
      <c r="B65" s="267"/>
      <c r="C65" s="136"/>
      <c r="D65" s="136"/>
      <c r="E65" s="134"/>
      <c r="F65" s="136"/>
      <c r="G65" s="268"/>
      <c r="H65" s="136"/>
      <c r="I65" s="249"/>
      <c r="J65" s="136"/>
      <c r="K65" s="136"/>
      <c r="L65" s="136"/>
      <c r="M65" s="136"/>
      <c r="N65" s="136"/>
      <c r="O65" s="136"/>
      <c r="P65" s="136"/>
      <c r="Q65" s="137"/>
      <c r="R65" s="137"/>
      <c r="S65" s="137"/>
      <c r="T65" s="137"/>
      <c r="U65" s="97"/>
      <c r="V65" s="97"/>
    </row>
    <row r="66" spans="1:22" s="94" customFormat="1" ht="18.75" customHeight="1" x14ac:dyDescent="0.25">
      <c r="A66" s="223">
        <f t="shared" si="1"/>
        <v>63</v>
      </c>
      <c r="B66" s="267"/>
      <c r="C66" s="136"/>
      <c r="D66" s="136"/>
      <c r="E66" s="134"/>
      <c r="F66" s="136"/>
      <c r="G66" s="145"/>
      <c r="H66" s="141"/>
      <c r="I66" s="136"/>
      <c r="J66" s="136"/>
      <c r="K66" s="136"/>
      <c r="L66" s="136"/>
      <c r="M66" s="136"/>
      <c r="N66" s="136"/>
      <c r="O66" s="136"/>
      <c r="P66" s="136"/>
      <c r="Q66" s="137"/>
      <c r="R66" s="137"/>
      <c r="S66" s="137"/>
      <c r="T66" s="137"/>
      <c r="U66" s="97"/>
      <c r="V66" s="97"/>
    </row>
    <row r="67" spans="1:22" s="94" customFormat="1" ht="18.75" customHeight="1" x14ac:dyDescent="0.25">
      <c r="A67" s="223">
        <f t="shared" si="1"/>
        <v>64</v>
      </c>
      <c r="B67" s="267"/>
      <c r="C67" s="136"/>
      <c r="D67" s="136"/>
      <c r="E67" s="134"/>
      <c r="F67" s="136"/>
      <c r="G67" s="145"/>
      <c r="H67" s="209"/>
      <c r="I67" s="136"/>
      <c r="J67" s="136"/>
      <c r="K67" s="136"/>
      <c r="L67" s="136"/>
      <c r="M67" s="136"/>
      <c r="N67" s="136"/>
      <c r="O67" s="136"/>
      <c r="P67" s="136"/>
      <c r="Q67" s="137"/>
      <c r="R67" s="137"/>
      <c r="S67" s="137"/>
      <c r="T67" s="137"/>
      <c r="U67" s="97"/>
      <c r="V67" s="97"/>
    </row>
    <row r="68" spans="1:22" s="94" customFormat="1" ht="18.75" customHeight="1" x14ac:dyDescent="0.25">
      <c r="A68" s="223">
        <f t="shared" si="1"/>
        <v>65</v>
      </c>
      <c r="B68" s="267"/>
      <c r="C68" s="136"/>
      <c r="D68" s="136"/>
      <c r="E68" s="134"/>
      <c r="F68" s="136"/>
      <c r="G68" s="268"/>
      <c r="H68" s="136"/>
      <c r="I68" s="249"/>
      <c r="J68" s="136"/>
      <c r="K68" s="136"/>
      <c r="L68" s="136"/>
      <c r="M68" s="136"/>
      <c r="N68" s="136"/>
      <c r="O68" s="136"/>
      <c r="P68" s="136"/>
      <c r="Q68" s="137"/>
      <c r="R68" s="137"/>
      <c r="S68" s="137"/>
      <c r="T68" s="137"/>
      <c r="U68" s="97"/>
      <c r="V68" s="97"/>
    </row>
    <row r="69" spans="1:22" s="94" customFormat="1" ht="18.75" customHeight="1" x14ac:dyDescent="0.25">
      <c r="A69" s="223">
        <f t="shared" si="1"/>
        <v>66</v>
      </c>
      <c r="B69" s="267"/>
      <c r="C69" s="136"/>
      <c r="D69" s="136"/>
      <c r="E69" s="134"/>
      <c r="F69" s="136"/>
      <c r="G69" s="268"/>
      <c r="H69" s="136"/>
      <c r="I69" s="249"/>
      <c r="J69" s="136"/>
      <c r="K69" s="136"/>
      <c r="L69" s="136"/>
      <c r="M69" s="136"/>
      <c r="N69" s="136"/>
      <c r="O69" s="136"/>
      <c r="P69" s="136"/>
      <c r="Q69" s="137"/>
      <c r="R69" s="137"/>
      <c r="S69" s="137"/>
      <c r="T69" s="137"/>
      <c r="U69" s="97"/>
      <c r="V69" s="97"/>
    </row>
    <row r="70" spans="1:22" s="94" customFormat="1" ht="18.75" customHeight="1" x14ac:dyDescent="0.25">
      <c r="A70" s="223">
        <f t="shared" si="1"/>
        <v>67</v>
      </c>
      <c r="B70" s="267"/>
      <c r="C70" s="136"/>
      <c r="D70" s="136"/>
      <c r="E70" s="134"/>
      <c r="F70" s="136"/>
      <c r="G70" s="268"/>
      <c r="H70" s="136"/>
      <c r="I70" s="249"/>
      <c r="J70" s="136"/>
      <c r="K70" s="136"/>
      <c r="L70" s="136"/>
      <c r="M70" s="136"/>
      <c r="N70" s="136"/>
      <c r="O70" s="136"/>
      <c r="P70" s="136"/>
      <c r="Q70" s="137"/>
      <c r="R70" s="137"/>
      <c r="S70" s="137"/>
      <c r="T70" s="137"/>
      <c r="U70" s="97"/>
      <c r="V70" s="97"/>
    </row>
    <row r="71" spans="1:22" s="94" customFormat="1" ht="18.75" customHeight="1" x14ac:dyDescent="0.25">
      <c r="A71" s="223">
        <f t="shared" si="1"/>
        <v>68</v>
      </c>
      <c r="B71" s="267"/>
      <c r="C71" s="136"/>
      <c r="D71" s="136"/>
      <c r="E71" s="134"/>
      <c r="F71" s="136"/>
      <c r="G71" s="268"/>
      <c r="H71" s="136"/>
      <c r="I71" s="249"/>
      <c r="J71" s="136"/>
      <c r="K71" s="136"/>
      <c r="L71" s="136"/>
      <c r="M71" s="136"/>
      <c r="N71" s="136"/>
      <c r="O71" s="136"/>
      <c r="P71" s="136"/>
      <c r="Q71" s="137"/>
      <c r="R71" s="137"/>
      <c r="S71" s="137"/>
      <c r="T71" s="137"/>
      <c r="U71" s="97"/>
      <c r="V71" s="97"/>
    </row>
    <row r="72" spans="1:22" s="94" customFormat="1" ht="18.75" customHeight="1" x14ac:dyDescent="0.25">
      <c r="A72" s="223">
        <f t="shared" si="1"/>
        <v>69</v>
      </c>
      <c r="B72" s="267"/>
      <c r="C72" s="136"/>
      <c r="D72" s="136"/>
      <c r="E72" s="134"/>
      <c r="F72" s="136"/>
      <c r="G72" s="268"/>
      <c r="H72" s="136"/>
      <c r="I72" s="249"/>
      <c r="J72" s="136"/>
      <c r="K72" s="136"/>
      <c r="L72" s="136"/>
      <c r="M72" s="136"/>
      <c r="N72" s="136"/>
      <c r="O72" s="136"/>
      <c r="P72" s="136"/>
      <c r="Q72" s="137"/>
      <c r="R72" s="137"/>
      <c r="S72" s="137"/>
      <c r="T72" s="137"/>
      <c r="U72" s="97"/>
      <c r="V72" s="97"/>
    </row>
    <row r="73" spans="1:22" s="94" customFormat="1" ht="18.75" customHeight="1" x14ac:dyDescent="0.25">
      <c r="A73" s="223">
        <f t="shared" si="1"/>
        <v>70</v>
      </c>
      <c r="B73" s="267"/>
      <c r="C73" s="136"/>
      <c r="D73" s="136"/>
      <c r="E73" s="134"/>
      <c r="F73" s="136"/>
      <c r="G73" s="268"/>
      <c r="H73" s="136"/>
      <c r="I73" s="249"/>
      <c r="J73" s="136"/>
      <c r="K73" s="136"/>
      <c r="L73" s="136"/>
      <c r="M73" s="136"/>
      <c r="N73" s="136"/>
      <c r="O73" s="136"/>
      <c r="P73" s="136"/>
      <c r="Q73" s="137"/>
      <c r="R73" s="137"/>
      <c r="S73" s="137"/>
      <c r="T73" s="137"/>
      <c r="U73" s="97"/>
      <c r="V73" s="97"/>
    </row>
    <row r="74" spans="1:22" s="94" customFormat="1" ht="18.75" customHeight="1" x14ac:dyDescent="0.25">
      <c r="A74" s="223">
        <f t="shared" si="1"/>
        <v>71</v>
      </c>
      <c r="B74" s="267"/>
      <c r="C74" s="136"/>
      <c r="D74" s="136"/>
      <c r="E74" s="134"/>
      <c r="F74" s="136"/>
      <c r="G74" s="268"/>
      <c r="H74" s="136"/>
      <c r="I74" s="249"/>
      <c r="J74" s="136"/>
      <c r="K74" s="136"/>
      <c r="L74" s="136"/>
      <c r="M74" s="136"/>
      <c r="N74" s="136"/>
      <c r="O74" s="136"/>
      <c r="P74" s="136"/>
      <c r="Q74" s="137"/>
      <c r="R74" s="137"/>
      <c r="S74" s="137"/>
      <c r="T74" s="137"/>
      <c r="U74" s="97"/>
      <c r="V74" s="97"/>
    </row>
    <row r="75" spans="1:22" s="94" customFormat="1" ht="18.75" customHeight="1" x14ac:dyDescent="0.25">
      <c r="A75" s="223">
        <f t="shared" si="1"/>
        <v>72</v>
      </c>
      <c r="B75" s="267"/>
      <c r="C75" s="136"/>
      <c r="D75" s="136"/>
      <c r="E75" s="134"/>
      <c r="F75" s="136"/>
      <c r="G75" s="268"/>
      <c r="H75" s="136"/>
      <c r="I75" s="249"/>
      <c r="J75" s="136"/>
      <c r="K75" s="136"/>
      <c r="L75" s="136"/>
      <c r="M75" s="136"/>
      <c r="N75" s="136"/>
      <c r="O75" s="136"/>
      <c r="P75" s="136"/>
      <c r="Q75" s="137"/>
      <c r="R75" s="137"/>
      <c r="S75" s="137"/>
      <c r="T75" s="137"/>
      <c r="U75" s="97"/>
      <c r="V75" s="97"/>
    </row>
    <row r="76" spans="1:22" s="94" customFormat="1" ht="18.75" customHeight="1" x14ac:dyDescent="0.25">
      <c r="A76" s="223">
        <f t="shared" si="1"/>
        <v>73</v>
      </c>
      <c r="B76" s="267"/>
      <c r="C76" s="136"/>
      <c r="D76" s="136"/>
      <c r="E76" s="134"/>
      <c r="F76" s="136"/>
      <c r="G76" s="268"/>
      <c r="H76" s="136"/>
      <c r="I76" s="249"/>
      <c r="J76" s="136"/>
      <c r="K76" s="136"/>
      <c r="L76" s="136"/>
      <c r="M76" s="136"/>
      <c r="N76" s="136"/>
      <c r="O76" s="136"/>
      <c r="P76" s="137"/>
      <c r="Q76" s="137"/>
      <c r="R76" s="137"/>
      <c r="S76" s="137"/>
      <c r="T76" s="137"/>
      <c r="U76" s="97"/>
      <c r="V76" s="97"/>
    </row>
    <row r="77" spans="1:22" s="94" customFormat="1" ht="18.75" customHeight="1" x14ac:dyDescent="0.25">
      <c r="A77" s="223">
        <f t="shared" si="1"/>
        <v>74</v>
      </c>
      <c r="B77" s="267"/>
      <c r="C77" s="136"/>
      <c r="D77" s="136"/>
      <c r="E77" s="134"/>
      <c r="F77" s="136"/>
      <c r="G77" s="268"/>
      <c r="H77" s="136"/>
      <c r="I77" s="249"/>
      <c r="J77" s="136"/>
      <c r="K77" s="136"/>
      <c r="L77" s="136"/>
      <c r="M77" s="136"/>
      <c r="N77" s="136"/>
      <c r="O77" s="136"/>
      <c r="P77" s="136"/>
      <c r="Q77" s="137"/>
      <c r="R77" s="137"/>
      <c r="S77" s="137"/>
      <c r="T77" s="137"/>
      <c r="U77" s="97"/>
      <c r="V77" s="97"/>
    </row>
    <row r="78" spans="1:22" s="94" customFormat="1" ht="18.75" customHeight="1" x14ac:dyDescent="0.25">
      <c r="A78" s="223">
        <f t="shared" si="1"/>
        <v>75</v>
      </c>
      <c r="B78" s="276"/>
      <c r="C78" s="145"/>
      <c r="D78" s="145"/>
      <c r="E78" s="150"/>
      <c r="F78" s="145"/>
      <c r="G78" s="268"/>
      <c r="H78" s="136"/>
      <c r="I78" s="277"/>
      <c r="J78" s="145"/>
      <c r="K78" s="145"/>
      <c r="L78" s="145"/>
      <c r="M78" s="145"/>
      <c r="N78" s="145"/>
      <c r="O78" s="145"/>
      <c r="P78" s="145"/>
      <c r="Q78" s="146"/>
      <c r="R78" s="146"/>
      <c r="S78" s="146"/>
      <c r="T78" s="146"/>
      <c r="U78" s="97"/>
      <c r="V78" s="97"/>
    </row>
    <row r="79" spans="1:22" s="94" customFormat="1" ht="18.75" customHeight="1" x14ac:dyDescent="0.25">
      <c r="A79" s="223">
        <f t="shared" si="1"/>
        <v>76</v>
      </c>
      <c r="B79" s="267"/>
      <c r="C79" s="136"/>
      <c r="D79" s="136"/>
      <c r="E79" s="134"/>
      <c r="F79" s="136"/>
      <c r="G79" s="262"/>
      <c r="H79" s="136"/>
      <c r="I79" s="249"/>
      <c r="J79" s="136"/>
      <c r="K79" s="136"/>
      <c r="L79" s="136"/>
      <c r="M79" s="136"/>
      <c r="N79" s="136"/>
      <c r="O79" s="136"/>
      <c r="P79" s="136"/>
      <c r="Q79" s="137"/>
      <c r="R79" s="137"/>
      <c r="S79" s="137"/>
      <c r="T79" s="137"/>
      <c r="U79" s="97"/>
      <c r="V79" s="97"/>
    </row>
    <row r="80" spans="1:22" s="94" customFormat="1" ht="18.75" customHeight="1" x14ac:dyDescent="0.25">
      <c r="A80" s="223">
        <f t="shared" si="1"/>
        <v>77</v>
      </c>
      <c r="B80" s="267"/>
      <c r="C80" s="136"/>
      <c r="D80" s="136"/>
      <c r="E80" s="134"/>
      <c r="F80" s="136"/>
      <c r="G80" s="262"/>
      <c r="H80" s="136"/>
      <c r="I80" s="249"/>
      <c r="J80" s="136"/>
      <c r="K80" s="136"/>
      <c r="L80" s="136"/>
      <c r="M80" s="136"/>
      <c r="N80" s="136"/>
      <c r="O80" s="136"/>
      <c r="P80" s="136"/>
      <c r="Q80" s="137"/>
      <c r="R80" s="137"/>
      <c r="S80" s="137"/>
      <c r="T80" s="137"/>
      <c r="U80" s="97"/>
      <c r="V80" s="97"/>
    </row>
    <row r="81" spans="1:22" s="94" customFormat="1" ht="18.75" customHeight="1" x14ac:dyDescent="0.25">
      <c r="A81" s="223">
        <f t="shared" si="1"/>
        <v>78</v>
      </c>
      <c r="B81" s="267"/>
      <c r="C81" s="136"/>
      <c r="D81" s="136"/>
      <c r="E81" s="134"/>
      <c r="F81" s="136"/>
      <c r="G81" s="262"/>
      <c r="H81" s="136"/>
      <c r="I81" s="249"/>
      <c r="J81" s="136"/>
      <c r="K81" s="136"/>
      <c r="L81" s="136"/>
      <c r="M81" s="136"/>
      <c r="N81" s="136"/>
      <c r="O81" s="136"/>
      <c r="P81" s="136"/>
      <c r="Q81" s="137"/>
      <c r="R81" s="137"/>
      <c r="S81" s="137"/>
      <c r="T81" s="137"/>
      <c r="U81" s="97"/>
      <c r="V81" s="97"/>
    </row>
    <row r="82" spans="1:22" s="94" customFormat="1" ht="18.75" customHeight="1" x14ac:dyDescent="0.25">
      <c r="A82" s="223">
        <f t="shared" si="1"/>
        <v>79</v>
      </c>
      <c r="B82" s="267"/>
      <c r="C82" s="136"/>
      <c r="D82" s="136"/>
      <c r="E82" s="134"/>
      <c r="F82" s="136"/>
      <c r="G82" s="262"/>
      <c r="H82" s="136"/>
      <c r="I82" s="249"/>
      <c r="J82" s="136"/>
      <c r="K82" s="136"/>
      <c r="L82" s="136"/>
      <c r="M82" s="136"/>
      <c r="N82" s="136"/>
      <c r="O82" s="136"/>
      <c r="P82" s="136"/>
      <c r="Q82" s="137"/>
      <c r="R82" s="137"/>
      <c r="S82" s="137"/>
      <c r="T82" s="137"/>
      <c r="U82" s="97"/>
      <c r="V82" s="97"/>
    </row>
    <row r="83" spans="1:22" s="94" customFormat="1" ht="18.75" customHeight="1" x14ac:dyDescent="0.25">
      <c r="A83" s="223">
        <f t="shared" si="1"/>
        <v>80</v>
      </c>
      <c r="B83" s="267"/>
      <c r="C83" s="136"/>
      <c r="D83" s="136"/>
      <c r="E83" s="134"/>
      <c r="F83" s="136"/>
      <c r="G83" s="262"/>
      <c r="H83" s="136"/>
      <c r="I83" s="249"/>
      <c r="J83" s="136"/>
      <c r="K83" s="136"/>
      <c r="L83" s="136"/>
      <c r="M83" s="136"/>
      <c r="N83" s="136"/>
      <c r="O83" s="136"/>
      <c r="P83" s="136"/>
      <c r="Q83" s="137"/>
      <c r="R83" s="137"/>
      <c r="S83" s="137"/>
      <c r="T83" s="137"/>
      <c r="U83" s="97"/>
      <c r="V83" s="97"/>
    </row>
    <row r="84" spans="1:22" s="94" customFormat="1" ht="18.75" customHeight="1" x14ac:dyDescent="0.25">
      <c r="A84" s="223">
        <f t="shared" si="1"/>
        <v>81</v>
      </c>
      <c r="B84" s="267"/>
      <c r="C84" s="136"/>
      <c r="D84" s="136"/>
      <c r="E84" s="134"/>
      <c r="F84" s="136"/>
      <c r="G84" s="262"/>
      <c r="H84" s="136"/>
      <c r="I84" s="249"/>
      <c r="J84" s="136"/>
      <c r="K84" s="136"/>
      <c r="L84" s="136"/>
      <c r="M84" s="136"/>
      <c r="N84" s="136"/>
      <c r="O84" s="136"/>
      <c r="P84" s="136"/>
      <c r="Q84" s="137"/>
      <c r="R84" s="137"/>
      <c r="S84" s="137"/>
      <c r="T84" s="137"/>
      <c r="U84" s="97"/>
      <c r="V84" s="97"/>
    </row>
    <row r="85" spans="1:22" s="94" customFormat="1" ht="18.75" customHeight="1" x14ac:dyDescent="0.25">
      <c r="A85" s="223">
        <f t="shared" si="1"/>
        <v>82</v>
      </c>
      <c r="B85" s="267"/>
      <c r="C85" s="136"/>
      <c r="D85" s="136"/>
      <c r="E85" s="134"/>
      <c r="F85" s="136"/>
      <c r="G85" s="262"/>
      <c r="H85" s="136"/>
      <c r="I85" s="249"/>
      <c r="J85" s="136"/>
      <c r="K85" s="136"/>
      <c r="L85" s="136"/>
      <c r="M85" s="136"/>
      <c r="N85" s="136"/>
      <c r="O85" s="136"/>
      <c r="P85" s="136"/>
      <c r="Q85" s="137"/>
      <c r="R85" s="137"/>
      <c r="S85" s="137"/>
      <c r="T85" s="137"/>
      <c r="U85" s="97"/>
      <c r="V85" s="97"/>
    </row>
    <row r="86" spans="1:22" s="94" customFormat="1" ht="18.75" customHeight="1" x14ac:dyDescent="0.25">
      <c r="A86" s="223">
        <f t="shared" si="1"/>
        <v>83</v>
      </c>
      <c r="B86" s="267"/>
      <c r="C86" s="136"/>
      <c r="D86" s="136"/>
      <c r="E86" s="134"/>
      <c r="F86" s="136"/>
      <c r="G86" s="262"/>
      <c r="H86" s="136"/>
      <c r="I86" s="249"/>
      <c r="J86" s="136"/>
      <c r="K86" s="136"/>
      <c r="L86" s="136"/>
      <c r="M86" s="136"/>
      <c r="N86" s="136"/>
      <c r="O86" s="136"/>
      <c r="P86" s="136"/>
      <c r="Q86" s="137"/>
      <c r="R86" s="137"/>
      <c r="S86" s="137"/>
      <c r="T86" s="137"/>
      <c r="U86" s="97"/>
      <c r="V86" s="97"/>
    </row>
    <row r="87" spans="1:22" s="94" customFormat="1" ht="18.75" customHeight="1" x14ac:dyDescent="0.25">
      <c r="A87" s="223">
        <f t="shared" si="1"/>
        <v>84</v>
      </c>
      <c r="B87" s="267"/>
      <c r="C87" s="136"/>
      <c r="D87" s="136"/>
      <c r="E87" s="134"/>
      <c r="F87" s="136"/>
      <c r="G87" s="262"/>
      <c r="H87" s="136"/>
      <c r="I87" s="249"/>
      <c r="J87" s="136"/>
      <c r="K87" s="136"/>
      <c r="L87" s="136"/>
      <c r="M87" s="136"/>
      <c r="N87" s="136"/>
      <c r="O87" s="136"/>
      <c r="P87" s="136"/>
      <c r="Q87" s="137"/>
      <c r="R87" s="137"/>
      <c r="S87" s="137"/>
      <c r="T87" s="137"/>
      <c r="U87" s="97"/>
      <c r="V87" s="97"/>
    </row>
    <row r="88" spans="1:22" s="94" customFormat="1" ht="18.75" customHeight="1" x14ac:dyDescent="0.25">
      <c r="A88" s="223">
        <f t="shared" si="1"/>
        <v>85</v>
      </c>
      <c r="B88" s="267"/>
      <c r="C88" s="136"/>
      <c r="D88" s="136"/>
      <c r="E88" s="134"/>
      <c r="F88" s="136"/>
      <c r="G88" s="262"/>
      <c r="H88" s="136"/>
      <c r="I88" s="249"/>
      <c r="J88" s="136"/>
      <c r="K88" s="136"/>
      <c r="L88" s="136"/>
      <c r="M88" s="136"/>
      <c r="N88" s="136"/>
      <c r="O88" s="136"/>
      <c r="P88" s="136"/>
      <c r="Q88" s="137"/>
      <c r="R88" s="137"/>
      <c r="S88" s="146"/>
      <c r="T88" s="680"/>
      <c r="U88" s="97"/>
      <c r="V88" s="97"/>
    </row>
    <row r="89" spans="1:22" s="94" customFormat="1" ht="18.75" customHeight="1" x14ac:dyDescent="0.25">
      <c r="A89" s="223">
        <f t="shared" si="1"/>
        <v>86</v>
      </c>
      <c r="B89" s="267"/>
      <c r="C89" s="136"/>
      <c r="D89" s="136"/>
      <c r="E89" s="134"/>
      <c r="F89" s="136"/>
      <c r="G89" s="262"/>
      <c r="H89" s="136"/>
      <c r="I89" s="249"/>
      <c r="J89" s="136"/>
      <c r="K89" s="136"/>
      <c r="L89" s="136"/>
      <c r="M89" s="136"/>
      <c r="N89" s="136"/>
      <c r="O89" s="136"/>
      <c r="P89" s="136"/>
      <c r="Q89" s="137"/>
      <c r="R89" s="137"/>
      <c r="S89" s="142"/>
      <c r="T89" s="682"/>
      <c r="U89" s="97"/>
      <c r="V89" s="97"/>
    </row>
    <row r="90" spans="1:22" s="94" customFormat="1" ht="18.75" customHeight="1" x14ac:dyDescent="0.25">
      <c r="A90" s="223">
        <f t="shared" si="1"/>
        <v>87</v>
      </c>
      <c r="B90" s="267"/>
      <c r="C90" s="136"/>
      <c r="D90" s="136"/>
      <c r="E90" s="134"/>
      <c r="F90" s="136"/>
      <c r="G90" s="262"/>
      <c r="H90" s="136"/>
      <c r="I90" s="249"/>
      <c r="J90" s="136"/>
      <c r="K90" s="136"/>
      <c r="L90" s="136"/>
      <c r="M90" s="136"/>
      <c r="N90" s="136"/>
      <c r="O90" s="136"/>
      <c r="P90" s="136"/>
      <c r="Q90" s="137"/>
      <c r="R90" s="704"/>
      <c r="S90" s="705"/>
      <c r="T90" s="706"/>
      <c r="U90" s="97"/>
      <c r="V90" s="97"/>
    </row>
    <row r="91" spans="1:22" s="94" customFormat="1" ht="18.75" customHeight="1" x14ac:dyDescent="0.25">
      <c r="A91" s="223">
        <f t="shared" ref="A91:A122" si="2">A90+1</f>
        <v>88</v>
      </c>
      <c r="B91" s="267"/>
      <c r="C91" s="136"/>
      <c r="D91" s="136"/>
      <c r="E91" s="134"/>
      <c r="F91" s="136"/>
      <c r="G91" s="262"/>
      <c r="H91" s="136"/>
      <c r="I91" s="249"/>
      <c r="J91" s="136"/>
      <c r="K91" s="136"/>
      <c r="L91" s="136"/>
      <c r="M91" s="136"/>
      <c r="N91" s="136"/>
      <c r="O91" s="136"/>
      <c r="P91" s="136"/>
      <c r="Q91" s="137"/>
      <c r="R91" s="707"/>
      <c r="S91" s="708"/>
      <c r="T91" s="709"/>
      <c r="U91" s="97"/>
      <c r="V91" s="97"/>
    </row>
    <row r="92" spans="1:22" s="94" customFormat="1" ht="18.75" customHeight="1" x14ac:dyDescent="0.25">
      <c r="A92" s="223">
        <f t="shared" si="2"/>
        <v>89</v>
      </c>
      <c r="B92" s="267"/>
      <c r="C92" s="136"/>
      <c r="D92" s="136"/>
      <c r="E92" s="134"/>
      <c r="F92" s="136"/>
      <c r="G92" s="262"/>
      <c r="H92" s="136"/>
      <c r="I92" s="249"/>
      <c r="J92" s="136"/>
      <c r="K92" s="136"/>
      <c r="L92" s="136"/>
      <c r="M92" s="136"/>
      <c r="N92" s="136"/>
      <c r="O92" s="136"/>
      <c r="P92" s="136"/>
      <c r="Q92" s="137"/>
      <c r="R92" s="710"/>
      <c r="S92" s="711"/>
      <c r="T92" s="712"/>
      <c r="U92" s="97"/>
      <c r="V92" s="97"/>
    </row>
    <row r="93" spans="1:22" s="94" customFormat="1" ht="18.75" customHeight="1" x14ac:dyDescent="0.25">
      <c r="A93" s="223">
        <f t="shared" si="2"/>
        <v>90</v>
      </c>
      <c r="B93" s="267"/>
      <c r="C93" s="136"/>
      <c r="D93" s="136"/>
      <c r="E93" s="134"/>
      <c r="F93" s="136"/>
      <c r="G93" s="262"/>
      <c r="H93" s="136"/>
      <c r="I93" s="249"/>
      <c r="J93" s="136"/>
      <c r="K93" s="136"/>
      <c r="L93" s="136"/>
      <c r="M93" s="136"/>
      <c r="N93" s="136"/>
      <c r="O93" s="136"/>
      <c r="P93" s="136"/>
      <c r="Q93" s="137"/>
      <c r="R93" s="137"/>
      <c r="S93" s="137"/>
      <c r="T93" s="137"/>
      <c r="U93" s="97"/>
      <c r="V93" s="97"/>
    </row>
    <row r="94" spans="1:22" s="94" customFormat="1" ht="18.75" customHeight="1" x14ac:dyDescent="0.25">
      <c r="A94" s="223">
        <f t="shared" si="2"/>
        <v>91</v>
      </c>
      <c r="B94" s="267"/>
      <c r="C94" s="136"/>
      <c r="D94" s="136"/>
      <c r="E94" s="134"/>
      <c r="F94" s="136"/>
      <c r="G94" s="262"/>
      <c r="H94" s="136"/>
      <c r="I94" s="249"/>
      <c r="J94" s="136"/>
      <c r="K94" s="136"/>
      <c r="L94" s="136"/>
      <c r="M94" s="136"/>
      <c r="N94" s="136"/>
      <c r="O94" s="136"/>
      <c r="P94" s="136"/>
      <c r="Q94" s="137"/>
      <c r="R94" s="137"/>
      <c r="S94" s="137"/>
      <c r="T94" s="137"/>
      <c r="U94" s="97"/>
      <c r="V94" s="97"/>
    </row>
    <row r="95" spans="1:22" s="94" customFormat="1" ht="18.75" customHeight="1" x14ac:dyDescent="0.25">
      <c r="A95" s="223">
        <f t="shared" si="2"/>
        <v>92</v>
      </c>
      <c r="B95" s="267"/>
      <c r="C95" s="136"/>
      <c r="D95" s="136"/>
      <c r="E95" s="134"/>
      <c r="F95" s="136"/>
      <c r="G95" s="262"/>
      <c r="H95" s="136"/>
      <c r="I95" s="249"/>
      <c r="J95" s="136"/>
      <c r="K95" s="136"/>
      <c r="L95" s="136"/>
      <c r="M95" s="136"/>
      <c r="N95" s="136"/>
      <c r="O95" s="136"/>
      <c r="P95" s="136"/>
      <c r="Q95" s="137"/>
      <c r="R95" s="137"/>
      <c r="S95" s="137"/>
      <c r="T95" s="137"/>
      <c r="U95" s="97"/>
      <c r="V95" s="97"/>
    </row>
    <row r="96" spans="1:22" s="94" customFormat="1" ht="18.75" customHeight="1" x14ac:dyDescent="0.25">
      <c r="A96" s="223">
        <f t="shared" si="2"/>
        <v>93</v>
      </c>
      <c r="B96" s="267"/>
      <c r="C96" s="136"/>
      <c r="D96" s="136"/>
      <c r="E96" s="134"/>
      <c r="F96" s="136"/>
      <c r="G96" s="262"/>
      <c r="H96" s="136"/>
      <c r="I96" s="249"/>
      <c r="J96" s="136"/>
      <c r="K96" s="136"/>
      <c r="L96" s="136"/>
      <c r="M96" s="136"/>
      <c r="N96" s="136"/>
      <c r="O96" s="136"/>
      <c r="P96" s="136"/>
      <c r="Q96" s="137"/>
      <c r="R96" s="137"/>
      <c r="S96" s="137"/>
      <c r="T96" s="137"/>
      <c r="U96" s="97"/>
      <c r="V96" s="97"/>
    </row>
    <row r="97" spans="1:22" s="94" customFormat="1" ht="18.75" customHeight="1" x14ac:dyDescent="0.25">
      <c r="A97" s="223">
        <f t="shared" si="2"/>
        <v>94</v>
      </c>
      <c r="B97" s="267"/>
      <c r="C97" s="136"/>
      <c r="D97" s="136"/>
      <c r="E97" s="134"/>
      <c r="F97" s="136"/>
      <c r="G97" s="262"/>
      <c r="H97" s="136"/>
      <c r="I97" s="249"/>
      <c r="J97" s="136"/>
      <c r="K97" s="136"/>
      <c r="L97" s="136"/>
      <c r="M97" s="136"/>
      <c r="N97" s="136"/>
      <c r="O97" s="136"/>
      <c r="P97" s="136"/>
      <c r="Q97" s="137"/>
      <c r="R97" s="137"/>
      <c r="S97" s="137"/>
      <c r="T97" s="137"/>
      <c r="U97" s="97"/>
      <c r="V97" s="97"/>
    </row>
    <row r="98" spans="1:22" s="94" customFormat="1" ht="18.75" customHeight="1" x14ac:dyDescent="0.25">
      <c r="A98" s="223">
        <f t="shared" si="2"/>
        <v>95</v>
      </c>
      <c r="B98" s="267"/>
      <c r="C98" s="136"/>
      <c r="D98" s="136"/>
      <c r="E98" s="134"/>
      <c r="F98" s="136"/>
      <c r="G98" s="262"/>
      <c r="H98" s="136"/>
      <c r="I98" s="249"/>
      <c r="J98" s="136"/>
      <c r="K98" s="136"/>
      <c r="L98" s="136"/>
      <c r="M98" s="136"/>
      <c r="N98" s="136"/>
      <c r="O98" s="136"/>
      <c r="P98" s="136"/>
      <c r="Q98" s="137"/>
      <c r="R98" s="137"/>
      <c r="S98" s="137"/>
      <c r="T98" s="137"/>
      <c r="U98" s="97"/>
      <c r="V98" s="97"/>
    </row>
    <row r="99" spans="1:22" s="94" customFormat="1" ht="18.75" customHeight="1" x14ac:dyDescent="0.25">
      <c r="A99" s="223">
        <f t="shared" si="2"/>
        <v>96</v>
      </c>
      <c r="B99" s="267"/>
      <c r="C99" s="136"/>
      <c r="D99" s="136"/>
      <c r="E99" s="134"/>
      <c r="F99" s="136"/>
      <c r="G99" s="262"/>
      <c r="H99" s="136"/>
      <c r="I99" s="249"/>
      <c r="J99" s="136"/>
      <c r="K99" s="136"/>
      <c r="L99" s="136"/>
      <c r="M99" s="136"/>
      <c r="N99" s="136"/>
      <c r="O99" s="136"/>
      <c r="P99" s="136"/>
      <c r="Q99" s="137"/>
      <c r="R99" s="137"/>
      <c r="S99" s="137"/>
      <c r="T99" s="137"/>
      <c r="U99" s="97"/>
      <c r="V99" s="97"/>
    </row>
    <row r="100" spans="1:22" s="94" customFormat="1" ht="18.75" customHeight="1" x14ac:dyDescent="0.25">
      <c r="A100" s="223">
        <f t="shared" si="2"/>
        <v>97</v>
      </c>
      <c r="B100" s="267"/>
      <c r="C100" s="136"/>
      <c r="D100" s="136"/>
      <c r="E100" s="134"/>
      <c r="F100" s="136"/>
      <c r="G100" s="262"/>
      <c r="H100" s="136"/>
      <c r="I100" s="249"/>
      <c r="J100" s="136"/>
      <c r="K100" s="136"/>
      <c r="L100" s="136"/>
      <c r="M100" s="136"/>
      <c r="N100" s="136"/>
      <c r="O100" s="136"/>
      <c r="P100" s="136"/>
      <c r="Q100" s="137"/>
      <c r="R100" s="137"/>
      <c r="S100" s="137"/>
      <c r="T100" s="137"/>
      <c r="U100" s="97"/>
      <c r="V100" s="97"/>
    </row>
    <row r="101" spans="1:22" s="94" customFormat="1" ht="18.75" customHeight="1" x14ac:dyDescent="0.25">
      <c r="A101" s="223">
        <f t="shared" si="2"/>
        <v>98</v>
      </c>
      <c r="B101" s="267"/>
      <c r="C101" s="136"/>
      <c r="D101" s="136"/>
      <c r="E101" s="134"/>
      <c r="F101" s="136"/>
      <c r="G101" s="262"/>
      <c r="H101" s="136"/>
      <c r="I101" s="249"/>
      <c r="J101" s="136"/>
      <c r="K101" s="136"/>
      <c r="L101" s="136"/>
      <c r="M101" s="136"/>
      <c r="N101" s="136"/>
      <c r="O101" s="136"/>
      <c r="P101" s="136"/>
      <c r="Q101" s="137"/>
      <c r="R101" s="137"/>
      <c r="S101" s="137"/>
      <c r="T101" s="137"/>
      <c r="U101" s="97"/>
      <c r="V101" s="97"/>
    </row>
    <row r="102" spans="1:22" s="94" customFormat="1" ht="18.75" customHeight="1" x14ac:dyDescent="0.25">
      <c r="A102" s="223">
        <f t="shared" si="2"/>
        <v>99</v>
      </c>
      <c r="B102" s="267"/>
      <c r="C102" s="136"/>
      <c r="D102" s="136"/>
      <c r="E102" s="134"/>
      <c r="F102" s="136"/>
      <c r="G102" s="262"/>
      <c r="H102" s="136"/>
      <c r="I102" s="249"/>
      <c r="J102" s="136"/>
      <c r="K102" s="136"/>
      <c r="L102" s="136"/>
      <c r="M102" s="136"/>
      <c r="N102" s="136"/>
      <c r="O102" s="136"/>
      <c r="P102" s="136"/>
      <c r="Q102" s="137"/>
      <c r="R102" s="137"/>
      <c r="S102" s="137"/>
      <c r="T102" s="137"/>
      <c r="U102" s="97"/>
      <c r="V102" s="97"/>
    </row>
    <row r="103" spans="1:22" s="94" customFormat="1" ht="18.75" customHeight="1" x14ac:dyDescent="0.25">
      <c r="A103" s="223">
        <f t="shared" si="2"/>
        <v>100</v>
      </c>
      <c r="B103" s="267"/>
      <c r="C103" s="136"/>
      <c r="D103" s="136"/>
      <c r="E103" s="134"/>
      <c r="F103" s="136"/>
      <c r="G103" s="262"/>
      <c r="H103" s="136"/>
      <c r="I103" s="249"/>
      <c r="J103" s="136"/>
      <c r="K103" s="136"/>
      <c r="L103" s="136"/>
      <c r="M103" s="136"/>
      <c r="N103" s="136"/>
      <c r="O103" s="136"/>
      <c r="P103" s="136"/>
      <c r="Q103" s="137"/>
      <c r="R103" s="137"/>
      <c r="S103" s="137"/>
      <c r="T103" s="137"/>
      <c r="U103" s="97"/>
      <c r="V103" s="97"/>
    </row>
    <row r="104" spans="1:22" s="94" customFormat="1" ht="18.75" customHeight="1" x14ac:dyDescent="0.25">
      <c r="A104" s="223">
        <f t="shared" si="2"/>
        <v>101</v>
      </c>
      <c r="B104" s="267"/>
      <c r="C104" s="136"/>
      <c r="D104" s="136"/>
      <c r="E104" s="134"/>
      <c r="F104" s="136"/>
      <c r="G104" s="262"/>
      <c r="H104" s="136"/>
      <c r="I104" s="249"/>
      <c r="J104" s="136"/>
      <c r="K104" s="136"/>
      <c r="L104" s="136"/>
      <c r="M104" s="136"/>
      <c r="N104" s="136"/>
      <c r="O104" s="136"/>
      <c r="P104" s="136"/>
      <c r="Q104" s="137"/>
      <c r="R104" s="137"/>
      <c r="S104" s="137"/>
      <c r="T104" s="137"/>
      <c r="U104" s="97"/>
      <c r="V104" s="97"/>
    </row>
    <row r="105" spans="1:22" s="94" customFormat="1" ht="18.75" customHeight="1" x14ac:dyDescent="0.25">
      <c r="A105" s="223">
        <f t="shared" si="2"/>
        <v>102</v>
      </c>
      <c r="B105" s="267"/>
      <c r="C105" s="136"/>
      <c r="D105" s="136"/>
      <c r="E105" s="134"/>
      <c r="F105" s="136"/>
      <c r="G105" s="262"/>
      <c r="H105" s="136"/>
      <c r="I105" s="249"/>
      <c r="J105" s="136"/>
      <c r="K105" s="136"/>
      <c r="L105" s="136"/>
      <c r="M105" s="136"/>
      <c r="N105" s="136"/>
      <c r="O105" s="136"/>
      <c r="P105" s="136"/>
      <c r="Q105" s="137"/>
      <c r="R105" s="137"/>
      <c r="S105" s="137"/>
      <c r="T105" s="137"/>
      <c r="U105" s="97"/>
      <c r="V105" s="97"/>
    </row>
    <row r="106" spans="1:22" s="94" customFormat="1" ht="18.75" customHeight="1" x14ac:dyDescent="0.25">
      <c r="A106" s="223">
        <f t="shared" si="2"/>
        <v>103</v>
      </c>
      <c r="B106" s="267"/>
      <c r="C106" s="136"/>
      <c r="D106" s="136"/>
      <c r="E106" s="134"/>
      <c r="F106" s="136"/>
      <c r="G106" s="262"/>
      <c r="H106" s="136"/>
      <c r="I106" s="249"/>
      <c r="J106" s="136"/>
      <c r="K106" s="136"/>
      <c r="L106" s="136"/>
      <c r="M106" s="136"/>
      <c r="N106" s="136"/>
      <c r="O106" s="136"/>
      <c r="P106" s="136"/>
      <c r="Q106" s="137"/>
      <c r="R106" s="137"/>
      <c r="S106" s="137"/>
      <c r="T106" s="137"/>
      <c r="U106" s="97"/>
      <c r="V106" s="97"/>
    </row>
    <row r="107" spans="1:22" s="94" customFormat="1" ht="18.75" customHeight="1" x14ac:dyDescent="0.25">
      <c r="A107" s="223">
        <f t="shared" si="2"/>
        <v>104</v>
      </c>
      <c r="B107" s="267"/>
      <c r="C107" s="136"/>
      <c r="D107" s="136"/>
      <c r="E107" s="134"/>
      <c r="F107" s="136"/>
      <c r="G107" s="262"/>
      <c r="H107" s="136"/>
      <c r="I107" s="249"/>
      <c r="J107" s="136"/>
      <c r="K107" s="136"/>
      <c r="L107" s="136"/>
      <c r="M107" s="136"/>
      <c r="N107" s="136"/>
      <c r="O107" s="136"/>
      <c r="P107" s="136"/>
      <c r="Q107" s="137"/>
      <c r="R107" s="137"/>
      <c r="S107" s="137"/>
      <c r="T107" s="137"/>
      <c r="U107" s="97"/>
      <c r="V107" s="97"/>
    </row>
    <row r="108" spans="1:22" s="94" customFormat="1" ht="18.75" customHeight="1" x14ac:dyDescent="0.25">
      <c r="A108" s="223">
        <f t="shared" si="2"/>
        <v>105</v>
      </c>
      <c r="B108" s="267"/>
      <c r="C108" s="136"/>
      <c r="D108" s="136"/>
      <c r="E108" s="134"/>
      <c r="F108" s="136"/>
      <c r="G108" s="262"/>
      <c r="H108" s="136"/>
      <c r="I108" s="249"/>
      <c r="J108" s="136"/>
      <c r="K108" s="136"/>
      <c r="L108" s="136"/>
      <c r="M108" s="136"/>
      <c r="N108" s="136"/>
      <c r="O108" s="136"/>
      <c r="P108" s="136"/>
      <c r="Q108" s="137"/>
      <c r="R108" s="137"/>
      <c r="S108" s="137"/>
      <c r="T108" s="137"/>
      <c r="U108" s="97"/>
      <c r="V108" s="97"/>
    </row>
    <row r="109" spans="1:22" s="94" customFormat="1" ht="18.75" customHeight="1" x14ac:dyDescent="0.25">
      <c r="A109" s="223">
        <f t="shared" si="2"/>
        <v>106</v>
      </c>
      <c r="B109" s="267"/>
      <c r="C109" s="136"/>
      <c r="D109" s="136"/>
      <c r="E109" s="134"/>
      <c r="F109" s="136"/>
      <c r="G109" s="262"/>
      <c r="H109" s="136"/>
      <c r="I109" s="249"/>
      <c r="J109" s="136"/>
      <c r="K109" s="136"/>
      <c r="L109" s="136"/>
      <c r="M109" s="136"/>
      <c r="N109" s="136"/>
      <c r="O109" s="136"/>
      <c r="P109" s="136"/>
      <c r="Q109" s="137"/>
      <c r="R109" s="137"/>
      <c r="S109" s="137"/>
      <c r="T109" s="137"/>
      <c r="U109" s="97"/>
      <c r="V109" s="97"/>
    </row>
    <row r="110" spans="1:22" s="94" customFormat="1" ht="18.75" customHeight="1" x14ac:dyDescent="0.25">
      <c r="A110" s="223">
        <f t="shared" si="2"/>
        <v>107</v>
      </c>
      <c r="B110" s="267"/>
      <c r="C110" s="136"/>
      <c r="D110" s="136"/>
      <c r="E110" s="134"/>
      <c r="F110" s="136"/>
      <c r="G110" s="262"/>
      <c r="H110" s="136"/>
      <c r="I110" s="249"/>
      <c r="J110" s="136"/>
      <c r="K110" s="136"/>
      <c r="L110" s="136"/>
      <c r="M110" s="136"/>
      <c r="N110" s="136"/>
      <c r="O110" s="136"/>
      <c r="P110" s="136"/>
      <c r="Q110" s="137"/>
      <c r="R110" s="137"/>
      <c r="S110" s="137"/>
      <c r="T110" s="137"/>
      <c r="U110" s="97"/>
      <c r="V110" s="97"/>
    </row>
    <row r="111" spans="1:22" s="94" customFormat="1" ht="18.75" customHeight="1" x14ac:dyDescent="0.25">
      <c r="A111" s="223">
        <f t="shared" si="2"/>
        <v>108</v>
      </c>
      <c r="B111" s="267"/>
      <c r="C111" s="136"/>
      <c r="D111" s="136"/>
      <c r="E111" s="134"/>
      <c r="F111" s="136"/>
      <c r="G111" s="262"/>
      <c r="H111" s="136"/>
      <c r="I111" s="249"/>
      <c r="J111" s="136"/>
      <c r="K111" s="136"/>
      <c r="L111" s="136"/>
      <c r="M111" s="136"/>
      <c r="N111" s="136"/>
      <c r="O111" s="136"/>
      <c r="P111" s="136"/>
      <c r="Q111" s="137"/>
      <c r="R111" s="137"/>
      <c r="S111" s="137"/>
      <c r="T111" s="137"/>
      <c r="U111" s="97"/>
      <c r="V111" s="97"/>
    </row>
    <row r="112" spans="1:22" s="94" customFormat="1" ht="18.75" customHeight="1" x14ac:dyDescent="0.25">
      <c r="A112" s="223">
        <f t="shared" si="2"/>
        <v>109</v>
      </c>
      <c r="B112" s="267"/>
      <c r="C112" s="136"/>
      <c r="D112" s="136"/>
      <c r="E112" s="134"/>
      <c r="F112" s="136"/>
      <c r="G112" s="262"/>
      <c r="H112" s="136"/>
      <c r="I112" s="249"/>
      <c r="J112" s="136"/>
      <c r="K112" s="136"/>
      <c r="L112" s="136"/>
      <c r="M112" s="136"/>
      <c r="N112" s="136"/>
      <c r="O112" s="136"/>
      <c r="P112" s="136"/>
      <c r="Q112" s="137"/>
      <c r="R112" s="137"/>
      <c r="S112" s="137"/>
      <c r="T112" s="137"/>
      <c r="U112" s="97"/>
      <c r="V112" s="97"/>
    </row>
    <row r="113" spans="1:22" s="94" customFormat="1" ht="18.75" customHeight="1" x14ac:dyDescent="0.25">
      <c r="A113" s="223">
        <f t="shared" si="2"/>
        <v>110</v>
      </c>
      <c r="B113" s="267"/>
      <c r="C113" s="136"/>
      <c r="D113" s="136"/>
      <c r="E113" s="134"/>
      <c r="F113" s="136"/>
      <c r="G113" s="262"/>
      <c r="H113" s="136"/>
      <c r="I113" s="249"/>
      <c r="J113" s="136"/>
      <c r="K113" s="136"/>
      <c r="L113" s="136"/>
      <c r="M113" s="136"/>
      <c r="N113" s="136"/>
      <c r="O113" s="136"/>
      <c r="P113" s="136"/>
      <c r="Q113" s="137"/>
      <c r="R113" s="137"/>
      <c r="S113" s="137"/>
      <c r="T113" s="137"/>
      <c r="U113" s="97"/>
      <c r="V113" s="97"/>
    </row>
    <row r="114" spans="1:22" s="94" customFormat="1" ht="18.75" customHeight="1" x14ac:dyDescent="0.25">
      <c r="A114" s="223">
        <f t="shared" si="2"/>
        <v>111</v>
      </c>
      <c r="B114" s="267"/>
      <c r="C114" s="136"/>
      <c r="D114" s="136"/>
      <c r="E114" s="134"/>
      <c r="F114" s="136"/>
      <c r="G114" s="262"/>
      <c r="H114" s="136"/>
      <c r="I114" s="249"/>
      <c r="J114" s="136"/>
      <c r="K114" s="136"/>
      <c r="L114" s="136"/>
      <c r="M114" s="136"/>
      <c r="N114" s="136"/>
      <c r="O114" s="136"/>
      <c r="P114" s="136"/>
      <c r="Q114" s="137"/>
      <c r="R114" s="137"/>
      <c r="S114" s="137"/>
      <c r="T114" s="137"/>
      <c r="U114" s="97"/>
      <c r="V114" s="97"/>
    </row>
    <row r="115" spans="1:22" s="94" customFormat="1" ht="18.75" customHeight="1" x14ac:dyDescent="0.25">
      <c r="A115" s="223">
        <f t="shared" si="2"/>
        <v>112</v>
      </c>
      <c r="B115" s="267"/>
      <c r="C115" s="136"/>
      <c r="D115" s="136"/>
      <c r="E115" s="134"/>
      <c r="F115" s="136"/>
      <c r="G115" s="262"/>
      <c r="H115" s="136"/>
      <c r="I115" s="249"/>
      <c r="J115" s="136"/>
      <c r="K115" s="136"/>
      <c r="L115" s="136"/>
      <c r="M115" s="136"/>
      <c r="N115" s="136"/>
      <c r="O115" s="136"/>
      <c r="P115" s="136"/>
      <c r="Q115" s="137"/>
      <c r="R115" s="137"/>
      <c r="S115" s="137"/>
      <c r="T115" s="137"/>
      <c r="U115" s="97"/>
      <c r="V115" s="97"/>
    </row>
    <row r="116" spans="1:22" s="94" customFormat="1" ht="18.75" customHeight="1" x14ac:dyDescent="0.25">
      <c r="A116" s="223">
        <f t="shared" si="2"/>
        <v>113</v>
      </c>
      <c r="B116" s="267"/>
      <c r="C116" s="136"/>
      <c r="D116" s="136"/>
      <c r="E116" s="134"/>
      <c r="F116" s="136"/>
      <c r="G116" s="262"/>
      <c r="H116" s="136"/>
      <c r="I116" s="249"/>
      <c r="J116" s="136"/>
      <c r="K116" s="136"/>
      <c r="L116" s="136"/>
      <c r="M116" s="136"/>
      <c r="N116" s="136"/>
      <c r="O116" s="136"/>
      <c r="P116" s="136"/>
      <c r="Q116" s="137"/>
      <c r="R116" s="137"/>
      <c r="S116" s="137"/>
      <c r="T116" s="137"/>
      <c r="U116" s="97"/>
      <c r="V116" s="97"/>
    </row>
    <row r="117" spans="1:22" s="94" customFormat="1" ht="18.75" customHeight="1" x14ac:dyDescent="0.25">
      <c r="A117" s="223">
        <f t="shared" si="2"/>
        <v>114</v>
      </c>
      <c r="B117" s="267"/>
      <c r="C117" s="136"/>
      <c r="D117" s="136"/>
      <c r="E117" s="134"/>
      <c r="F117" s="136"/>
      <c r="G117" s="262"/>
      <c r="H117" s="136"/>
      <c r="I117" s="249"/>
      <c r="J117" s="136"/>
      <c r="K117" s="136"/>
      <c r="L117" s="136"/>
      <c r="M117" s="136"/>
      <c r="N117" s="136"/>
      <c r="O117" s="136"/>
      <c r="P117" s="136"/>
      <c r="Q117" s="137"/>
      <c r="R117" s="137"/>
      <c r="S117" s="137"/>
      <c r="T117" s="137"/>
      <c r="U117" s="97"/>
      <c r="V117" s="97"/>
    </row>
    <row r="118" spans="1:22" s="94" customFormat="1" ht="18.75" customHeight="1" x14ac:dyDescent="0.25">
      <c r="A118" s="223">
        <f t="shared" si="2"/>
        <v>115</v>
      </c>
      <c r="B118" s="267"/>
      <c r="C118" s="136"/>
      <c r="D118" s="136"/>
      <c r="E118" s="134"/>
      <c r="F118" s="136"/>
      <c r="G118" s="262"/>
      <c r="H118" s="136"/>
      <c r="I118" s="249"/>
      <c r="J118" s="136"/>
      <c r="K118" s="136"/>
      <c r="L118" s="136"/>
      <c r="M118" s="136"/>
      <c r="N118" s="136"/>
      <c r="O118" s="136"/>
      <c r="P118" s="136"/>
      <c r="Q118" s="137"/>
      <c r="R118" s="137"/>
      <c r="S118" s="137"/>
      <c r="T118" s="137"/>
      <c r="U118" s="97"/>
      <c r="V118" s="97"/>
    </row>
    <row r="119" spans="1:22" s="94" customFormat="1" ht="18.75" customHeight="1" x14ac:dyDescent="0.25">
      <c r="A119" s="223">
        <f t="shared" si="2"/>
        <v>116</v>
      </c>
      <c r="B119" s="267"/>
      <c r="C119" s="136"/>
      <c r="D119" s="136"/>
      <c r="E119" s="134"/>
      <c r="F119" s="136"/>
      <c r="G119" s="262"/>
      <c r="H119" s="136"/>
      <c r="I119" s="249"/>
      <c r="J119" s="136"/>
      <c r="K119" s="136"/>
      <c r="L119" s="136"/>
      <c r="M119" s="136"/>
      <c r="N119" s="136"/>
      <c r="O119" s="136"/>
      <c r="P119" s="136"/>
      <c r="Q119" s="137"/>
      <c r="R119" s="137"/>
      <c r="S119" s="137"/>
      <c r="T119" s="137"/>
      <c r="U119" s="97"/>
      <c r="V119" s="97"/>
    </row>
    <row r="120" spans="1:22" s="94" customFormat="1" ht="18.75" customHeight="1" x14ac:dyDescent="0.25">
      <c r="A120" s="223">
        <f t="shared" si="2"/>
        <v>117</v>
      </c>
      <c r="B120" s="267"/>
      <c r="C120" s="136"/>
      <c r="D120" s="136"/>
      <c r="E120" s="134"/>
      <c r="F120" s="136"/>
      <c r="G120" s="262"/>
      <c r="H120" s="136"/>
      <c r="I120" s="249"/>
      <c r="J120" s="136"/>
      <c r="K120" s="136"/>
      <c r="L120" s="136"/>
      <c r="M120" s="136"/>
      <c r="N120" s="136"/>
      <c r="O120" s="136"/>
      <c r="P120" s="136"/>
      <c r="Q120" s="137"/>
      <c r="R120" s="137"/>
      <c r="S120" s="137"/>
      <c r="T120" s="137"/>
      <c r="U120" s="97"/>
      <c r="V120" s="97"/>
    </row>
    <row r="121" spans="1:22" s="94" customFormat="1" ht="18.75" customHeight="1" x14ac:dyDescent="0.25">
      <c r="A121" s="223">
        <f t="shared" si="2"/>
        <v>118</v>
      </c>
      <c r="B121" s="267"/>
      <c r="C121" s="136"/>
      <c r="D121" s="136"/>
      <c r="E121" s="134"/>
      <c r="F121" s="136"/>
      <c r="G121" s="262"/>
      <c r="H121" s="136"/>
      <c r="I121" s="249"/>
      <c r="J121" s="136"/>
      <c r="K121" s="136"/>
      <c r="L121" s="136"/>
      <c r="M121" s="136"/>
      <c r="N121" s="136"/>
      <c r="O121" s="136"/>
      <c r="P121" s="136"/>
      <c r="Q121" s="137"/>
      <c r="R121" s="137"/>
      <c r="S121" s="137"/>
      <c r="T121" s="137"/>
      <c r="U121" s="97"/>
      <c r="V121" s="97"/>
    </row>
    <row r="122" spans="1:22" s="94" customFormat="1" ht="18.75" customHeight="1" x14ac:dyDescent="0.25">
      <c r="A122" s="223">
        <f t="shared" si="2"/>
        <v>119</v>
      </c>
      <c r="B122" s="267"/>
      <c r="C122" s="136"/>
      <c r="D122" s="136"/>
      <c r="E122" s="134"/>
      <c r="F122" s="136"/>
      <c r="G122" s="262"/>
      <c r="H122" s="136"/>
      <c r="I122" s="249"/>
      <c r="J122" s="136"/>
      <c r="K122" s="136"/>
      <c r="L122" s="136"/>
      <c r="M122" s="136"/>
      <c r="N122" s="136"/>
      <c r="O122" s="136"/>
      <c r="P122" s="136"/>
      <c r="Q122" s="137"/>
      <c r="R122" s="137"/>
      <c r="S122" s="137"/>
      <c r="T122" s="137"/>
      <c r="U122" s="97"/>
      <c r="V122" s="97"/>
    </row>
    <row r="123" spans="1:22" s="94" customFormat="1" ht="18.75" customHeight="1" x14ac:dyDescent="0.25">
      <c r="A123" s="223">
        <f t="shared" ref="A123:A154" si="3">A122+1</f>
        <v>120</v>
      </c>
      <c r="B123" s="267"/>
      <c r="C123" s="136"/>
      <c r="D123" s="136"/>
      <c r="E123" s="134"/>
      <c r="F123" s="136"/>
      <c r="G123" s="262"/>
      <c r="H123" s="136"/>
      <c r="I123" s="249"/>
      <c r="J123" s="136"/>
      <c r="K123" s="136"/>
      <c r="L123" s="136"/>
      <c r="M123" s="136"/>
      <c r="N123" s="136"/>
      <c r="O123" s="136"/>
      <c r="P123" s="136"/>
      <c r="Q123" s="137"/>
      <c r="R123" s="137"/>
      <c r="S123" s="137"/>
      <c r="T123" s="137"/>
      <c r="U123" s="97"/>
      <c r="V123" s="97"/>
    </row>
    <row r="124" spans="1:22" s="94" customFormat="1" ht="18.75" customHeight="1" x14ac:dyDescent="0.25">
      <c r="A124" s="223">
        <f t="shared" si="3"/>
        <v>121</v>
      </c>
      <c r="B124" s="267"/>
      <c r="C124" s="136"/>
      <c r="D124" s="136"/>
      <c r="E124" s="134"/>
      <c r="F124" s="136"/>
      <c r="G124" s="262"/>
      <c r="H124" s="136"/>
      <c r="I124" s="249"/>
      <c r="J124" s="136"/>
      <c r="K124" s="136"/>
      <c r="L124" s="136"/>
      <c r="M124" s="136"/>
      <c r="N124" s="136"/>
      <c r="O124" s="136"/>
      <c r="P124" s="136"/>
      <c r="Q124" s="137"/>
      <c r="R124" s="137"/>
      <c r="S124" s="137"/>
      <c r="T124" s="137"/>
      <c r="U124" s="97"/>
      <c r="V124" s="97"/>
    </row>
    <row r="125" spans="1:22" s="94" customFormat="1" ht="18.75" customHeight="1" x14ac:dyDescent="0.25">
      <c r="A125" s="223">
        <f t="shared" si="3"/>
        <v>122</v>
      </c>
      <c r="B125" s="267"/>
      <c r="C125" s="136"/>
      <c r="D125" s="136"/>
      <c r="E125" s="134"/>
      <c r="F125" s="136"/>
      <c r="G125" s="262"/>
      <c r="H125" s="136"/>
      <c r="I125" s="249"/>
      <c r="J125" s="136"/>
      <c r="K125" s="136"/>
      <c r="L125" s="136"/>
      <c r="M125" s="136"/>
      <c r="N125" s="136"/>
      <c r="O125" s="136"/>
      <c r="P125" s="136"/>
      <c r="Q125" s="137"/>
      <c r="R125" s="137"/>
      <c r="S125" s="137"/>
      <c r="T125" s="137"/>
      <c r="U125" s="97"/>
      <c r="V125" s="97"/>
    </row>
    <row r="126" spans="1:22" s="94" customFormat="1" ht="18.75" customHeight="1" x14ac:dyDescent="0.25">
      <c r="A126" s="223">
        <f t="shared" si="3"/>
        <v>123</v>
      </c>
      <c r="B126" s="267"/>
      <c r="C126" s="136"/>
      <c r="D126" s="136"/>
      <c r="E126" s="134"/>
      <c r="F126" s="136"/>
      <c r="G126" s="262"/>
      <c r="H126" s="136"/>
      <c r="I126" s="249"/>
      <c r="J126" s="136"/>
      <c r="K126" s="136"/>
      <c r="L126" s="136"/>
      <c r="M126" s="136"/>
      <c r="N126" s="136"/>
      <c r="O126" s="136"/>
      <c r="P126" s="136"/>
      <c r="Q126" s="137"/>
      <c r="R126" s="680"/>
      <c r="S126" s="146"/>
      <c r="T126" s="137"/>
      <c r="U126" s="280" t="s">
        <v>508</v>
      </c>
      <c r="V126" s="97"/>
    </row>
    <row r="127" spans="1:22" s="94" customFormat="1" ht="18.75" customHeight="1" x14ac:dyDescent="0.25">
      <c r="A127" s="223">
        <f t="shared" si="3"/>
        <v>124</v>
      </c>
      <c r="B127" s="267"/>
      <c r="C127" s="136"/>
      <c r="D127" s="136"/>
      <c r="E127" s="134"/>
      <c r="F127" s="136"/>
      <c r="G127" s="262"/>
      <c r="H127" s="136"/>
      <c r="I127" s="249"/>
      <c r="J127" s="136"/>
      <c r="K127" s="136"/>
      <c r="L127" s="136"/>
      <c r="M127" s="136"/>
      <c r="N127" s="136"/>
      <c r="O127" s="136"/>
      <c r="P127" s="136"/>
      <c r="Q127" s="137"/>
      <c r="R127" s="682"/>
      <c r="S127" s="142"/>
      <c r="T127" s="137"/>
      <c r="U127" s="280" t="s">
        <v>508</v>
      </c>
      <c r="V127" s="97"/>
    </row>
    <row r="128" spans="1:22" s="94" customFormat="1" ht="18.75" customHeight="1" x14ac:dyDescent="0.25">
      <c r="A128" s="223">
        <f t="shared" si="3"/>
        <v>125</v>
      </c>
      <c r="B128" s="267"/>
      <c r="C128" s="136"/>
      <c r="D128" s="136"/>
      <c r="E128" s="134"/>
      <c r="F128" s="136"/>
      <c r="G128" s="262"/>
      <c r="H128" s="136"/>
      <c r="I128" s="249"/>
      <c r="J128" s="136"/>
      <c r="K128" s="136"/>
      <c r="L128" s="136"/>
      <c r="M128" s="136"/>
      <c r="N128" s="136"/>
      <c r="O128" s="136"/>
      <c r="P128" s="136"/>
      <c r="Q128" s="137"/>
      <c r="R128" s="137"/>
      <c r="S128" s="137"/>
      <c r="T128" s="137"/>
      <c r="U128" s="281"/>
      <c r="V128" s="97"/>
    </row>
    <row r="129" spans="1:22" s="94" customFormat="1" ht="18.75" customHeight="1" x14ac:dyDescent="0.25">
      <c r="A129" s="223">
        <f t="shared" si="3"/>
        <v>126</v>
      </c>
      <c r="B129" s="267"/>
      <c r="C129" s="136"/>
      <c r="D129" s="136"/>
      <c r="E129" s="134"/>
      <c r="F129" s="136"/>
      <c r="G129" s="262"/>
      <c r="H129" s="136"/>
      <c r="I129" s="249"/>
      <c r="J129" s="136"/>
      <c r="K129" s="136"/>
      <c r="L129" s="136"/>
      <c r="M129" s="136"/>
      <c r="N129" s="136"/>
      <c r="O129" s="136"/>
      <c r="P129" s="136"/>
      <c r="Q129" s="137"/>
      <c r="R129" s="137"/>
      <c r="S129" s="137"/>
      <c r="T129" s="137"/>
      <c r="U129" s="97"/>
      <c r="V129" s="97"/>
    </row>
    <row r="130" spans="1:22" s="94" customFormat="1" ht="18.75" customHeight="1" x14ac:dyDescent="0.25">
      <c r="A130" s="223">
        <f t="shared" si="3"/>
        <v>127</v>
      </c>
      <c r="B130" s="267"/>
      <c r="C130" s="136"/>
      <c r="D130" s="136"/>
      <c r="E130" s="134"/>
      <c r="F130" s="136"/>
      <c r="G130" s="262"/>
      <c r="H130" s="136"/>
      <c r="I130" s="249"/>
      <c r="J130" s="136"/>
      <c r="K130" s="136"/>
      <c r="L130" s="136"/>
      <c r="M130" s="136"/>
      <c r="N130" s="136"/>
      <c r="O130" s="136"/>
      <c r="P130" s="136"/>
      <c r="Q130" s="137"/>
      <c r="R130" s="137"/>
      <c r="S130" s="137"/>
      <c r="T130" s="137"/>
      <c r="U130" s="97"/>
      <c r="V130" s="97"/>
    </row>
    <row r="131" spans="1:22" s="94" customFormat="1" ht="18.75" customHeight="1" x14ac:dyDescent="0.25">
      <c r="A131" s="223">
        <f t="shared" si="3"/>
        <v>128</v>
      </c>
      <c r="B131" s="267"/>
      <c r="C131" s="136"/>
      <c r="D131" s="136"/>
      <c r="E131" s="134"/>
      <c r="F131" s="136"/>
      <c r="G131" s="262"/>
      <c r="H131" s="136"/>
      <c r="I131" s="249"/>
      <c r="J131" s="136"/>
      <c r="K131" s="136"/>
      <c r="L131" s="136"/>
      <c r="M131" s="136"/>
      <c r="N131" s="136"/>
      <c r="O131" s="136"/>
      <c r="P131" s="136"/>
      <c r="Q131" s="137"/>
      <c r="R131" s="137"/>
      <c r="S131" s="137"/>
      <c r="T131" s="137"/>
      <c r="U131" s="97"/>
      <c r="V131" s="97"/>
    </row>
    <row r="132" spans="1:22" s="94" customFormat="1" ht="18.75" customHeight="1" x14ac:dyDescent="0.25">
      <c r="A132" s="223">
        <f t="shared" si="3"/>
        <v>129</v>
      </c>
      <c r="B132" s="267"/>
      <c r="C132" s="136"/>
      <c r="D132" s="136"/>
      <c r="E132" s="134"/>
      <c r="F132" s="136"/>
      <c r="G132" s="262"/>
      <c r="H132" s="136"/>
      <c r="I132" s="249"/>
      <c r="J132" s="136"/>
      <c r="K132" s="136"/>
      <c r="L132" s="136"/>
      <c r="M132" s="136"/>
      <c r="N132" s="136"/>
      <c r="O132" s="136"/>
      <c r="P132" s="136"/>
      <c r="Q132" s="137"/>
      <c r="R132" s="137"/>
      <c r="S132" s="137"/>
      <c r="T132" s="137"/>
      <c r="U132" s="97"/>
      <c r="V132" s="97"/>
    </row>
    <row r="133" spans="1:22" s="94" customFormat="1" ht="18.75" customHeight="1" x14ac:dyDescent="0.25">
      <c r="A133" s="223">
        <f t="shared" si="3"/>
        <v>130</v>
      </c>
      <c r="B133" s="267"/>
      <c r="C133" s="136"/>
      <c r="D133" s="136"/>
      <c r="E133" s="134"/>
      <c r="F133" s="136"/>
      <c r="G133" s="262"/>
      <c r="H133" s="136"/>
      <c r="I133" s="249"/>
      <c r="J133" s="136"/>
      <c r="K133" s="136"/>
      <c r="L133" s="136"/>
      <c r="M133" s="136"/>
      <c r="N133" s="136"/>
      <c r="O133" s="136"/>
      <c r="P133" s="136"/>
      <c r="Q133" s="137"/>
      <c r="R133" s="137"/>
      <c r="S133" s="137"/>
      <c r="T133" s="137"/>
      <c r="U133" s="97"/>
      <c r="V133" s="97"/>
    </row>
    <row r="134" spans="1:22" s="94" customFormat="1" ht="18.75" customHeight="1" x14ac:dyDescent="0.25">
      <c r="A134" s="223">
        <f t="shared" si="3"/>
        <v>131</v>
      </c>
      <c r="B134" s="267"/>
      <c r="C134" s="136"/>
      <c r="D134" s="136"/>
      <c r="E134" s="134"/>
      <c r="F134" s="136"/>
      <c r="G134" s="262"/>
      <c r="H134" s="136"/>
      <c r="I134" s="249"/>
      <c r="J134" s="136"/>
      <c r="K134" s="136"/>
      <c r="L134" s="136"/>
      <c r="M134" s="136"/>
      <c r="N134" s="136"/>
      <c r="O134" s="136"/>
      <c r="P134" s="136"/>
      <c r="Q134" s="137"/>
      <c r="R134" s="137"/>
      <c r="S134" s="137"/>
      <c r="T134" s="137"/>
      <c r="U134" s="97"/>
      <c r="V134" s="97"/>
    </row>
    <row r="135" spans="1:22" s="94" customFormat="1" ht="18.75" customHeight="1" x14ac:dyDescent="0.25">
      <c r="A135" s="223">
        <f t="shared" si="3"/>
        <v>132</v>
      </c>
      <c r="B135" s="267"/>
      <c r="C135" s="136"/>
      <c r="D135" s="136"/>
      <c r="E135" s="134"/>
      <c r="F135" s="136"/>
      <c r="G135" s="262"/>
      <c r="H135" s="136"/>
      <c r="I135" s="249"/>
      <c r="J135" s="136"/>
      <c r="K135" s="136"/>
      <c r="L135" s="136"/>
      <c r="M135" s="136"/>
      <c r="N135" s="136"/>
      <c r="O135" s="136"/>
      <c r="P135" s="136"/>
      <c r="Q135" s="137"/>
      <c r="R135" s="137"/>
      <c r="S135" s="137"/>
      <c r="T135" s="137"/>
      <c r="U135" s="97"/>
      <c r="V135" s="97"/>
    </row>
    <row r="136" spans="1:22" s="94" customFormat="1" ht="18.75" customHeight="1" x14ac:dyDescent="0.25">
      <c r="A136" s="223">
        <f t="shared" si="3"/>
        <v>133</v>
      </c>
      <c r="B136" s="267"/>
      <c r="C136" s="136"/>
      <c r="D136" s="136"/>
      <c r="E136" s="134"/>
      <c r="F136" s="136"/>
      <c r="G136" s="262"/>
      <c r="H136" s="136"/>
      <c r="I136" s="249"/>
      <c r="J136" s="136"/>
      <c r="K136" s="136"/>
      <c r="L136" s="136"/>
      <c r="M136" s="136"/>
      <c r="N136" s="136"/>
      <c r="O136" s="136"/>
      <c r="P136" s="136"/>
      <c r="Q136" s="137"/>
      <c r="R136" s="137"/>
      <c r="S136" s="137"/>
      <c r="T136" s="137"/>
      <c r="U136" s="97"/>
      <c r="V136" s="97"/>
    </row>
    <row r="137" spans="1:22" s="94" customFormat="1" ht="18.75" customHeight="1" x14ac:dyDescent="0.25">
      <c r="A137" s="223">
        <f t="shared" si="3"/>
        <v>134</v>
      </c>
      <c r="B137" s="267"/>
      <c r="C137" s="136"/>
      <c r="D137" s="136"/>
      <c r="E137" s="134"/>
      <c r="F137" s="136"/>
      <c r="G137" s="262"/>
      <c r="H137" s="136"/>
      <c r="I137" s="249"/>
      <c r="J137" s="136"/>
      <c r="K137" s="136"/>
      <c r="L137" s="136"/>
      <c r="M137" s="136"/>
      <c r="N137" s="136"/>
      <c r="O137" s="136"/>
      <c r="P137" s="136"/>
      <c r="Q137" s="137"/>
      <c r="R137" s="137"/>
      <c r="S137" s="137"/>
      <c r="T137" s="137"/>
      <c r="U137" s="97"/>
      <c r="V137" s="97"/>
    </row>
    <row r="138" spans="1:22" s="94" customFormat="1" ht="18.75" customHeight="1" x14ac:dyDescent="0.25">
      <c r="A138" s="223">
        <f t="shared" si="3"/>
        <v>135</v>
      </c>
      <c r="B138" s="267"/>
      <c r="C138" s="136"/>
      <c r="D138" s="136"/>
      <c r="E138" s="134"/>
      <c r="F138" s="136"/>
      <c r="G138" s="262"/>
      <c r="H138" s="136"/>
      <c r="I138" s="249"/>
      <c r="J138" s="136"/>
      <c r="K138" s="136"/>
      <c r="L138" s="136"/>
      <c r="M138" s="136"/>
      <c r="N138" s="136"/>
      <c r="O138" s="136"/>
      <c r="P138" s="136"/>
      <c r="Q138" s="137"/>
      <c r="R138" s="137"/>
      <c r="S138" s="137"/>
      <c r="T138" s="137"/>
      <c r="U138" s="97"/>
      <c r="V138" s="97"/>
    </row>
    <row r="139" spans="1:22" s="94" customFormat="1" ht="18.75" customHeight="1" x14ac:dyDescent="0.25">
      <c r="A139" s="223">
        <f t="shared" si="3"/>
        <v>136</v>
      </c>
      <c r="B139" s="267"/>
      <c r="C139" s="136"/>
      <c r="D139" s="136"/>
      <c r="E139" s="134"/>
      <c r="F139" s="136"/>
      <c r="G139" s="262"/>
      <c r="H139" s="136"/>
      <c r="I139" s="249"/>
      <c r="J139" s="136"/>
      <c r="K139" s="136"/>
      <c r="L139" s="136"/>
      <c r="M139" s="136"/>
      <c r="N139" s="136"/>
      <c r="O139" s="136"/>
      <c r="P139" s="136"/>
      <c r="Q139" s="137"/>
      <c r="R139" s="137"/>
      <c r="S139" s="137"/>
      <c r="T139" s="137"/>
      <c r="U139" s="97"/>
      <c r="V139" s="97"/>
    </row>
    <row r="140" spans="1:22" s="94" customFormat="1" ht="18.75" customHeight="1" x14ac:dyDescent="0.25">
      <c r="A140" s="223">
        <f t="shared" si="3"/>
        <v>137</v>
      </c>
      <c r="B140" s="267"/>
      <c r="C140" s="136"/>
      <c r="D140" s="136"/>
      <c r="E140" s="134"/>
      <c r="F140" s="136"/>
      <c r="G140" s="262"/>
      <c r="H140" s="136"/>
      <c r="I140" s="249"/>
      <c r="J140" s="136"/>
      <c r="K140" s="136"/>
      <c r="L140" s="136"/>
      <c r="M140" s="136"/>
      <c r="N140" s="136"/>
      <c r="O140" s="136"/>
      <c r="P140" s="136"/>
      <c r="Q140" s="137"/>
      <c r="R140" s="137"/>
      <c r="S140" s="137"/>
      <c r="T140" s="137"/>
      <c r="U140" s="97"/>
      <c r="V140" s="97"/>
    </row>
    <row r="141" spans="1:22" s="94" customFormat="1" ht="18.75" customHeight="1" x14ac:dyDescent="0.25">
      <c r="A141" s="223">
        <f t="shared" si="3"/>
        <v>138</v>
      </c>
      <c r="B141" s="267"/>
      <c r="C141" s="136"/>
      <c r="D141" s="136"/>
      <c r="E141" s="134"/>
      <c r="F141" s="136"/>
      <c r="G141" s="262"/>
      <c r="H141" s="136"/>
      <c r="I141" s="249"/>
      <c r="J141" s="136"/>
      <c r="K141" s="136"/>
      <c r="L141" s="136"/>
      <c r="M141" s="136"/>
      <c r="N141" s="136"/>
      <c r="O141" s="136"/>
      <c r="P141" s="136"/>
      <c r="Q141" s="137"/>
      <c r="R141" s="137"/>
      <c r="S141" s="137"/>
      <c r="T141" s="137"/>
      <c r="U141" s="97"/>
      <c r="V141" s="97"/>
    </row>
    <row r="142" spans="1:22" s="94" customFormat="1" ht="18.75" customHeight="1" x14ac:dyDescent="0.25">
      <c r="A142" s="223">
        <f t="shared" si="3"/>
        <v>139</v>
      </c>
      <c r="B142" s="267"/>
      <c r="C142" s="136"/>
      <c r="D142" s="136"/>
      <c r="E142" s="134"/>
      <c r="F142" s="136"/>
      <c r="G142" s="262"/>
      <c r="H142" s="136"/>
      <c r="I142" s="249"/>
      <c r="J142" s="136"/>
      <c r="K142" s="136"/>
      <c r="L142" s="136"/>
      <c r="M142" s="136"/>
      <c r="N142" s="136"/>
      <c r="O142" s="136"/>
      <c r="P142" s="136"/>
      <c r="Q142" s="137"/>
      <c r="R142" s="137"/>
      <c r="S142" s="137"/>
      <c r="T142" s="137"/>
      <c r="U142" s="97"/>
      <c r="V142" s="97"/>
    </row>
    <row r="143" spans="1:22" s="94" customFormat="1" ht="18.75" customHeight="1" x14ac:dyDescent="0.25">
      <c r="A143" s="223">
        <f t="shared" si="3"/>
        <v>140</v>
      </c>
      <c r="B143" s="267"/>
      <c r="C143" s="136"/>
      <c r="D143" s="136"/>
      <c r="E143" s="134"/>
      <c r="F143" s="136"/>
      <c r="G143" s="262"/>
      <c r="H143" s="136"/>
      <c r="I143" s="249"/>
      <c r="J143" s="136"/>
      <c r="K143" s="136"/>
      <c r="L143" s="136"/>
      <c r="M143" s="136"/>
      <c r="N143" s="136"/>
      <c r="O143" s="136"/>
      <c r="P143" s="136"/>
      <c r="Q143" s="137"/>
      <c r="R143" s="137"/>
      <c r="S143" s="137"/>
      <c r="T143" s="137"/>
      <c r="U143" s="97"/>
      <c r="V143" s="97"/>
    </row>
    <row r="144" spans="1:22" s="94" customFormat="1" ht="18.75" customHeight="1" x14ac:dyDescent="0.25">
      <c r="A144" s="223">
        <f t="shared" si="3"/>
        <v>141</v>
      </c>
      <c r="B144" s="267"/>
      <c r="C144" s="136"/>
      <c r="D144" s="136"/>
      <c r="E144" s="134"/>
      <c r="F144" s="136"/>
      <c r="G144" s="262"/>
      <c r="H144" s="136"/>
      <c r="I144" s="249"/>
      <c r="J144" s="136"/>
      <c r="K144" s="136"/>
      <c r="L144" s="136"/>
      <c r="M144" s="136"/>
      <c r="N144" s="136"/>
      <c r="O144" s="136"/>
      <c r="P144" s="136"/>
      <c r="Q144" s="137"/>
      <c r="R144" s="137"/>
      <c r="S144" s="137"/>
      <c r="T144" s="137"/>
      <c r="U144" s="97"/>
      <c r="V144" s="97"/>
    </row>
    <row r="145" spans="1:22" s="94" customFormat="1" ht="18.75" customHeight="1" x14ac:dyDescent="0.25">
      <c r="A145" s="223">
        <f t="shared" si="3"/>
        <v>142</v>
      </c>
      <c r="B145" s="267"/>
      <c r="C145" s="136"/>
      <c r="D145" s="136"/>
      <c r="E145" s="134"/>
      <c r="F145" s="136"/>
      <c r="G145" s="136"/>
      <c r="H145" s="141"/>
      <c r="I145" s="136"/>
      <c r="J145" s="136"/>
      <c r="K145" s="136"/>
      <c r="L145" s="136"/>
      <c r="M145" s="136"/>
      <c r="N145" s="136"/>
      <c r="O145" s="136"/>
      <c r="P145" s="136"/>
      <c r="Q145" s="137"/>
      <c r="R145" s="137"/>
      <c r="S145" s="137"/>
      <c r="T145" s="137"/>
      <c r="U145" s="97"/>
      <c r="V145" s="97"/>
    </row>
    <row r="146" spans="1:22" s="94" customFormat="1" ht="18.75" customHeight="1" x14ac:dyDescent="0.25">
      <c r="A146" s="223">
        <f t="shared" si="3"/>
        <v>143</v>
      </c>
      <c r="B146" s="267"/>
      <c r="C146" s="136"/>
      <c r="D146" s="136"/>
      <c r="E146" s="134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7"/>
      <c r="R146" s="137"/>
      <c r="S146" s="137"/>
      <c r="T146" s="137"/>
      <c r="U146" s="97"/>
      <c r="V146" s="97"/>
    </row>
    <row r="147" spans="1:22" s="94" customFormat="1" ht="18.75" customHeight="1" x14ac:dyDescent="0.25">
      <c r="A147" s="223">
        <f t="shared" si="3"/>
        <v>144</v>
      </c>
      <c r="B147" s="267"/>
      <c r="C147" s="136"/>
      <c r="D147" s="136"/>
      <c r="E147" s="134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7"/>
      <c r="R147" s="137"/>
      <c r="S147" s="137"/>
      <c r="T147" s="137"/>
      <c r="U147" s="280" t="s">
        <v>508</v>
      </c>
      <c r="V147" s="97"/>
    </row>
    <row r="148" spans="1:22" s="94" customFormat="1" ht="18.75" customHeight="1" x14ac:dyDescent="0.25">
      <c r="A148" s="223">
        <f t="shared" si="3"/>
        <v>145</v>
      </c>
      <c r="B148" s="267"/>
      <c r="C148" s="136"/>
      <c r="D148" s="136"/>
      <c r="E148" s="134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7"/>
      <c r="R148" s="137"/>
      <c r="S148" s="137"/>
      <c r="T148" s="137"/>
      <c r="U148" s="97"/>
      <c r="V148" s="97"/>
    </row>
    <row r="149" spans="1:22" s="94" customFormat="1" ht="18.75" customHeight="1" x14ac:dyDescent="0.25">
      <c r="A149" s="223">
        <f t="shared" si="3"/>
        <v>146</v>
      </c>
      <c r="B149" s="267"/>
      <c r="C149" s="136"/>
      <c r="D149" s="136"/>
      <c r="E149" s="134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7"/>
      <c r="R149" s="137"/>
      <c r="S149" s="137"/>
      <c r="T149" s="137"/>
      <c r="U149" s="97"/>
      <c r="V149" s="97"/>
    </row>
    <row r="150" spans="1:22" s="94" customFormat="1" ht="18.75" customHeight="1" x14ac:dyDescent="0.25">
      <c r="A150" s="223">
        <f t="shared" si="3"/>
        <v>147</v>
      </c>
      <c r="B150" s="267"/>
      <c r="C150" s="136"/>
      <c r="D150" s="136"/>
      <c r="E150" s="134"/>
      <c r="F150" s="136"/>
      <c r="G150" s="136"/>
      <c r="H150" s="145"/>
      <c r="I150" s="136"/>
      <c r="J150" s="136"/>
      <c r="K150" s="136"/>
      <c r="L150" s="136"/>
      <c r="M150" s="136"/>
      <c r="N150" s="136"/>
      <c r="O150" s="136"/>
      <c r="P150" s="136"/>
      <c r="Q150" s="137"/>
      <c r="R150" s="137"/>
      <c r="S150" s="137"/>
      <c r="T150" s="137"/>
      <c r="U150" s="97"/>
      <c r="V150" s="97"/>
    </row>
    <row r="151" spans="1:22" s="94" customFormat="1" ht="18.75" customHeight="1" x14ac:dyDescent="0.25">
      <c r="A151" s="223">
        <f t="shared" si="3"/>
        <v>148</v>
      </c>
      <c r="B151" s="267"/>
      <c r="C151" s="136"/>
      <c r="D151" s="136"/>
      <c r="E151" s="134"/>
      <c r="F151" s="136"/>
      <c r="G151" s="262"/>
      <c r="H151" s="136"/>
      <c r="I151" s="249"/>
      <c r="J151" s="136"/>
      <c r="K151" s="136"/>
      <c r="L151" s="136"/>
      <c r="M151" s="136"/>
      <c r="N151" s="136"/>
      <c r="O151" s="136"/>
      <c r="P151" s="137"/>
      <c r="Q151" s="137"/>
      <c r="R151" s="137"/>
      <c r="S151" s="137"/>
      <c r="T151" s="137"/>
      <c r="U151" s="97"/>
      <c r="V151" s="97"/>
    </row>
    <row r="152" spans="1:22" s="94" customFormat="1" ht="18.75" customHeight="1" x14ac:dyDescent="0.25">
      <c r="A152" s="223">
        <f t="shared" si="3"/>
        <v>149</v>
      </c>
      <c r="B152" s="267"/>
      <c r="C152" s="136"/>
      <c r="D152" s="136"/>
      <c r="E152" s="134"/>
      <c r="F152" s="136"/>
      <c r="G152" s="262"/>
      <c r="H152" s="136"/>
      <c r="I152" s="249"/>
      <c r="J152" s="136"/>
      <c r="K152" s="136"/>
      <c r="L152" s="136"/>
      <c r="M152" s="136"/>
      <c r="N152" s="136"/>
      <c r="O152" s="136"/>
      <c r="P152" s="136"/>
      <c r="Q152" s="137"/>
      <c r="R152" s="137"/>
      <c r="S152" s="137"/>
      <c r="T152" s="137"/>
      <c r="U152" s="97"/>
      <c r="V152" s="97"/>
    </row>
    <row r="153" spans="1:22" s="94" customFormat="1" ht="18.75" customHeight="1" x14ac:dyDescent="0.25">
      <c r="A153" s="223">
        <f t="shared" si="3"/>
        <v>150</v>
      </c>
      <c r="B153" s="267"/>
      <c r="C153" s="136"/>
      <c r="D153" s="136"/>
      <c r="E153" s="134"/>
      <c r="F153" s="136"/>
      <c r="G153" s="262"/>
      <c r="H153" s="136"/>
      <c r="I153" s="249"/>
      <c r="J153" s="136"/>
      <c r="K153" s="136"/>
      <c r="L153" s="136"/>
      <c r="M153" s="136"/>
      <c r="N153" s="136"/>
      <c r="O153" s="136"/>
      <c r="P153" s="136"/>
      <c r="Q153" s="137"/>
      <c r="R153" s="137"/>
      <c r="S153" s="137"/>
      <c r="T153" s="137"/>
      <c r="U153" s="97"/>
      <c r="V153" s="97"/>
    </row>
    <row r="154" spans="1:22" s="94" customFormat="1" ht="18.75" customHeight="1" x14ac:dyDescent="0.25">
      <c r="A154" s="223">
        <f t="shared" si="3"/>
        <v>151</v>
      </c>
      <c r="B154" s="267"/>
      <c r="C154" s="136"/>
      <c r="D154" s="136"/>
      <c r="E154" s="134"/>
      <c r="F154" s="136"/>
      <c r="G154" s="262"/>
      <c r="H154" s="136"/>
      <c r="I154" s="249"/>
      <c r="J154" s="136"/>
      <c r="K154" s="136"/>
      <c r="L154" s="136"/>
      <c r="M154" s="136"/>
      <c r="N154" s="136"/>
      <c r="O154" s="136"/>
      <c r="P154" s="136"/>
      <c r="Q154" s="137"/>
      <c r="R154" s="137"/>
      <c r="S154" s="137"/>
      <c r="T154" s="137"/>
      <c r="U154" s="97"/>
      <c r="V154" s="97"/>
    </row>
    <row r="155" spans="1:22" s="94" customFormat="1" ht="18.75" customHeight="1" x14ac:dyDescent="0.25">
      <c r="A155" s="223">
        <f t="shared" ref="A155:A186" si="4">A154+1</f>
        <v>152</v>
      </c>
      <c r="B155" s="267"/>
      <c r="C155" s="136"/>
      <c r="D155" s="136"/>
      <c r="E155" s="134"/>
      <c r="F155" s="136"/>
      <c r="G155" s="262"/>
      <c r="H155" s="136"/>
      <c r="I155" s="249"/>
      <c r="J155" s="136"/>
      <c r="K155" s="136"/>
      <c r="L155" s="136"/>
      <c r="M155" s="136"/>
      <c r="N155" s="136"/>
      <c r="O155" s="136"/>
      <c r="P155" s="136"/>
      <c r="Q155" s="137"/>
      <c r="R155" s="137"/>
      <c r="S155" s="137"/>
      <c r="T155" s="137"/>
      <c r="U155" s="97"/>
      <c r="V155" s="97"/>
    </row>
    <row r="156" spans="1:22" s="94" customFormat="1" ht="18.75" customHeight="1" x14ac:dyDescent="0.25">
      <c r="A156" s="223">
        <f t="shared" si="4"/>
        <v>153</v>
      </c>
      <c r="B156" s="267"/>
      <c r="C156" s="136"/>
      <c r="D156" s="136"/>
      <c r="E156" s="134"/>
      <c r="F156" s="136"/>
      <c r="G156" s="262"/>
      <c r="H156" s="136"/>
      <c r="I156" s="249"/>
      <c r="J156" s="136"/>
      <c r="K156" s="136"/>
      <c r="L156" s="136"/>
      <c r="M156" s="136"/>
      <c r="N156" s="136"/>
      <c r="O156" s="136"/>
      <c r="P156" s="136"/>
      <c r="Q156" s="137"/>
      <c r="R156" s="137"/>
      <c r="S156" s="137"/>
      <c r="T156" s="137"/>
      <c r="U156" s="97"/>
      <c r="V156" s="97"/>
    </row>
    <row r="157" spans="1:22" s="94" customFormat="1" ht="18.75" customHeight="1" x14ac:dyDescent="0.25">
      <c r="A157" s="223">
        <f t="shared" si="4"/>
        <v>154</v>
      </c>
      <c r="B157" s="267"/>
      <c r="C157" s="136"/>
      <c r="D157" s="136"/>
      <c r="E157" s="134"/>
      <c r="F157" s="136"/>
      <c r="G157" s="262"/>
      <c r="H157" s="136"/>
      <c r="I157" s="249"/>
      <c r="J157" s="136"/>
      <c r="K157" s="136"/>
      <c r="L157" s="136"/>
      <c r="M157" s="136"/>
      <c r="N157" s="136"/>
      <c r="O157" s="136"/>
      <c r="P157" s="136"/>
      <c r="Q157" s="137"/>
      <c r="R157" s="137"/>
      <c r="S157" s="137"/>
      <c r="T157" s="137"/>
      <c r="U157" s="97"/>
      <c r="V157" s="97"/>
    </row>
    <row r="158" spans="1:22" s="94" customFormat="1" ht="18.75" customHeight="1" x14ac:dyDescent="0.25">
      <c r="A158" s="223">
        <f t="shared" si="4"/>
        <v>155</v>
      </c>
      <c r="B158" s="267"/>
      <c r="C158" s="136"/>
      <c r="D158" s="136"/>
      <c r="E158" s="134"/>
      <c r="F158" s="136"/>
      <c r="G158" s="262"/>
      <c r="H158" s="136"/>
      <c r="I158" s="249"/>
      <c r="J158" s="136"/>
      <c r="K158" s="136"/>
      <c r="L158" s="136"/>
      <c r="M158" s="136"/>
      <c r="N158" s="136"/>
      <c r="O158" s="136"/>
      <c r="P158" s="136"/>
      <c r="Q158" s="137"/>
      <c r="R158" s="137"/>
      <c r="S158" s="137"/>
      <c r="T158" s="137"/>
      <c r="U158" s="97"/>
      <c r="V158" s="97"/>
    </row>
    <row r="159" spans="1:22" s="94" customFormat="1" ht="18.75" customHeight="1" x14ac:dyDescent="0.25">
      <c r="A159" s="223">
        <f t="shared" si="4"/>
        <v>156</v>
      </c>
      <c r="B159" s="267"/>
      <c r="C159" s="136"/>
      <c r="D159" s="136"/>
      <c r="E159" s="134"/>
      <c r="F159" s="136"/>
      <c r="G159" s="262"/>
      <c r="H159" s="136"/>
      <c r="I159" s="249"/>
      <c r="J159" s="136"/>
      <c r="K159" s="136"/>
      <c r="L159" s="136"/>
      <c r="M159" s="136"/>
      <c r="N159" s="136"/>
      <c r="O159" s="136"/>
      <c r="P159" s="136"/>
      <c r="Q159" s="137"/>
      <c r="R159" s="137"/>
      <c r="S159" s="137"/>
      <c r="T159" s="137"/>
      <c r="U159" s="97"/>
      <c r="V159" s="97"/>
    </row>
    <row r="160" spans="1:22" s="94" customFormat="1" ht="18.75" customHeight="1" x14ac:dyDescent="0.25">
      <c r="A160" s="223">
        <f t="shared" si="4"/>
        <v>157</v>
      </c>
      <c r="B160" s="267"/>
      <c r="C160" s="136"/>
      <c r="D160" s="136"/>
      <c r="E160" s="134"/>
      <c r="F160" s="136"/>
      <c r="G160" s="262"/>
      <c r="H160" s="136"/>
      <c r="I160" s="249"/>
      <c r="J160" s="136"/>
      <c r="K160" s="136"/>
      <c r="L160" s="136"/>
      <c r="M160" s="136"/>
      <c r="N160" s="136"/>
      <c r="O160" s="136"/>
      <c r="P160" s="136"/>
      <c r="Q160" s="137"/>
      <c r="R160" s="137"/>
      <c r="S160" s="137"/>
      <c r="T160" s="137"/>
      <c r="U160" s="97"/>
      <c r="V160" s="97"/>
    </row>
    <row r="161" spans="1:22" s="94" customFormat="1" ht="18.75" customHeight="1" x14ac:dyDescent="0.25">
      <c r="A161" s="223">
        <f t="shared" si="4"/>
        <v>158</v>
      </c>
      <c r="B161" s="267"/>
      <c r="C161" s="136"/>
      <c r="D161" s="136"/>
      <c r="E161" s="134"/>
      <c r="F161" s="136"/>
      <c r="G161" s="262"/>
      <c r="H161" s="136"/>
      <c r="I161" s="249"/>
      <c r="J161" s="136"/>
      <c r="K161" s="136"/>
      <c r="L161" s="136"/>
      <c r="M161" s="136"/>
      <c r="N161" s="136"/>
      <c r="O161" s="136"/>
      <c r="P161" s="136"/>
      <c r="Q161" s="137"/>
      <c r="R161" s="137"/>
      <c r="S161" s="137"/>
      <c r="T161" s="137"/>
      <c r="U161" s="97"/>
      <c r="V161" s="97"/>
    </row>
    <row r="162" spans="1:22" s="94" customFormat="1" ht="18.75" customHeight="1" x14ac:dyDescent="0.25">
      <c r="A162" s="223">
        <f t="shared" si="4"/>
        <v>159</v>
      </c>
      <c r="B162" s="267"/>
      <c r="C162" s="136"/>
      <c r="D162" s="136"/>
      <c r="E162" s="134"/>
      <c r="F162" s="136"/>
      <c r="G162" s="262"/>
      <c r="H162" s="136"/>
      <c r="I162" s="249"/>
      <c r="J162" s="136"/>
      <c r="K162" s="136"/>
      <c r="L162" s="136"/>
      <c r="M162" s="136"/>
      <c r="N162" s="136"/>
      <c r="O162" s="136"/>
      <c r="P162" s="136"/>
      <c r="Q162" s="137"/>
      <c r="R162" s="137"/>
      <c r="S162" s="137"/>
      <c r="T162" s="137"/>
      <c r="U162" s="97"/>
      <c r="V162" s="97"/>
    </row>
    <row r="163" spans="1:22" s="94" customFormat="1" ht="18.75" customHeight="1" x14ac:dyDescent="0.25">
      <c r="A163" s="223">
        <f t="shared" si="4"/>
        <v>160</v>
      </c>
      <c r="B163" s="267"/>
      <c r="C163" s="136"/>
      <c r="D163" s="136"/>
      <c r="E163" s="134"/>
      <c r="F163" s="136"/>
      <c r="G163" s="262"/>
      <c r="H163" s="136"/>
      <c r="I163" s="249"/>
      <c r="J163" s="136"/>
      <c r="K163" s="136"/>
      <c r="L163" s="136"/>
      <c r="M163" s="136"/>
      <c r="N163" s="136"/>
      <c r="O163" s="136"/>
      <c r="P163" s="136"/>
      <c r="Q163" s="137"/>
      <c r="R163" s="137"/>
      <c r="S163" s="137"/>
      <c r="T163" s="137"/>
      <c r="U163" s="97"/>
      <c r="V163" s="97"/>
    </row>
    <row r="164" spans="1:22" s="94" customFormat="1" ht="18.75" customHeight="1" x14ac:dyDescent="0.25">
      <c r="A164" s="223">
        <f t="shared" si="4"/>
        <v>161</v>
      </c>
      <c r="B164" s="267"/>
      <c r="C164" s="136"/>
      <c r="D164" s="136"/>
      <c r="E164" s="134"/>
      <c r="F164" s="136"/>
      <c r="G164" s="262"/>
      <c r="H164" s="136"/>
      <c r="I164" s="249"/>
      <c r="J164" s="136"/>
      <c r="K164" s="136"/>
      <c r="L164" s="136"/>
      <c r="M164" s="136"/>
      <c r="N164" s="136"/>
      <c r="O164" s="136"/>
      <c r="P164" s="136"/>
      <c r="Q164" s="137"/>
      <c r="R164" s="137"/>
      <c r="S164" s="137"/>
      <c r="T164" s="137"/>
      <c r="U164" s="97"/>
      <c r="V164" s="97"/>
    </row>
    <row r="165" spans="1:22" s="94" customFormat="1" ht="18.75" customHeight="1" x14ac:dyDescent="0.25">
      <c r="A165" s="223">
        <f t="shared" si="4"/>
        <v>162</v>
      </c>
      <c r="B165" s="267"/>
      <c r="C165" s="136"/>
      <c r="D165" s="136"/>
      <c r="E165" s="134"/>
      <c r="F165" s="136"/>
      <c r="G165" s="262"/>
      <c r="H165" s="136"/>
      <c r="I165" s="249"/>
      <c r="J165" s="136"/>
      <c r="K165" s="136"/>
      <c r="L165" s="136"/>
      <c r="M165" s="136"/>
      <c r="N165" s="136"/>
      <c r="O165" s="136"/>
      <c r="P165" s="136"/>
      <c r="Q165" s="137"/>
      <c r="R165" s="137"/>
      <c r="S165" s="137"/>
      <c r="T165" s="137"/>
      <c r="U165" s="97"/>
      <c r="V165" s="97"/>
    </row>
    <row r="166" spans="1:22" s="94" customFormat="1" ht="18.75" customHeight="1" x14ac:dyDescent="0.25">
      <c r="A166" s="223">
        <f t="shared" si="4"/>
        <v>163</v>
      </c>
      <c r="B166" s="267"/>
      <c r="C166" s="136"/>
      <c r="D166" s="136"/>
      <c r="E166" s="134"/>
      <c r="F166" s="136"/>
      <c r="G166" s="262"/>
      <c r="H166" s="136"/>
      <c r="I166" s="249"/>
      <c r="J166" s="136"/>
      <c r="K166" s="136"/>
      <c r="L166" s="136"/>
      <c r="M166" s="136"/>
      <c r="N166" s="136"/>
      <c r="O166" s="136"/>
      <c r="P166" s="136"/>
      <c r="Q166" s="137"/>
      <c r="R166" s="137"/>
      <c r="S166" s="137"/>
      <c r="T166" s="137"/>
      <c r="U166" s="97"/>
      <c r="V166" s="97"/>
    </row>
    <row r="167" spans="1:22" s="94" customFormat="1" ht="18.75" customHeight="1" x14ac:dyDescent="0.25">
      <c r="A167" s="223">
        <f t="shared" si="4"/>
        <v>164</v>
      </c>
      <c r="B167" s="267"/>
      <c r="C167" s="136"/>
      <c r="D167" s="136"/>
      <c r="E167" s="134"/>
      <c r="F167" s="136"/>
      <c r="G167" s="262"/>
      <c r="H167" s="136"/>
      <c r="I167" s="249"/>
      <c r="J167" s="136"/>
      <c r="K167" s="136"/>
      <c r="L167" s="136"/>
      <c r="M167" s="136"/>
      <c r="N167" s="136"/>
      <c r="O167" s="136"/>
      <c r="P167" s="136"/>
      <c r="Q167" s="137"/>
      <c r="R167" s="137"/>
      <c r="S167" s="137"/>
      <c r="T167" s="137"/>
      <c r="U167" s="97"/>
      <c r="V167" s="97"/>
    </row>
    <row r="168" spans="1:22" s="94" customFormat="1" ht="18.75" customHeight="1" x14ac:dyDescent="0.25">
      <c r="A168" s="223">
        <f t="shared" si="4"/>
        <v>165</v>
      </c>
      <c r="B168" s="267"/>
      <c r="C168" s="136"/>
      <c r="D168" s="136"/>
      <c r="E168" s="134"/>
      <c r="F168" s="136"/>
      <c r="G168" s="262"/>
      <c r="H168" s="136"/>
      <c r="I168" s="249"/>
      <c r="J168" s="136"/>
      <c r="K168" s="136"/>
      <c r="L168" s="136"/>
      <c r="M168" s="136"/>
      <c r="N168" s="136"/>
      <c r="O168" s="136"/>
      <c r="P168" s="136"/>
      <c r="Q168" s="137"/>
      <c r="R168" s="137"/>
      <c r="S168" s="137"/>
      <c r="T168" s="137"/>
      <c r="U168" s="97"/>
      <c r="V168" s="97"/>
    </row>
    <row r="169" spans="1:22" s="94" customFormat="1" ht="18.75" customHeight="1" x14ac:dyDescent="0.25">
      <c r="A169" s="223">
        <f t="shared" si="4"/>
        <v>166</v>
      </c>
      <c r="B169" s="267"/>
      <c r="C169" s="136"/>
      <c r="D169" s="136"/>
      <c r="E169" s="134"/>
      <c r="F169" s="136"/>
      <c r="G169" s="262"/>
      <c r="H169" s="136"/>
      <c r="I169" s="249"/>
      <c r="J169" s="136"/>
      <c r="K169" s="136"/>
      <c r="L169" s="136"/>
      <c r="M169" s="136"/>
      <c r="N169" s="136"/>
      <c r="O169" s="136"/>
      <c r="P169" s="136"/>
      <c r="Q169" s="137"/>
      <c r="R169" s="137"/>
      <c r="S169" s="137"/>
      <c r="T169" s="137"/>
      <c r="U169" s="97"/>
      <c r="V169" s="97"/>
    </row>
    <row r="170" spans="1:22" s="94" customFormat="1" ht="18.75" customHeight="1" x14ac:dyDescent="0.25">
      <c r="A170" s="223">
        <f t="shared" si="4"/>
        <v>167</v>
      </c>
      <c r="B170" s="267"/>
      <c r="C170" s="136"/>
      <c r="D170" s="136"/>
      <c r="E170" s="134"/>
      <c r="F170" s="136"/>
      <c r="G170" s="262"/>
      <c r="H170" s="136"/>
      <c r="I170" s="249"/>
      <c r="J170" s="136"/>
      <c r="K170" s="136"/>
      <c r="L170" s="136"/>
      <c r="M170" s="136"/>
      <c r="N170" s="136"/>
      <c r="O170" s="136"/>
      <c r="P170" s="136"/>
      <c r="Q170" s="137"/>
      <c r="R170" s="137"/>
      <c r="S170" s="137"/>
      <c r="T170" s="137"/>
      <c r="U170" s="97"/>
      <c r="V170" s="97"/>
    </row>
    <row r="171" spans="1:22" s="94" customFormat="1" ht="18.75" customHeight="1" x14ac:dyDescent="0.25">
      <c r="A171" s="223">
        <f t="shared" si="4"/>
        <v>168</v>
      </c>
      <c r="B171" s="267"/>
      <c r="C171" s="136"/>
      <c r="D171" s="136"/>
      <c r="E171" s="134"/>
      <c r="F171" s="136"/>
      <c r="G171" s="262"/>
      <c r="H171" s="136"/>
      <c r="I171" s="249"/>
      <c r="J171" s="136"/>
      <c r="K171" s="136"/>
      <c r="L171" s="136"/>
      <c r="M171" s="136"/>
      <c r="N171" s="136"/>
      <c r="O171" s="136"/>
      <c r="P171" s="136"/>
      <c r="Q171" s="137"/>
      <c r="R171" s="137"/>
      <c r="S171" s="137"/>
      <c r="T171" s="137"/>
      <c r="U171" s="97"/>
      <c r="V171" s="97"/>
    </row>
    <row r="172" spans="1:22" s="94" customFormat="1" ht="18.75" customHeight="1" x14ac:dyDescent="0.25">
      <c r="A172" s="223">
        <f t="shared" si="4"/>
        <v>169</v>
      </c>
      <c r="B172" s="267"/>
      <c r="C172" s="136"/>
      <c r="D172" s="136"/>
      <c r="E172" s="134"/>
      <c r="F172" s="136"/>
      <c r="G172" s="262"/>
      <c r="H172" s="136"/>
      <c r="I172" s="249"/>
      <c r="J172" s="136"/>
      <c r="K172" s="136"/>
      <c r="L172" s="136"/>
      <c r="M172" s="136"/>
      <c r="N172" s="136"/>
      <c r="O172" s="136"/>
      <c r="P172" s="136"/>
      <c r="Q172" s="137"/>
      <c r="R172" s="137"/>
      <c r="S172" s="137"/>
      <c r="T172" s="137"/>
      <c r="U172" s="97"/>
      <c r="V172" s="97"/>
    </row>
    <row r="173" spans="1:22" s="94" customFormat="1" ht="18.75" customHeight="1" x14ac:dyDescent="0.25">
      <c r="A173" s="223">
        <f t="shared" si="4"/>
        <v>170</v>
      </c>
      <c r="B173" s="267"/>
      <c r="C173" s="136"/>
      <c r="D173" s="136"/>
      <c r="E173" s="134"/>
      <c r="F173" s="136"/>
      <c r="G173" s="262"/>
      <c r="H173" s="136"/>
      <c r="I173" s="249"/>
      <c r="J173" s="136"/>
      <c r="K173" s="136"/>
      <c r="L173" s="136"/>
      <c r="M173" s="136"/>
      <c r="N173" s="136"/>
      <c r="O173" s="136"/>
      <c r="P173" s="136"/>
      <c r="Q173" s="137"/>
      <c r="R173" s="137"/>
      <c r="S173" s="137"/>
      <c r="T173" s="137"/>
      <c r="U173" s="97"/>
      <c r="V173" s="97"/>
    </row>
    <row r="174" spans="1:22" s="94" customFormat="1" ht="18.75" customHeight="1" x14ac:dyDescent="0.25">
      <c r="A174" s="223">
        <f t="shared" si="4"/>
        <v>171</v>
      </c>
      <c r="B174" s="267"/>
      <c r="C174" s="136"/>
      <c r="D174" s="136"/>
      <c r="E174" s="134"/>
      <c r="F174" s="136"/>
      <c r="G174" s="262"/>
      <c r="H174" s="136"/>
      <c r="I174" s="249"/>
      <c r="J174" s="136"/>
      <c r="K174" s="136"/>
      <c r="L174" s="136"/>
      <c r="M174" s="136"/>
      <c r="N174" s="136"/>
      <c r="O174" s="136"/>
      <c r="P174" s="136"/>
      <c r="Q174" s="137"/>
      <c r="R174" s="137"/>
      <c r="S174" s="137"/>
      <c r="T174" s="137"/>
      <c r="U174" s="97"/>
      <c r="V174" s="97"/>
    </row>
    <row r="175" spans="1:22" s="94" customFormat="1" ht="18.75" customHeight="1" x14ac:dyDescent="0.25">
      <c r="A175" s="223">
        <f t="shared" si="4"/>
        <v>172</v>
      </c>
      <c r="B175" s="267"/>
      <c r="C175" s="136"/>
      <c r="D175" s="136"/>
      <c r="E175" s="134"/>
      <c r="F175" s="136"/>
      <c r="G175" s="262"/>
      <c r="H175" s="136"/>
      <c r="I175" s="249"/>
      <c r="J175" s="136"/>
      <c r="K175" s="136"/>
      <c r="L175" s="136"/>
      <c r="M175" s="136"/>
      <c r="N175" s="136"/>
      <c r="O175" s="136"/>
      <c r="P175" s="136"/>
      <c r="Q175" s="137"/>
      <c r="R175" s="137"/>
      <c r="S175" s="137"/>
      <c r="T175" s="137"/>
      <c r="U175" s="97"/>
      <c r="V175" s="97"/>
    </row>
    <row r="176" spans="1:22" s="94" customFormat="1" ht="18.75" customHeight="1" x14ac:dyDescent="0.25">
      <c r="A176" s="223">
        <f t="shared" si="4"/>
        <v>173</v>
      </c>
      <c r="B176" s="267"/>
      <c r="C176" s="136"/>
      <c r="D176" s="136"/>
      <c r="E176" s="134"/>
      <c r="F176" s="136"/>
      <c r="G176" s="262"/>
      <c r="H176" s="136"/>
      <c r="I176" s="249"/>
      <c r="J176" s="136"/>
      <c r="K176" s="136"/>
      <c r="L176" s="136"/>
      <c r="M176" s="136"/>
      <c r="N176" s="136"/>
      <c r="O176" s="136"/>
      <c r="P176" s="136"/>
      <c r="Q176" s="137"/>
      <c r="R176" s="137"/>
      <c r="S176" s="137"/>
      <c r="T176" s="137"/>
      <c r="U176" s="97"/>
      <c r="V176" s="97"/>
    </row>
    <row r="177" spans="1:22" s="94" customFormat="1" ht="18.75" customHeight="1" x14ac:dyDescent="0.25">
      <c r="A177" s="223">
        <f t="shared" si="4"/>
        <v>174</v>
      </c>
      <c r="B177" s="267"/>
      <c r="C177" s="136"/>
      <c r="D177" s="136"/>
      <c r="E177" s="134"/>
      <c r="F177" s="136"/>
      <c r="G177" s="262"/>
      <c r="H177" s="136"/>
      <c r="I177" s="249"/>
      <c r="J177" s="136"/>
      <c r="K177" s="136"/>
      <c r="L177" s="136"/>
      <c r="M177" s="136"/>
      <c r="N177" s="136"/>
      <c r="O177" s="136"/>
      <c r="P177" s="136"/>
      <c r="Q177" s="137"/>
      <c r="R177" s="137"/>
      <c r="S177" s="137"/>
      <c r="T177" s="137"/>
      <c r="U177" s="97"/>
      <c r="V177" s="97"/>
    </row>
    <row r="178" spans="1:22" s="94" customFormat="1" ht="18.75" customHeight="1" x14ac:dyDescent="0.25">
      <c r="A178" s="223">
        <f t="shared" si="4"/>
        <v>175</v>
      </c>
      <c r="B178" s="267"/>
      <c r="C178" s="136"/>
      <c r="D178" s="136"/>
      <c r="E178" s="134"/>
      <c r="F178" s="136"/>
      <c r="G178" s="262"/>
      <c r="H178" s="136"/>
      <c r="I178" s="249"/>
      <c r="J178" s="136"/>
      <c r="K178" s="136"/>
      <c r="L178" s="136"/>
      <c r="M178" s="136"/>
      <c r="N178" s="136"/>
      <c r="O178" s="136"/>
      <c r="P178" s="136"/>
      <c r="Q178" s="137"/>
      <c r="R178" s="137"/>
      <c r="S178" s="137"/>
      <c r="T178" s="137"/>
      <c r="U178" s="97"/>
      <c r="V178" s="97"/>
    </row>
    <row r="179" spans="1:22" s="94" customFormat="1" ht="18.75" customHeight="1" x14ac:dyDescent="0.25">
      <c r="A179" s="223">
        <f t="shared" si="4"/>
        <v>176</v>
      </c>
      <c r="B179" s="267"/>
      <c r="C179" s="136"/>
      <c r="D179" s="136"/>
      <c r="E179" s="134"/>
      <c r="F179" s="136"/>
      <c r="G179" s="262"/>
      <c r="H179" s="136"/>
      <c r="I179" s="249"/>
      <c r="J179" s="136"/>
      <c r="K179" s="136"/>
      <c r="L179" s="136"/>
      <c r="M179" s="136"/>
      <c r="N179" s="136"/>
      <c r="O179" s="136"/>
      <c r="P179" s="136"/>
      <c r="Q179" s="137"/>
      <c r="R179" s="137"/>
      <c r="S179" s="137"/>
      <c r="T179" s="137"/>
      <c r="U179" s="97"/>
      <c r="V179" s="97"/>
    </row>
    <row r="180" spans="1:22" s="94" customFormat="1" ht="18.75" customHeight="1" x14ac:dyDescent="0.25">
      <c r="A180" s="223">
        <f t="shared" si="4"/>
        <v>177</v>
      </c>
      <c r="B180" s="267"/>
      <c r="C180" s="136"/>
      <c r="D180" s="136"/>
      <c r="E180" s="134"/>
      <c r="F180" s="136"/>
      <c r="G180" s="262"/>
      <c r="H180" s="136"/>
      <c r="I180" s="249"/>
      <c r="J180" s="136"/>
      <c r="K180" s="136"/>
      <c r="L180" s="136"/>
      <c r="M180" s="136"/>
      <c r="N180" s="136"/>
      <c r="O180" s="136"/>
      <c r="P180" s="136"/>
      <c r="Q180" s="137"/>
      <c r="R180" s="137"/>
      <c r="S180" s="137"/>
      <c r="T180" s="137"/>
      <c r="U180" s="97"/>
      <c r="V180" s="97"/>
    </row>
    <row r="181" spans="1:22" s="94" customFormat="1" ht="18.75" customHeight="1" x14ac:dyDescent="0.25">
      <c r="A181" s="223">
        <f t="shared" si="4"/>
        <v>178</v>
      </c>
      <c r="B181" s="267"/>
      <c r="C181" s="136"/>
      <c r="D181" s="136"/>
      <c r="E181" s="134"/>
      <c r="F181" s="136"/>
      <c r="G181" s="262"/>
      <c r="H181" s="136"/>
      <c r="I181" s="249"/>
      <c r="J181" s="136"/>
      <c r="K181" s="136"/>
      <c r="L181" s="136"/>
      <c r="M181" s="136"/>
      <c r="N181" s="136"/>
      <c r="O181" s="136"/>
      <c r="P181" s="136"/>
      <c r="Q181" s="137"/>
      <c r="R181" s="137"/>
      <c r="S181" s="137"/>
      <c r="T181" s="137"/>
      <c r="U181" s="97"/>
      <c r="V181" s="97"/>
    </row>
    <row r="182" spans="1:22" s="94" customFormat="1" ht="18.75" customHeight="1" x14ac:dyDescent="0.25">
      <c r="A182" s="223">
        <f t="shared" si="4"/>
        <v>179</v>
      </c>
      <c r="B182" s="267"/>
      <c r="C182" s="136"/>
      <c r="D182" s="136"/>
      <c r="E182" s="134"/>
      <c r="F182" s="136"/>
      <c r="G182" s="262"/>
      <c r="H182" s="136"/>
      <c r="I182" s="249"/>
      <c r="J182" s="136"/>
      <c r="K182" s="136"/>
      <c r="L182" s="136"/>
      <c r="M182" s="136"/>
      <c r="N182" s="136"/>
      <c r="O182" s="136"/>
      <c r="P182" s="136"/>
      <c r="Q182" s="137"/>
      <c r="R182" s="137"/>
      <c r="S182" s="137"/>
      <c r="T182" s="137"/>
      <c r="U182" s="97"/>
      <c r="V182" s="97"/>
    </row>
    <row r="183" spans="1:22" s="94" customFormat="1" ht="18.75" customHeight="1" x14ac:dyDescent="0.25">
      <c r="A183" s="223">
        <f t="shared" si="4"/>
        <v>180</v>
      </c>
      <c r="B183" s="267"/>
      <c r="C183" s="136"/>
      <c r="D183" s="136"/>
      <c r="E183" s="134"/>
      <c r="F183" s="136"/>
      <c r="G183" s="262"/>
      <c r="H183" s="136"/>
      <c r="I183" s="249"/>
      <c r="J183" s="136"/>
      <c r="K183" s="136"/>
      <c r="L183" s="136"/>
      <c r="M183" s="136"/>
      <c r="N183" s="136"/>
      <c r="O183" s="136"/>
      <c r="P183" s="136"/>
      <c r="Q183" s="137"/>
      <c r="R183" s="137"/>
      <c r="S183" s="137"/>
      <c r="T183" s="137"/>
      <c r="U183" s="97"/>
      <c r="V183" s="97"/>
    </row>
    <row r="184" spans="1:22" s="94" customFormat="1" ht="18.75" customHeight="1" x14ac:dyDescent="0.25">
      <c r="A184" s="223">
        <f t="shared" si="4"/>
        <v>181</v>
      </c>
      <c r="B184" s="267"/>
      <c r="C184" s="136"/>
      <c r="D184" s="136"/>
      <c r="E184" s="134"/>
      <c r="F184" s="136"/>
      <c r="G184" s="262"/>
      <c r="H184" s="136"/>
      <c r="I184" s="249"/>
      <c r="J184" s="136"/>
      <c r="K184" s="136"/>
      <c r="L184" s="136"/>
      <c r="M184" s="136"/>
      <c r="N184" s="136"/>
      <c r="O184" s="136"/>
      <c r="P184" s="136"/>
      <c r="Q184" s="137"/>
      <c r="R184" s="137"/>
      <c r="S184" s="137"/>
      <c r="T184" s="137"/>
      <c r="U184" s="97"/>
      <c r="V184" s="97"/>
    </row>
    <row r="185" spans="1:22" s="94" customFormat="1" ht="18.75" customHeight="1" x14ac:dyDescent="0.25">
      <c r="A185" s="223">
        <f t="shared" si="4"/>
        <v>182</v>
      </c>
      <c r="B185" s="267"/>
      <c r="C185" s="136"/>
      <c r="D185" s="136"/>
      <c r="E185" s="134"/>
      <c r="F185" s="136"/>
      <c r="G185" s="262"/>
      <c r="H185" s="136"/>
      <c r="I185" s="249"/>
      <c r="J185" s="136"/>
      <c r="K185" s="136"/>
      <c r="L185" s="136"/>
      <c r="M185" s="136"/>
      <c r="N185" s="136"/>
      <c r="O185" s="136"/>
      <c r="P185" s="136"/>
      <c r="Q185" s="137"/>
      <c r="R185" s="137"/>
      <c r="S185" s="137"/>
      <c r="T185" s="137"/>
      <c r="U185" s="97"/>
      <c r="V185" s="97"/>
    </row>
    <row r="186" spans="1:22" s="94" customFormat="1" ht="18.75" customHeight="1" x14ac:dyDescent="0.25">
      <c r="A186" s="223">
        <f t="shared" si="4"/>
        <v>183</v>
      </c>
      <c r="B186" s="267"/>
      <c r="C186" s="136"/>
      <c r="D186" s="136"/>
      <c r="E186" s="134"/>
      <c r="F186" s="136"/>
      <c r="G186" s="262"/>
      <c r="H186" s="136"/>
      <c r="I186" s="249"/>
      <c r="J186" s="136"/>
      <c r="K186" s="136"/>
      <c r="L186" s="136"/>
      <c r="M186" s="136"/>
      <c r="N186" s="136"/>
      <c r="O186" s="136"/>
      <c r="P186" s="136"/>
      <c r="Q186" s="137"/>
      <c r="R186" s="137"/>
      <c r="S186" s="137"/>
      <c r="T186" s="137"/>
      <c r="U186" s="97"/>
      <c r="V186" s="97"/>
    </row>
    <row r="187" spans="1:22" s="94" customFormat="1" ht="18.75" customHeight="1" x14ac:dyDescent="0.25">
      <c r="A187" s="223">
        <f t="shared" ref="A187:A219" si="5">A186+1</f>
        <v>184</v>
      </c>
      <c r="B187" s="267"/>
      <c r="C187" s="136"/>
      <c r="D187" s="136"/>
      <c r="E187" s="134"/>
      <c r="F187" s="136"/>
      <c r="G187" s="262"/>
      <c r="H187" s="136"/>
      <c r="I187" s="249"/>
      <c r="J187" s="136"/>
      <c r="K187" s="136"/>
      <c r="L187" s="136"/>
      <c r="M187" s="136"/>
      <c r="N187" s="136"/>
      <c r="O187" s="136"/>
      <c r="P187" s="136"/>
      <c r="Q187" s="137"/>
      <c r="R187" s="137"/>
      <c r="S187" s="137"/>
      <c r="T187" s="137"/>
      <c r="U187" s="97"/>
      <c r="V187" s="97"/>
    </row>
    <row r="188" spans="1:22" s="94" customFormat="1" ht="18.75" customHeight="1" x14ac:dyDescent="0.25">
      <c r="A188" s="223">
        <f t="shared" si="5"/>
        <v>185</v>
      </c>
      <c r="B188" s="267"/>
      <c r="C188" s="136"/>
      <c r="D188" s="136"/>
      <c r="E188" s="134"/>
      <c r="F188" s="136"/>
      <c r="G188" s="262"/>
      <c r="H188" s="136"/>
      <c r="I188" s="249"/>
      <c r="J188" s="136"/>
      <c r="K188" s="136"/>
      <c r="L188" s="136"/>
      <c r="M188" s="136"/>
      <c r="N188" s="136"/>
      <c r="O188" s="136"/>
      <c r="P188" s="136"/>
      <c r="Q188" s="137"/>
      <c r="R188" s="137"/>
      <c r="S188" s="137"/>
      <c r="T188" s="137"/>
      <c r="U188" s="97"/>
      <c r="V188" s="97"/>
    </row>
    <row r="189" spans="1:22" s="94" customFormat="1" ht="18.75" customHeight="1" x14ac:dyDescent="0.25">
      <c r="A189" s="223">
        <f t="shared" si="5"/>
        <v>186</v>
      </c>
      <c r="B189" s="267"/>
      <c r="C189" s="136"/>
      <c r="D189" s="136"/>
      <c r="E189" s="134"/>
      <c r="F189" s="136"/>
      <c r="G189" s="262"/>
      <c r="H189" s="136"/>
      <c r="I189" s="249"/>
      <c r="J189" s="136"/>
      <c r="K189" s="136"/>
      <c r="L189" s="136"/>
      <c r="M189" s="136"/>
      <c r="N189" s="136"/>
      <c r="O189" s="136"/>
      <c r="P189" s="136"/>
      <c r="Q189" s="137"/>
      <c r="R189" s="137"/>
      <c r="S189" s="137"/>
      <c r="T189" s="137"/>
      <c r="U189" s="97"/>
      <c r="V189" s="97"/>
    </row>
    <row r="190" spans="1:22" s="94" customFormat="1" ht="18.75" customHeight="1" x14ac:dyDescent="0.25">
      <c r="A190" s="223">
        <f t="shared" si="5"/>
        <v>187</v>
      </c>
      <c r="B190" s="267"/>
      <c r="C190" s="136"/>
      <c r="D190" s="136"/>
      <c r="E190" s="134"/>
      <c r="F190" s="136"/>
      <c r="G190" s="262"/>
      <c r="H190" s="136"/>
      <c r="I190" s="249"/>
      <c r="J190" s="136"/>
      <c r="K190" s="136"/>
      <c r="L190" s="136"/>
      <c r="M190" s="136"/>
      <c r="N190" s="136"/>
      <c r="O190" s="136"/>
      <c r="P190" s="136"/>
      <c r="Q190" s="137"/>
      <c r="R190" s="137"/>
      <c r="S190" s="137"/>
      <c r="T190" s="137"/>
      <c r="U190" s="97"/>
      <c r="V190" s="97"/>
    </row>
    <row r="191" spans="1:22" s="94" customFormat="1" ht="18.75" customHeight="1" x14ac:dyDescent="0.25">
      <c r="A191" s="223">
        <f t="shared" si="5"/>
        <v>188</v>
      </c>
      <c r="B191" s="267"/>
      <c r="C191" s="136"/>
      <c r="D191" s="136"/>
      <c r="E191" s="134"/>
      <c r="F191" s="136"/>
      <c r="G191" s="262"/>
      <c r="H191" s="136"/>
      <c r="I191" s="249"/>
      <c r="J191" s="136"/>
      <c r="K191" s="136"/>
      <c r="L191" s="136"/>
      <c r="M191" s="136"/>
      <c r="N191" s="136"/>
      <c r="O191" s="136"/>
      <c r="P191" s="136"/>
      <c r="Q191" s="137"/>
      <c r="R191" s="137"/>
      <c r="S191" s="137"/>
      <c r="T191" s="137"/>
      <c r="U191" s="97"/>
      <c r="V191" s="97"/>
    </row>
    <row r="192" spans="1:22" s="94" customFormat="1" ht="18.75" customHeight="1" x14ac:dyDescent="0.25">
      <c r="A192" s="223">
        <f t="shared" si="5"/>
        <v>189</v>
      </c>
      <c r="B192" s="267"/>
      <c r="C192" s="136"/>
      <c r="D192" s="136"/>
      <c r="E192" s="134"/>
      <c r="F192" s="136"/>
      <c r="G192" s="262"/>
      <c r="H192" s="136"/>
      <c r="I192" s="249"/>
      <c r="J192" s="136"/>
      <c r="K192" s="136"/>
      <c r="L192" s="136"/>
      <c r="M192" s="136"/>
      <c r="N192" s="136"/>
      <c r="O192" s="136"/>
      <c r="P192" s="136"/>
      <c r="Q192" s="137"/>
      <c r="R192" s="137"/>
      <c r="S192" s="137"/>
      <c r="T192" s="137"/>
      <c r="U192" s="97"/>
      <c r="V192" s="97"/>
    </row>
    <row r="193" spans="1:22" s="94" customFormat="1" ht="18.75" customHeight="1" x14ac:dyDescent="0.25">
      <c r="A193" s="223">
        <f t="shared" si="5"/>
        <v>190</v>
      </c>
      <c r="B193" s="267"/>
      <c r="C193" s="136"/>
      <c r="D193" s="136"/>
      <c r="E193" s="134"/>
      <c r="F193" s="136"/>
      <c r="G193" s="262"/>
      <c r="H193" s="136"/>
      <c r="I193" s="249"/>
      <c r="J193" s="136"/>
      <c r="K193" s="136"/>
      <c r="L193" s="136"/>
      <c r="M193" s="136"/>
      <c r="N193" s="136"/>
      <c r="O193" s="136"/>
      <c r="P193" s="136"/>
      <c r="Q193" s="137"/>
      <c r="R193" s="137"/>
      <c r="S193" s="137"/>
      <c r="T193" s="137"/>
      <c r="U193" s="97"/>
      <c r="V193" s="97"/>
    </row>
    <row r="194" spans="1:22" s="94" customFormat="1" ht="18.75" customHeight="1" x14ac:dyDescent="0.25">
      <c r="A194" s="223">
        <f t="shared" si="5"/>
        <v>191</v>
      </c>
      <c r="B194" s="267"/>
      <c r="C194" s="136"/>
      <c r="D194" s="136"/>
      <c r="E194" s="134"/>
      <c r="F194" s="136"/>
      <c r="G194" s="262"/>
      <c r="H194" s="136"/>
      <c r="I194" s="249"/>
      <c r="J194" s="136"/>
      <c r="K194" s="136"/>
      <c r="L194" s="136"/>
      <c r="M194" s="136"/>
      <c r="N194" s="136"/>
      <c r="O194" s="136"/>
      <c r="P194" s="136"/>
      <c r="Q194" s="137"/>
      <c r="R194" s="137"/>
      <c r="S194" s="137"/>
      <c r="T194" s="137"/>
      <c r="U194" s="97"/>
      <c r="V194" s="97"/>
    </row>
    <row r="195" spans="1:22" s="94" customFormat="1" ht="18.75" customHeight="1" x14ac:dyDescent="0.25">
      <c r="A195" s="223">
        <f t="shared" si="5"/>
        <v>192</v>
      </c>
      <c r="B195" s="267"/>
      <c r="C195" s="136"/>
      <c r="D195" s="136"/>
      <c r="E195" s="134"/>
      <c r="F195" s="136"/>
      <c r="G195" s="262"/>
      <c r="H195" s="136"/>
      <c r="I195" s="249"/>
      <c r="J195" s="136"/>
      <c r="K195" s="136"/>
      <c r="L195" s="136"/>
      <c r="M195" s="136"/>
      <c r="N195" s="136"/>
      <c r="O195" s="136"/>
      <c r="P195" s="136"/>
      <c r="Q195" s="137"/>
      <c r="R195" s="137"/>
      <c r="S195" s="137"/>
      <c r="T195" s="137"/>
      <c r="U195" s="97"/>
      <c r="V195" s="97"/>
    </row>
    <row r="196" spans="1:22" s="94" customFormat="1" ht="18.75" customHeight="1" x14ac:dyDescent="0.25">
      <c r="A196" s="223">
        <f t="shared" si="5"/>
        <v>193</v>
      </c>
      <c r="B196" s="267"/>
      <c r="C196" s="136"/>
      <c r="D196" s="136"/>
      <c r="E196" s="134"/>
      <c r="F196" s="136"/>
      <c r="G196" s="262"/>
      <c r="H196" s="136"/>
      <c r="I196" s="249"/>
      <c r="J196" s="136"/>
      <c r="K196" s="136"/>
      <c r="L196" s="136"/>
      <c r="M196" s="136"/>
      <c r="N196" s="136"/>
      <c r="O196" s="136"/>
      <c r="P196" s="136"/>
      <c r="Q196" s="137"/>
      <c r="R196" s="137"/>
      <c r="S196" s="137"/>
      <c r="T196" s="137"/>
      <c r="U196" s="97"/>
      <c r="V196" s="97"/>
    </row>
    <row r="197" spans="1:22" s="94" customFormat="1" ht="18.75" customHeight="1" x14ac:dyDescent="0.25">
      <c r="A197" s="223">
        <f t="shared" si="5"/>
        <v>194</v>
      </c>
      <c r="B197" s="267"/>
      <c r="C197" s="136"/>
      <c r="D197" s="136"/>
      <c r="E197" s="134"/>
      <c r="F197" s="136"/>
      <c r="G197" s="262"/>
      <c r="H197" s="136"/>
      <c r="I197" s="249"/>
      <c r="J197" s="136"/>
      <c r="K197" s="136"/>
      <c r="L197" s="136"/>
      <c r="M197" s="136"/>
      <c r="N197" s="136"/>
      <c r="O197" s="136"/>
      <c r="P197" s="136"/>
      <c r="Q197" s="137"/>
      <c r="R197" s="137"/>
      <c r="S197" s="137"/>
      <c r="T197" s="137"/>
      <c r="U197" s="97"/>
      <c r="V197" s="97"/>
    </row>
    <row r="198" spans="1:22" s="94" customFormat="1" ht="18.75" customHeight="1" x14ac:dyDescent="0.25">
      <c r="A198" s="223">
        <f t="shared" si="5"/>
        <v>195</v>
      </c>
      <c r="B198" s="267"/>
      <c r="C198" s="136"/>
      <c r="D198" s="136"/>
      <c r="E198" s="134"/>
      <c r="F198" s="136"/>
      <c r="G198" s="262"/>
      <c r="H198" s="136"/>
      <c r="I198" s="249"/>
      <c r="J198" s="136"/>
      <c r="K198" s="136"/>
      <c r="L198" s="136"/>
      <c r="M198" s="136"/>
      <c r="N198" s="136"/>
      <c r="O198" s="136"/>
      <c r="P198" s="136"/>
      <c r="Q198" s="137"/>
      <c r="R198" s="137"/>
      <c r="S198" s="137"/>
      <c r="T198" s="137"/>
      <c r="U198" s="97"/>
      <c r="V198" s="97"/>
    </row>
    <row r="199" spans="1:22" s="94" customFormat="1" ht="18.75" customHeight="1" x14ac:dyDescent="0.25">
      <c r="A199" s="223">
        <f t="shared" si="5"/>
        <v>196</v>
      </c>
      <c r="B199" s="267"/>
      <c r="C199" s="136"/>
      <c r="D199" s="136"/>
      <c r="E199" s="134"/>
      <c r="F199" s="136"/>
      <c r="G199" s="262"/>
      <c r="H199" s="136"/>
      <c r="I199" s="249"/>
      <c r="J199" s="136"/>
      <c r="K199" s="136"/>
      <c r="L199" s="136"/>
      <c r="M199" s="136"/>
      <c r="N199" s="136"/>
      <c r="O199" s="136"/>
      <c r="P199" s="136"/>
      <c r="Q199" s="137"/>
      <c r="R199" s="137"/>
      <c r="S199" s="137"/>
      <c r="T199" s="137"/>
      <c r="U199" s="97"/>
      <c r="V199" s="97"/>
    </row>
    <row r="200" spans="1:22" s="94" customFormat="1" ht="18.75" customHeight="1" x14ac:dyDescent="0.25">
      <c r="A200" s="223">
        <f t="shared" si="5"/>
        <v>197</v>
      </c>
      <c r="B200" s="267"/>
      <c r="C200" s="136"/>
      <c r="D200" s="136"/>
      <c r="E200" s="134"/>
      <c r="F200" s="136"/>
      <c r="G200" s="262"/>
      <c r="H200" s="136"/>
      <c r="I200" s="249"/>
      <c r="J200" s="136"/>
      <c r="K200" s="136"/>
      <c r="L200" s="136"/>
      <c r="M200" s="136"/>
      <c r="N200" s="136"/>
      <c r="O200" s="136"/>
      <c r="P200" s="136"/>
      <c r="Q200" s="137"/>
      <c r="R200" s="137"/>
      <c r="S200" s="137"/>
      <c r="T200" s="137"/>
      <c r="U200" s="97"/>
      <c r="V200" s="97"/>
    </row>
    <row r="201" spans="1:22" s="94" customFormat="1" ht="18.75" customHeight="1" x14ac:dyDescent="0.25">
      <c r="A201" s="223">
        <f t="shared" si="5"/>
        <v>198</v>
      </c>
      <c r="B201" s="267"/>
      <c r="C201" s="136"/>
      <c r="D201" s="136"/>
      <c r="E201" s="134"/>
      <c r="F201" s="136"/>
      <c r="G201" s="262"/>
      <c r="H201" s="136"/>
      <c r="I201" s="249"/>
      <c r="J201" s="136"/>
      <c r="K201" s="136"/>
      <c r="L201" s="136"/>
      <c r="M201" s="136"/>
      <c r="N201" s="136"/>
      <c r="O201" s="136"/>
      <c r="P201" s="136"/>
      <c r="Q201" s="137"/>
      <c r="R201" s="137"/>
      <c r="S201" s="137"/>
      <c r="T201" s="137"/>
      <c r="U201" s="97"/>
      <c r="V201" s="97"/>
    </row>
    <row r="202" spans="1:22" s="94" customFormat="1" ht="18.75" customHeight="1" x14ac:dyDescent="0.25">
      <c r="A202" s="223">
        <f t="shared" si="5"/>
        <v>199</v>
      </c>
      <c r="B202" s="267"/>
      <c r="C202" s="136"/>
      <c r="D202" s="136"/>
      <c r="E202" s="134"/>
      <c r="F202" s="136"/>
      <c r="G202" s="262"/>
      <c r="H202" s="136"/>
      <c r="I202" s="249"/>
      <c r="J202" s="136"/>
      <c r="K202" s="136"/>
      <c r="L202" s="136"/>
      <c r="M202" s="136"/>
      <c r="N202" s="136"/>
      <c r="O202" s="136"/>
      <c r="P202" s="136"/>
      <c r="Q202" s="137"/>
      <c r="R202" s="137"/>
      <c r="S202" s="137"/>
      <c r="T202" s="137"/>
      <c r="U202" s="97"/>
      <c r="V202" s="97"/>
    </row>
    <row r="203" spans="1:22" s="94" customFormat="1" ht="18.75" customHeight="1" x14ac:dyDescent="0.25">
      <c r="A203" s="223">
        <f t="shared" si="5"/>
        <v>200</v>
      </c>
      <c r="B203" s="267"/>
      <c r="C203" s="136"/>
      <c r="D203" s="136"/>
      <c r="E203" s="134"/>
      <c r="F203" s="136"/>
      <c r="G203" s="262"/>
      <c r="H203" s="136"/>
      <c r="I203" s="249"/>
      <c r="J203" s="136"/>
      <c r="K203" s="136"/>
      <c r="L203" s="136"/>
      <c r="M203" s="136"/>
      <c r="N203" s="136"/>
      <c r="O203" s="136"/>
      <c r="P203" s="136"/>
      <c r="Q203" s="137"/>
      <c r="R203" s="680"/>
      <c r="S203" s="146"/>
      <c r="T203" s="137"/>
      <c r="U203" s="97"/>
      <c r="V203" s="97"/>
    </row>
    <row r="204" spans="1:22" s="94" customFormat="1" ht="18.75" customHeight="1" x14ac:dyDescent="0.25">
      <c r="A204" s="223">
        <f t="shared" si="5"/>
        <v>201</v>
      </c>
      <c r="B204" s="267"/>
      <c r="C204" s="136"/>
      <c r="D204" s="136"/>
      <c r="E204" s="134"/>
      <c r="F204" s="136"/>
      <c r="G204" s="262"/>
      <c r="H204" s="136"/>
      <c r="I204" s="249"/>
      <c r="J204" s="136"/>
      <c r="K204" s="136"/>
      <c r="L204" s="136"/>
      <c r="M204" s="136"/>
      <c r="N204" s="136"/>
      <c r="O204" s="136"/>
      <c r="P204" s="136"/>
      <c r="Q204" s="137"/>
      <c r="R204" s="681"/>
      <c r="S204" s="147"/>
      <c r="T204" s="137"/>
      <c r="U204" s="97"/>
      <c r="V204" s="97"/>
    </row>
    <row r="205" spans="1:22" s="94" customFormat="1" ht="18.75" customHeight="1" x14ac:dyDescent="0.25">
      <c r="A205" s="223">
        <f t="shared" si="5"/>
        <v>202</v>
      </c>
      <c r="B205" s="267"/>
      <c r="C205" s="136"/>
      <c r="D205" s="136"/>
      <c r="E205" s="134"/>
      <c r="F205" s="136"/>
      <c r="G205" s="262"/>
      <c r="H205" s="136"/>
      <c r="I205" s="249"/>
      <c r="J205" s="136"/>
      <c r="K205" s="136"/>
      <c r="L205" s="136"/>
      <c r="M205" s="136"/>
      <c r="N205" s="136"/>
      <c r="O205" s="136"/>
      <c r="P205" s="136"/>
      <c r="Q205" s="137"/>
      <c r="R205" s="682"/>
      <c r="S205" s="142"/>
      <c r="T205" s="137"/>
      <c r="U205" s="97"/>
      <c r="V205" s="97"/>
    </row>
    <row r="206" spans="1:22" s="94" customFormat="1" ht="18.75" customHeight="1" x14ac:dyDescent="0.25">
      <c r="A206" s="223">
        <f t="shared" si="5"/>
        <v>203</v>
      </c>
      <c r="B206" s="267"/>
      <c r="C206" s="136"/>
      <c r="D206" s="136"/>
      <c r="E206" s="134"/>
      <c r="F206" s="136"/>
      <c r="G206" s="262"/>
      <c r="H206" s="136"/>
      <c r="I206" s="249"/>
      <c r="J206" s="136"/>
      <c r="K206" s="136"/>
      <c r="L206" s="136"/>
      <c r="M206" s="136"/>
      <c r="N206" s="136"/>
      <c r="O206" s="136"/>
      <c r="P206" s="136"/>
      <c r="Q206" s="137"/>
      <c r="R206" s="137"/>
      <c r="S206" s="137"/>
      <c r="T206" s="137"/>
      <c r="U206" s="97"/>
      <c r="V206" s="97"/>
    </row>
    <row r="207" spans="1:22" s="94" customFormat="1" ht="18.75" customHeight="1" x14ac:dyDescent="0.25">
      <c r="A207" s="223">
        <f t="shared" si="5"/>
        <v>204</v>
      </c>
      <c r="B207" s="267"/>
      <c r="C207" s="136"/>
      <c r="D207" s="136"/>
      <c r="E207" s="134"/>
      <c r="F207" s="136"/>
      <c r="G207" s="262"/>
      <c r="H207" s="136"/>
      <c r="I207" s="249"/>
      <c r="J207" s="136"/>
      <c r="K207" s="136"/>
      <c r="L207" s="136"/>
      <c r="M207" s="136"/>
      <c r="N207" s="136"/>
      <c r="O207" s="136"/>
      <c r="P207" s="136"/>
      <c r="Q207" s="137"/>
      <c r="R207" s="137"/>
      <c r="S207" s="137"/>
      <c r="T207" s="137"/>
      <c r="U207" s="97"/>
      <c r="V207" s="97"/>
    </row>
    <row r="208" spans="1:22" s="94" customFormat="1" ht="18.75" customHeight="1" x14ac:dyDescent="0.25">
      <c r="A208" s="223">
        <f t="shared" si="5"/>
        <v>205</v>
      </c>
      <c r="B208" s="267"/>
      <c r="C208" s="136"/>
      <c r="D208" s="136"/>
      <c r="E208" s="134"/>
      <c r="F208" s="136"/>
      <c r="G208" s="262"/>
      <c r="H208" s="136"/>
      <c r="I208" s="249"/>
      <c r="J208" s="136"/>
      <c r="K208" s="136"/>
      <c r="L208" s="136"/>
      <c r="M208" s="136"/>
      <c r="N208" s="136"/>
      <c r="O208" s="136"/>
      <c r="P208" s="136"/>
      <c r="Q208" s="137"/>
      <c r="R208" s="137"/>
      <c r="S208" s="137"/>
      <c r="T208" s="137"/>
      <c r="U208" s="97"/>
      <c r="V208" s="97"/>
    </row>
    <row r="209" spans="1:22" s="94" customFormat="1" ht="15.75" customHeight="1" x14ac:dyDescent="0.25">
      <c r="A209" s="223">
        <f t="shared" si="5"/>
        <v>206</v>
      </c>
      <c r="B209" s="267"/>
      <c r="C209" s="136"/>
      <c r="D209" s="136"/>
      <c r="E209" s="134"/>
      <c r="F209" s="136"/>
      <c r="G209" s="262"/>
      <c r="H209" s="136"/>
      <c r="I209" s="249"/>
      <c r="J209" s="136"/>
      <c r="K209" s="136"/>
      <c r="L209" s="136"/>
      <c r="M209" s="136"/>
      <c r="N209" s="136"/>
      <c r="O209" s="136"/>
      <c r="P209" s="136"/>
      <c r="Q209" s="137"/>
      <c r="R209" s="680"/>
      <c r="S209" s="146"/>
      <c r="T209" s="137"/>
      <c r="U209" s="97"/>
      <c r="V209" s="97"/>
    </row>
    <row r="210" spans="1:22" s="94" customFormat="1" ht="18.75" customHeight="1" x14ac:dyDescent="0.25">
      <c r="A210" s="223">
        <f t="shared" si="5"/>
        <v>207</v>
      </c>
      <c r="B210" s="267"/>
      <c r="C210" s="136"/>
      <c r="D210" s="136"/>
      <c r="E210" s="134"/>
      <c r="F210" s="136"/>
      <c r="G210" s="262"/>
      <c r="H210" s="136"/>
      <c r="I210" s="249"/>
      <c r="J210" s="136"/>
      <c r="K210" s="136"/>
      <c r="L210" s="136"/>
      <c r="M210" s="136"/>
      <c r="N210" s="136"/>
      <c r="O210" s="136"/>
      <c r="P210" s="136"/>
      <c r="Q210" s="137"/>
      <c r="R210" s="681"/>
      <c r="S210" s="147"/>
      <c r="T210" s="137"/>
      <c r="U210" s="97"/>
      <c r="V210" s="97"/>
    </row>
    <row r="211" spans="1:22" s="94" customFormat="1" ht="18.75" customHeight="1" x14ac:dyDescent="0.25">
      <c r="A211" s="223">
        <f t="shared" si="5"/>
        <v>208</v>
      </c>
      <c r="B211" s="267"/>
      <c r="C211" s="136"/>
      <c r="D211" s="136"/>
      <c r="E211" s="134"/>
      <c r="F211" s="136"/>
      <c r="G211" s="262"/>
      <c r="H211" s="136"/>
      <c r="I211" s="249"/>
      <c r="J211" s="136"/>
      <c r="K211" s="136"/>
      <c r="L211" s="136"/>
      <c r="M211" s="136"/>
      <c r="N211" s="136"/>
      <c r="O211" s="136"/>
      <c r="P211" s="136"/>
      <c r="Q211" s="137"/>
      <c r="R211" s="682"/>
      <c r="S211" s="142"/>
      <c r="T211" s="137"/>
      <c r="U211" s="97"/>
      <c r="V211" s="97"/>
    </row>
    <row r="212" spans="1:22" s="94" customFormat="1" ht="18.75" customHeight="1" x14ac:dyDescent="0.25">
      <c r="A212" s="223">
        <f t="shared" si="5"/>
        <v>209</v>
      </c>
      <c r="B212" s="267"/>
      <c r="C212" s="136"/>
      <c r="D212" s="136"/>
      <c r="E212" s="134"/>
      <c r="F212" s="136"/>
      <c r="G212" s="262"/>
      <c r="H212" s="136"/>
      <c r="I212" s="249"/>
      <c r="J212" s="136"/>
      <c r="K212" s="136"/>
      <c r="L212" s="136"/>
      <c r="M212" s="136"/>
      <c r="N212" s="136"/>
      <c r="O212" s="136"/>
      <c r="P212" s="136"/>
      <c r="Q212" s="137"/>
      <c r="R212" s="137"/>
      <c r="S212" s="137"/>
      <c r="T212" s="137"/>
      <c r="U212" s="97"/>
      <c r="V212" s="97"/>
    </row>
    <row r="213" spans="1:22" s="94" customFormat="1" ht="18.75" customHeight="1" x14ac:dyDescent="0.25">
      <c r="A213" s="223">
        <f t="shared" si="5"/>
        <v>210</v>
      </c>
      <c r="B213" s="267"/>
      <c r="C213" s="136"/>
      <c r="D213" s="136"/>
      <c r="E213" s="134"/>
      <c r="F213" s="136"/>
      <c r="G213" s="262"/>
      <c r="H213" s="136"/>
      <c r="I213" s="249"/>
      <c r="J213" s="136"/>
      <c r="K213" s="136"/>
      <c r="L213" s="136"/>
      <c r="M213" s="136"/>
      <c r="N213" s="136"/>
      <c r="O213" s="136"/>
      <c r="P213" s="136"/>
      <c r="Q213" s="137"/>
      <c r="R213" s="137"/>
      <c r="S213" s="137"/>
      <c r="T213" s="137"/>
      <c r="U213" s="97"/>
      <c r="V213" s="97"/>
    </row>
    <row r="214" spans="1:22" s="94" customFormat="1" ht="18.75" customHeight="1" x14ac:dyDescent="0.25">
      <c r="A214" s="223">
        <f t="shared" si="5"/>
        <v>211</v>
      </c>
      <c r="B214" s="267"/>
      <c r="C214" s="136"/>
      <c r="D214" s="136"/>
      <c r="E214" s="134"/>
      <c r="F214" s="136"/>
      <c r="G214" s="262"/>
      <c r="H214" s="136"/>
      <c r="I214" s="249"/>
      <c r="J214" s="136"/>
      <c r="K214" s="136"/>
      <c r="L214" s="136"/>
      <c r="M214" s="136"/>
      <c r="N214" s="136"/>
      <c r="O214" s="136"/>
      <c r="P214" s="136"/>
      <c r="Q214" s="137"/>
      <c r="R214" s="137"/>
      <c r="S214" s="137"/>
      <c r="T214" s="137"/>
      <c r="U214" s="97"/>
      <c r="V214" s="97"/>
    </row>
    <row r="215" spans="1:22" s="94" customFormat="1" ht="18.75" customHeight="1" x14ac:dyDescent="0.25">
      <c r="A215" s="223">
        <f t="shared" si="5"/>
        <v>212</v>
      </c>
      <c r="B215" s="267"/>
      <c r="C215" s="136"/>
      <c r="D215" s="136"/>
      <c r="E215" s="134"/>
      <c r="F215" s="136"/>
      <c r="G215" s="262"/>
      <c r="H215" s="136"/>
      <c r="I215" s="249"/>
      <c r="J215" s="136"/>
      <c r="K215" s="136"/>
      <c r="L215" s="136"/>
      <c r="M215" s="136"/>
      <c r="N215" s="136"/>
      <c r="O215" s="136"/>
      <c r="P215" s="136"/>
      <c r="Q215" s="137"/>
      <c r="R215" s="137"/>
      <c r="S215" s="137"/>
      <c r="T215" s="137"/>
      <c r="U215" s="97"/>
      <c r="V215" s="97"/>
    </row>
    <row r="216" spans="1:22" s="94" customFormat="1" ht="18.75" customHeight="1" x14ac:dyDescent="0.25">
      <c r="A216" s="223">
        <f t="shared" si="5"/>
        <v>213</v>
      </c>
      <c r="B216" s="276"/>
      <c r="C216" s="145"/>
      <c r="D216" s="145"/>
      <c r="E216" s="150"/>
      <c r="F216" s="145"/>
      <c r="G216" s="268"/>
      <c r="H216" s="145"/>
      <c r="I216" s="277"/>
      <c r="J216" s="145"/>
      <c r="K216" s="145"/>
      <c r="L216" s="145"/>
      <c r="M216" s="145"/>
      <c r="N216" s="145"/>
      <c r="O216" s="145"/>
      <c r="P216" s="145"/>
      <c r="Q216" s="146"/>
      <c r="R216" s="146"/>
      <c r="S216" s="146"/>
      <c r="T216" s="146"/>
      <c r="U216" s="97"/>
      <c r="V216" s="97"/>
    </row>
    <row r="217" spans="1:22" s="94" customFormat="1" ht="18.75" customHeight="1" x14ac:dyDescent="0.25">
      <c r="A217" s="223">
        <f t="shared" si="5"/>
        <v>214</v>
      </c>
      <c r="B217" s="282"/>
      <c r="C217" s="283"/>
      <c r="D217" s="283"/>
      <c r="E217" s="248"/>
      <c r="F217" s="283"/>
      <c r="G217" s="136"/>
      <c r="H217" s="136"/>
      <c r="I217" s="283"/>
      <c r="J217" s="283"/>
      <c r="K217" s="283"/>
      <c r="L217" s="283"/>
      <c r="M217" s="283"/>
      <c r="N217" s="283"/>
      <c r="O217" s="283"/>
      <c r="P217" s="283"/>
      <c r="Q217" s="284"/>
      <c r="R217" s="284"/>
      <c r="S217" s="284"/>
      <c r="T217" s="187"/>
      <c r="U217" s="97"/>
      <c r="V217" s="97"/>
    </row>
    <row r="218" spans="1:22" s="94" customFormat="1" ht="18.75" customHeight="1" x14ac:dyDescent="0.25">
      <c r="A218" s="223">
        <f t="shared" si="5"/>
        <v>215</v>
      </c>
      <c r="B218" s="282"/>
      <c r="C218" s="283"/>
      <c r="D218" s="283"/>
      <c r="E218" s="248"/>
      <c r="F218" s="283"/>
      <c r="G218" s="136"/>
      <c r="H218" s="136"/>
      <c r="I218" s="283"/>
      <c r="J218" s="283"/>
      <c r="K218" s="283"/>
      <c r="L218" s="283"/>
      <c r="M218" s="283"/>
      <c r="N218" s="283"/>
      <c r="O218" s="283"/>
      <c r="P218" s="283"/>
      <c r="Q218" s="284"/>
      <c r="R218" s="284"/>
      <c r="S218" s="284"/>
      <c r="T218" s="187"/>
      <c r="U218" s="97"/>
      <c r="V218" s="97"/>
    </row>
    <row r="219" spans="1:22" s="94" customFormat="1" ht="18.75" customHeight="1" x14ac:dyDescent="0.25">
      <c r="A219" s="223">
        <f t="shared" si="5"/>
        <v>216</v>
      </c>
      <c r="B219" s="285"/>
      <c r="C219" s="141"/>
      <c r="D219" s="141"/>
      <c r="E219" s="286"/>
      <c r="F219" s="274"/>
      <c r="G219" s="274"/>
      <c r="H219" s="274"/>
      <c r="I219" s="274"/>
      <c r="J219" s="274"/>
      <c r="K219" s="274"/>
      <c r="L219" s="274"/>
      <c r="M219" s="274"/>
      <c r="N219" s="274"/>
      <c r="O219" s="274"/>
      <c r="P219" s="274"/>
      <c r="Q219" s="287"/>
      <c r="R219" s="287"/>
      <c r="S219" s="287"/>
      <c r="T219" s="287"/>
      <c r="U219" s="97"/>
      <c r="V219" s="97"/>
    </row>
    <row r="220" spans="1:22" s="94" customFormat="1" ht="18.75" customHeight="1" x14ac:dyDescent="0.25">
      <c r="A220" s="98"/>
      <c r="B220" s="166"/>
      <c r="C220" s="166"/>
      <c r="D220" s="166"/>
      <c r="E220" s="166"/>
      <c r="F220" s="288"/>
      <c r="G220" s="288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235"/>
      <c r="V220" s="97"/>
    </row>
    <row r="221" spans="1:22" s="94" customFormat="1" ht="18.75" customHeight="1" x14ac:dyDescent="0.3">
      <c r="A221" s="289"/>
      <c r="B221" s="95"/>
      <c r="C221" s="290" t="s">
        <v>114</v>
      </c>
      <c r="D221" s="291"/>
      <c r="E221" s="292"/>
      <c r="F221" s="293"/>
      <c r="G221" s="294"/>
      <c r="H221" s="295"/>
      <c r="I221" s="296"/>
      <c r="J221" s="296"/>
      <c r="K221" s="296"/>
      <c r="L221" s="296"/>
      <c r="M221" s="297">
        <f>SUM(M4:M220)</f>
        <v>103040</v>
      </c>
      <c r="N221" s="297">
        <f>SUM(N4:N220)</f>
        <v>5083279</v>
      </c>
      <c r="O221" s="297">
        <f>SUM(O4:O220)</f>
        <v>425256.89999999997</v>
      </c>
      <c r="P221" s="297">
        <f>SUM(P4:P220)</f>
        <v>710.50500000000022</v>
      </c>
      <c r="Q221" s="298">
        <f>SUM(Q4:Q78)</f>
        <v>7350</v>
      </c>
      <c r="R221" s="298">
        <f>SUM(R4:R78)</f>
        <v>0</v>
      </c>
      <c r="S221" s="298"/>
      <c r="T221" s="298">
        <f>SUM(T4:T220)</f>
        <v>1925816.0499999996</v>
      </c>
      <c r="U221" s="97"/>
      <c r="V221" s="97"/>
    </row>
    <row r="222" spans="1:22" s="94" customFormat="1" ht="15.75" customHeight="1" x14ac:dyDescent="0.25">
      <c r="A222" s="98"/>
      <c r="B222" s="95"/>
      <c r="C222" s="299"/>
      <c r="D222" s="299"/>
      <c r="E222" s="299"/>
      <c r="F222" s="300"/>
      <c r="G222" s="299"/>
      <c r="H222" s="299"/>
      <c r="I222" s="301"/>
      <c r="J222" s="301"/>
      <c r="K222" s="301"/>
      <c r="L222" s="301"/>
      <c r="M222" s="301"/>
      <c r="N222" s="301"/>
      <c r="O222" s="301"/>
      <c r="P222" s="301"/>
      <c r="Q222" s="301"/>
      <c r="R222" s="301"/>
      <c r="S222" s="301"/>
      <c r="T222" s="301"/>
      <c r="U222" s="97"/>
      <c r="V222" s="97"/>
    </row>
  </sheetData>
  <mergeCells count="7">
    <mergeCell ref="R203:R205"/>
    <mergeCell ref="R209:R211"/>
    <mergeCell ref="C1:E1"/>
    <mergeCell ref="C2:H2"/>
    <mergeCell ref="T88:T89"/>
    <mergeCell ref="R90:T92"/>
    <mergeCell ref="R126:R1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7</vt:i4>
      </vt:variant>
    </vt:vector>
  </HeadingPairs>
  <TitlesOfParts>
    <vt:vector size="19" baseType="lpstr">
      <vt:lpstr>ENTRADAS 2024</vt:lpstr>
      <vt:lpstr>SALIDAS 2024</vt:lpstr>
      <vt:lpstr>Pedidos Trabajados  2024</vt:lpstr>
      <vt:lpstr>REVERSA</vt:lpstr>
      <vt:lpstr>Material De Empaque </vt:lpstr>
      <vt:lpstr>SALIDAS 2023</vt:lpstr>
      <vt:lpstr>ENTRADA 2023</vt:lpstr>
      <vt:lpstr>Pedidos Trabajados </vt:lpstr>
      <vt:lpstr>ENTRADAS 2022</vt:lpstr>
      <vt:lpstr>SALIDAS 2022</vt:lpstr>
      <vt:lpstr>MUDANZA</vt:lpstr>
      <vt:lpstr>Hoja3</vt:lpstr>
      <vt:lpstr>'ENTRADA 2023'!_FilterDatabase</vt:lpstr>
      <vt:lpstr>'ENTRADAS 2022'!_FilterDatabase</vt:lpstr>
      <vt:lpstr>'ENTRADAS 2024'!_FilterDatabase</vt:lpstr>
      <vt:lpstr>'Pedidos Trabajados '!_FilterDatabase</vt:lpstr>
      <vt:lpstr>'SALIDAS 2022'!_FilterDatabase</vt:lpstr>
      <vt:lpstr>'SALIDAS 2023'!_FilterDatabase</vt:lpstr>
      <vt:lpstr>'SALIDAS 2024'!_FilterDatabase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ISRAEL GONDOLA</cp:lastModifiedBy>
  <dcterms:created xsi:type="dcterms:W3CDTF">2024-09-18T17:08:50Z</dcterms:created>
  <dcterms:modified xsi:type="dcterms:W3CDTF">2024-09-18T21:55:48Z</dcterms:modified>
</cp:coreProperties>
</file>